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codeName="ThisWorkbook" defaultThemeVersion="124226"/>
  <mc:AlternateContent xmlns:mc="http://schemas.openxmlformats.org/markup-compatibility/2006">
    <mc:Choice Requires="x15">
      <x15ac:absPath xmlns:x15ac="http://schemas.microsoft.com/office/spreadsheetml/2010/11/ac" url="D:\"/>
    </mc:Choice>
  </mc:AlternateContent>
  <bookViews>
    <workbookView xWindow="0" yWindow="0" windowWidth="20490" windowHeight="7845" tabRatio="695" firstSheet="5" activeTab="13"/>
  </bookViews>
  <sheets>
    <sheet name="Lịch sử khiếu nại" sheetId="1" state="hidden" r:id="rId1"/>
    <sheet name="Thống kê kỹ thuật" sheetId="6" state="hidden" r:id="rId2"/>
    <sheet name="Thống kê kho hàng" sheetId="10" state="hidden" r:id="rId3"/>
    <sheet name="Thống kê cảnh báo" sheetId="8" state="hidden" r:id="rId4"/>
    <sheet name="SO LIEU" sheetId="13" state="hidden" r:id="rId5"/>
    <sheet name="Charging" sheetId="15" r:id="rId6"/>
    <sheet name="TUP-CDV" sheetId="17" r:id="rId7"/>
    <sheet name="MGCP" sheetId="19" r:id="rId8"/>
    <sheet name="SMSP" sheetId="20" r:id="rId9"/>
    <sheet name="Sheet5" sheetId="11" state="hidden" r:id="rId10"/>
    <sheet name="Sheet6" sheetId="12" state="hidden" r:id="rId11"/>
    <sheet name="Sheet1" sheetId="35" r:id="rId12"/>
    <sheet name="Sheet2" sheetId="36" r:id="rId13"/>
    <sheet name="Tình trạng dịch vụ" sheetId="39" r:id="rId14"/>
  </sheets>
  <definedNames>
    <definedName name="_xlnm._FilterDatabase" localSheetId="0" hidden="1">'Lịch sử khiếu nại'!$A$6:$AM$1569</definedName>
    <definedName name="_xlnm._FilterDatabase" localSheetId="7" hidden="1">MGCP!$A$1:$D$13</definedName>
    <definedName name="_xlnm._FilterDatabase" localSheetId="2" hidden="1">'Thống kê kho hàng'!$A$3:$F$84</definedName>
    <definedName name="_xlnm._FilterDatabase" localSheetId="1" hidden="1">'Thống kê kỹ thuật'!$A$3:$O$8</definedName>
    <definedName name="ExternalData_1" localSheetId="11" hidden="1">Sheet1!$A$1:$D$46</definedName>
    <definedName name="ExternalData_1" localSheetId="12" hidden="1">Sheet2!$A$1:$E$22</definedName>
    <definedName name="name">Charging!$A$3</definedName>
  </definedNames>
  <calcPr calcId="162913"/>
</workbook>
</file>

<file path=xl/calcChain.xml><?xml version="1.0" encoding="utf-8"?>
<calcChain xmlns="http://schemas.openxmlformats.org/spreadsheetml/2006/main">
  <c r="I31" i="17" l="1"/>
  <c r="I32" i="17"/>
  <c r="I33" i="17"/>
  <c r="I34" i="17"/>
  <c r="I35" i="17"/>
  <c r="I36" i="17"/>
  <c r="I37" i="17"/>
  <c r="I38" i="17"/>
  <c r="I39" i="17"/>
  <c r="I40" i="17"/>
  <c r="I30" i="17"/>
  <c r="H31" i="17"/>
  <c r="H32" i="17"/>
  <c r="H33" i="17"/>
  <c r="H34" i="17"/>
  <c r="H35" i="17"/>
  <c r="H36" i="17"/>
  <c r="H37" i="17"/>
  <c r="H38" i="17"/>
  <c r="H39" i="17"/>
  <c r="H40" i="17"/>
  <c r="H30" i="17"/>
  <c r="M31" i="17"/>
  <c r="M32" i="17"/>
  <c r="M33" i="17"/>
  <c r="M34" i="17"/>
  <c r="M35" i="17"/>
  <c r="M36" i="17"/>
  <c r="M37" i="17"/>
  <c r="M38" i="17"/>
  <c r="M39" i="17"/>
  <c r="M40" i="17"/>
  <c r="M30" i="17"/>
  <c r="L31" i="17"/>
  <c r="L32" i="17"/>
  <c r="L33" i="17"/>
  <c r="L34" i="17"/>
  <c r="L35" i="17"/>
  <c r="L36" i="17"/>
  <c r="L37" i="17"/>
  <c r="L38" i="17"/>
  <c r="L39" i="17"/>
  <c r="L40" i="17"/>
  <c r="L30" i="17"/>
  <c r="K31" i="17"/>
  <c r="K32" i="17"/>
  <c r="K33" i="17"/>
  <c r="K34" i="17"/>
  <c r="K35" i="17"/>
  <c r="K36" i="17"/>
  <c r="K37" i="17"/>
  <c r="K38" i="17"/>
  <c r="K39" i="17"/>
  <c r="K40" i="17"/>
  <c r="K30" i="17"/>
  <c r="J31" i="17"/>
  <c r="J32" i="17"/>
  <c r="J33" i="17"/>
  <c r="J34" i="17"/>
  <c r="J35" i="17"/>
  <c r="J36" i="17"/>
  <c r="J37" i="17"/>
  <c r="J38" i="17"/>
  <c r="J39" i="17"/>
  <c r="J40" i="17"/>
  <c r="J30" i="17"/>
  <c r="I19" i="15"/>
  <c r="I20" i="15"/>
  <c r="I21" i="15"/>
  <c r="I18" i="15"/>
  <c r="H19" i="15"/>
  <c r="H20" i="15"/>
  <c r="H21" i="15"/>
  <c r="H18" i="15"/>
  <c r="G19" i="15"/>
  <c r="G20" i="15"/>
  <c r="G21" i="15"/>
  <c r="G18" i="15"/>
  <c r="I9" i="15"/>
  <c r="I10" i="15"/>
  <c r="I11" i="15"/>
  <c r="I12" i="15"/>
  <c r="I13" i="15"/>
  <c r="I14" i="15"/>
  <c r="H9" i="15"/>
  <c r="H10" i="15"/>
  <c r="H11" i="15"/>
  <c r="H12" i="15"/>
  <c r="H13" i="15"/>
  <c r="H14" i="15"/>
  <c r="G9" i="15"/>
  <c r="G10" i="15"/>
  <c r="G11" i="15"/>
  <c r="G12" i="15"/>
  <c r="G13" i="15"/>
  <c r="G14" i="15"/>
  <c r="I8" i="15"/>
  <c r="H8" i="15"/>
  <c r="G8" i="15"/>
  <c r="I10" i="19"/>
  <c r="I9" i="19"/>
  <c r="H9" i="19"/>
  <c r="G10" i="19"/>
  <c r="G9" i="19"/>
  <c r="K17" i="17"/>
  <c r="K16" i="17"/>
  <c r="K15" i="17"/>
  <c r="J17" i="17"/>
  <c r="J16" i="17"/>
  <c r="J15" i="17"/>
  <c r="I17" i="17"/>
  <c r="I16" i="17"/>
  <c r="I15" i="17"/>
  <c r="H17" i="17"/>
  <c r="H15" i="17"/>
  <c r="J11" i="17"/>
  <c r="J12" i="17"/>
  <c r="J10" i="17"/>
  <c r="I11" i="17"/>
  <c r="I12" i="17"/>
  <c r="I10" i="17"/>
  <c r="H11" i="17"/>
  <c r="H12" i="17"/>
  <c r="H10" i="17"/>
  <c r="K7" i="17"/>
  <c r="K8" i="17"/>
  <c r="K6" i="17"/>
  <c r="J7" i="17"/>
  <c r="J8" i="17"/>
  <c r="J6" i="17"/>
  <c r="I7" i="17"/>
  <c r="I8" i="17"/>
  <c r="I6" i="17"/>
  <c r="H7" i="17"/>
  <c r="H8" i="17"/>
  <c r="H6" i="17"/>
  <c r="D9" i="19" l="1"/>
  <c r="B9" i="19"/>
  <c r="C9" i="19"/>
  <c r="H16" i="17"/>
  <c r="A3" i="19"/>
  <c r="C36" i="17" l="1"/>
  <c r="C31" i="17"/>
  <c r="C35" i="17"/>
  <c r="C40" i="17"/>
  <c r="C34" i="17"/>
  <c r="C39" i="17"/>
  <c r="C38" i="17"/>
  <c r="C32" i="17"/>
  <c r="D39" i="17"/>
  <c r="D35" i="17"/>
  <c r="B39" i="17"/>
  <c r="B35" i="17"/>
  <c r="B31" i="17"/>
  <c r="D20" i="17"/>
  <c r="C30" i="17"/>
  <c r="D21" i="17"/>
  <c r="D22" i="17"/>
  <c r="B37" i="17"/>
  <c r="B33" i="17"/>
  <c r="B40" i="17"/>
  <c r="B36" i="17"/>
  <c r="B32" i="17"/>
  <c r="D38" i="17"/>
  <c r="D34" i="17"/>
  <c r="D30" i="17"/>
  <c r="D37" i="17"/>
  <c r="D33" i="17"/>
  <c r="D40" i="17"/>
  <c r="D36" i="17"/>
  <c r="D32" i="17"/>
  <c r="B30" i="17"/>
  <c r="B38" i="17"/>
  <c r="B34" i="17"/>
  <c r="C37" i="17"/>
  <c r="C33" i="17"/>
  <c r="D31" i="17"/>
  <c r="B22" i="17"/>
  <c r="B21" i="17"/>
  <c r="B20" i="17"/>
  <c r="C22" i="17" l="1"/>
  <c r="C21" i="17"/>
  <c r="C20" i="17"/>
  <c r="E8" i="17"/>
  <c r="E7" i="17"/>
  <c r="E6" i="17"/>
  <c r="H10" i="19" l="1"/>
  <c r="D10" i="15" l="1"/>
  <c r="E3" i="17" l="1"/>
  <c r="D3" i="15"/>
  <c r="D31" i="15" l="1"/>
  <c r="D33" i="15" l="1"/>
  <c r="I33" i="15"/>
  <c r="D3" i="20" l="1"/>
  <c r="D3" i="19"/>
  <c r="A3" i="17"/>
  <c r="B10" i="19" l="1"/>
  <c r="C10" i="19" l="1"/>
  <c r="D10" i="19"/>
  <c r="H24" i="15" l="1"/>
  <c r="H26" i="15"/>
  <c r="H25" i="15"/>
  <c r="C8" i="17" l="1"/>
  <c r="C7" i="17"/>
  <c r="B7" i="17"/>
  <c r="E11" i="17" l="1"/>
  <c r="E12" i="17"/>
  <c r="B11" i="17"/>
  <c r="D11" i="17"/>
  <c r="B12" i="17"/>
  <c r="D12" i="17"/>
  <c r="D8" i="17"/>
  <c r="B6" i="17"/>
  <c r="C6" i="17" s="1"/>
  <c r="D7" i="17"/>
  <c r="B8" i="17"/>
  <c r="D6" i="17" l="1"/>
  <c r="D11" i="15" l="1"/>
  <c r="C12" i="15"/>
  <c r="C8" i="15"/>
  <c r="C11" i="15"/>
  <c r="C14" i="15"/>
  <c r="C10" i="15"/>
  <c r="C13" i="15"/>
  <c r="C9" i="15"/>
  <c r="D14" i="15"/>
  <c r="D12" i="15"/>
  <c r="C17" i="15"/>
  <c r="C18" i="15"/>
  <c r="C19" i="15"/>
  <c r="C20" i="15"/>
  <c r="C21" i="15"/>
  <c r="C22" i="15"/>
  <c r="C26" i="15"/>
  <c r="C27" i="15"/>
  <c r="C28" i="15"/>
  <c r="C23" i="15"/>
  <c r="C24" i="15"/>
  <c r="C25" i="15"/>
  <c r="D13" i="15"/>
  <c r="D9" i="15"/>
  <c r="D8" i="15"/>
  <c r="B17" i="15"/>
  <c r="B18" i="15"/>
  <c r="B19" i="15"/>
  <c r="B26" i="15"/>
  <c r="B27" i="15"/>
  <c r="B28" i="15"/>
  <c r="B25" i="15"/>
  <c r="B24" i="15"/>
  <c r="B23" i="15"/>
  <c r="B20" i="15"/>
  <c r="B21" i="15"/>
  <c r="B22" i="15"/>
  <c r="B12" i="15"/>
  <c r="B8" i="15"/>
  <c r="B11" i="15"/>
  <c r="B14" i="15"/>
  <c r="B10" i="15"/>
  <c r="B13" i="15"/>
  <c r="B9" i="15"/>
  <c r="I7" i="15"/>
  <c r="G7" i="15"/>
  <c r="H7" i="15"/>
  <c r="C7" i="15" l="1"/>
  <c r="B7" i="15"/>
  <c r="C29" i="13"/>
  <c r="C28" i="13"/>
  <c r="E27" i="13"/>
  <c r="C27" i="13"/>
  <c r="E26" i="13"/>
  <c r="C26" i="13"/>
  <c r="E25" i="13"/>
  <c r="C25" i="13"/>
  <c r="E24" i="13"/>
  <c r="C24" i="13"/>
  <c r="N23" i="13"/>
  <c r="L23" i="13"/>
  <c r="E23" i="13"/>
  <c r="C23" i="13"/>
  <c r="N22" i="13"/>
  <c r="L22" i="13"/>
  <c r="E22" i="13"/>
  <c r="C22" i="13"/>
  <c r="N21" i="13"/>
  <c r="L21" i="13"/>
  <c r="H20" i="13"/>
  <c r="G20" i="13"/>
  <c r="H19" i="13"/>
  <c r="G19" i="13"/>
  <c r="B18" i="13"/>
  <c r="E18" i="13" s="1"/>
  <c r="L17" i="13"/>
  <c r="L16" i="13"/>
  <c r="L15" i="13"/>
  <c r="F9" i="13"/>
  <c r="F8" i="13"/>
  <c r="F7" i="13"/>
  <c r="B27" i="13"/>
  <c r="B25" i="13" l="1"/>
  <c r="D26" i="13"/>
  <c r="D27" i="13"/>
  <c r="E29" i="13"/>
  <c r="D29" i="13" s="1"/>
  <c r="E19" i="13"/>
  <c r="B26" i="13"/>
  <c r="B22" i="13"/>
  <c r="B23" i="13"/>
  <c r="D24" i="13"/>
  <c r="D25" i="13"/>
  <c r="D18" i="13"/>
  <c r="D23" i="13"/>
  <c r="B24" i="13"/>
  <c r="E28" i="13"/>
  <c r="D22" i="13"/>
  <c r="B29" i="13" l="1"/>
  <c r="D28" i="13"/>
  <c r="B28" i="13"/>
  <c r="E10" i="17"/>
  <c r="B10" i="17"/>
  <c r="D10" i="17"/>
</calcChain>
</file>

<file path=xl/comments1.xml><?xml version="1.0" encoding="utf-8"?>
<comments xmlns="http://schemas.openxmlformats.org/spreadsheetml/2006/main">
  <authors>
    <author>Nghiatt</author>
  </authors>
  <commentList>
    <comment ref="T5" authorId="0" shapeId="0">
      <text>
        <r>
          <rPr>
            <b/>
            <sz val="9"/>
            <color indexed="81"/>
            <rFont val="Tahoma"/>
            <family val="2"/>
          </rPr>
          <t>Nghiatt:</t>
        </r>
        <r>
          <rPr>
            <sz val="9"/>
            <color indexed="81"/>
            <rFont val="Tahoma"/>
            <family val="2"/>
          </rPr>
          <t xml:space="preserve">
Hoàn thành: X
</t>
        </r>
      </text>
    </comment>
    <comment ref="R6" authorId="0" shapeId="0">
      <text>
        <r>
          <rPr>
            <b/>
            <sz val="9"/>
            <color indexed="81"/>
            <rFont val="Tahoma"/>
            <family val="2"/>
          </rPr>
          <t>Nghiatt:</t>
        </r>
        <r>
          <rPr>
            <sz val="9"/>
            <color indexed="81"/>
            <rFont val="Tahoma"/>
            <family val="2"/>
          </rPr>
          <t xml:space="preserve">
- Đang xử lý: C
- Hoàn thành: X</t>
        </r>
      </text>
    </comment>
  </commentList>
</comments>
</file>

<file path=xl/comments2.xml><?xml version="1.0" encoding="utf-8"?>
<comments xmlns="http://schemas.openxmlformats.org/spreadsheetml/2006/main">
  <authors>
    <author>Nghiatt</author>
  </authors>
  <commentList>
    <comment ref="C3" authorId="0" shapeId="0">
      <text>
        <r>
          <rPr>
            <b/>
            <sz val="9"/>
            <color indexed="81"/>
            <rFont val="Tahoma"/>
            <family val="2"/>
          </rPr>
          <t>Nghiatt:</t>
        </r>
        <r>
          <rPr>
            <sz val="9"/>
            <color indexed="81"/>
            <rFont val="Tahoma"/>
            <family val="2"/>
          </rPr>
          <t xml:space="preserve">
Dịch vụ: DV 
Sự cố: SC (lỗi do nâng cấp chương trình)</t>
        </r>
      </text>
    </comment>
    <comment ref="D3" authorId="0" shapeId="0">
      <text>
        <r>
          <rPr>
            <b/>
            <sz val="9"/>
            <color indexed="81"/>
            <rFont val="Tahoma"/>
            <family val="2"/>
          </rPr>
          <t>Nghiatt:</t>
        </r>
        <r>
          <rPr>
            <sz val="9"/>
            <color indexed="81"/>
            <rFont val="Tahoma"/>
            <family val="2"/>
          </rPr>
          <t xml:space="preserve">
CHR: Charging
TUP: Topup
CDV: Cổng dịch vụ
TMDT: dịch vụ MGCP</t>
        </r>
      </text>
    </comment>
  </commentList>
</comments>
</file>

<file path=xl/comments3.xml><?xml version="1.0" encoding="utf-8"?>
<comments xmlns="http://schemas.openxmlformats.org/spreadsheetml/2006/main">
  <authors>
    <author>Nghiatt</author>
    <author>Admin</author>
  </authors>
  <commentList>
    <comment ref="B3" authorId="0" shapeId="0">
      <text>
        <r>
          <rPr>
            <b/>
            <sz val="9"/>
            <color indexed="81"/>
            <rFont val="Tahoma"/>
            <family val="2"/>
          </rPr>
          <t>Nghiatt:</t>
        </r>
        <r>
          <rPr>
            <sz val="9"/>
            <color indexed="81"/>
            <rFont val="Tahoma"/>
            <family val="2"/>
          </rPr>
          <t xml:space="preserve">
1. Topup-MT
2. Topup- Artime
3. FASTPAY
4. EZPAY
</t>
        </r>
      </text>
    </comment>
    <comment ref="C3" authorId="1" shapeId="0">
      <text>
        <r>
          <rPr>
            <b/>
            <sz val="8"/>
            <color indexed="81"/>
            <rFont val="Tahoma"/>
            <family val="2"/>
          </rPr>
          <t>Admin:</t>
        </r>
        <r>
          <rPr>
            <sz val="8"/>
            <color indexed="81"/>
            <rFont val="Tahoma"/>
            <family val="2"/>
          </rPr>
          <t xml:space="preserve">
- Download
- Direct topup
</t>
        </r>
      </text>
    </comment>
    <comment ref="D3" authorId="0" shapeId="0">
      <text>
        <r>
          <rPr>
            <b/>
            <sz val="9"/>
            <color indexed="81"/>
            <rFont val="Tahoma"/>
            <family val="2"/>
          </rPr>
          <t>Nghiatt:</t>
        </r>
        <r>
          <rPr>
            <sz val="9"/>
            <color indexed="81"/>
            <rFont val="Tahoma"/>
            <family val="2"/>
          </rPr>
          <t xml:space="preserve">
TT trả sau: ALL (Fastpay, EZPAY)
Trả trước: Theo mệnh giá nhà mạng</t>
        </r>
      </text>
    </comment>
  </commentList>
</comments>
</file>

<file path=xl/comments4.xml><?xml version="1.0" encoding="utf-8"?>
<comments xmlns="http://schemas.openxmlformats.org/spreadsheetml/2006/main">
  <authors>
    <author>Nghiatt</author>
    <author>Admin</author>
  </authors>
  <commentList>
    <comment ref="E3" authorId="0" shapeId="0">
      <text>
        <r>
          <rPr>
            <b/>
            <sz val="9"/>
            <color indexed="81"/>
            <rFont val="Tahoma"/>
            <family val="2"/>
          </rPr>
          <t>Nghiatt:</t>
        </r>
        <r>
          <rPr>
            <sz val="9"/>
            <color indexed="81"/>
            <rFont val="Tahoma"/>
            <family val="2"/>
          </rPr>
          <t xml:space="preserve">
CHR: Charging
TUP: Topup
CDV: Cổng dịch vụ</t>
        </r>
      </text>
    </comment>
    <comment ref="G3" authorId="1" shapeId="0">
      <text>
        <r>
          <rPr>
            <b/>
            <sz val="8"/>
            <color indexed="81"/>
            <rFont val="Tahoma"/>
            <family val="2"/>
          </rPr>
          <t>Admin:</t>
        </r>
        <r>
          <rPr>
            <sz val="8"/>
            <color indexed="81"/>
            <rFont val="Tahoma"/>
            <family val="2"/>
          </rPr>
          <t xml:space="preserve">
Thời gian phát hiện lỗi hệ thống</t>
        </r>
      </text>
    </comment>
    <comment ref="H3" authorId="1" shapeId="0">
      <text>
        <r>
          <rPr>
            <b/>
            <sz val="8"/>
            <color indexed="81"/>
            <rFont val="Tahoma"/>
            <family val="2"/>
          </rPr>
          <t>Admin:</t>
        </r>
        <r>
          <rPr>
            <sz val="8"/>
            <color indexed="81"/>
            <rFont val="Tahoma"/>
            <family val="2"/>
          </rPr>
          <t xml:space="preserve">
Thời gian hoàn thành gửi đối soát email và SMS</t>
        </r>
      </text>
    </comment>
  </commentList>
</comments>
</file>

<file path=xl/comments5.xml><?xml version="1.0" encoding="utf-8"?>
<comments xmlns="http://schemas.openxmlformats.org/spreadsheetml/2006/main">
  <authors>
    <author>haco</author>
  </authors>
  <commentList>
    <comment ref="A6" authorId="0" shapeId="0">
      <text>
        <r>
          <rPr>
            <b/>
            <sz val="9"/>
            <color indexed="81"/>
            <rFont val="Tahoma"/>
            <family val="2"/>
          </rPr>
          <t>haco:</t>
        </r>
        <r>
          <rPr>
            <sz val="9"/>
            <color indexed="81"/>
            <rFont val="Tahoma"/>
            <family val="2"/>
          </rPr>
          <t xml:space="preserve">
select provider, count(*) from CDV_charging.TBL_CHARGING_TRANS_CENTER 
where (REQUEST_TIME BETWEEN TO_DATE ('13072015 000000', 'DDMMYYYY HH24MISS') 
AND TO_DATE   ('13072015 235959', 'DDMMYYYY HH24MISS'))                             
--and (status &lt;&gt; 99 and old_status=99)
--and status = 99
and channel= 'CDV'
group by provider</t>
        </r>
      </text>
    </comment>
    <comment ref="A10" authorId="0" shapeId="0">
      <text>
        <r>
          <rPr>
            <b/>
            <sz val="9"/>
            <color indexed="81"/>
            <rFont val="Tahoma"/>
            <family val="2"/>
          </rPr>
          <t>haco:</t>
        </r>
        <r>
          <rPr>
            <sz val="9"/>
            <color indexed="81"/>
            <rFont val="Tahoma"/>
            <family val="2"/>
          </rPr>
          <t xml:space="preserve">
select provider, count(*) from CDV_charging.TBL_CHARGING_TRANS_CENTER 
where (REQUEST_TIME BETWEEN TO_DATE ('13072015 000000', 'DDMMYYYY HH24MISS') 
AND TO_DATE   ('13072015 235959', 'DDMMYYYY HH24MISS'))                             
--and (status &lt;&gt; 99 and old_status=99)
--and status = 99
and channel= 'CDV'
group by provider</t>
        </r>
      </text>
    </comment>
    <comment ref="C18" authorId="0" shapeId="0">
      <text>
        <r>
          <rPr>
            <b/>
            <sz val="9"/>
            <color indexed="81"/>
            <rFont val="Tahoma"/>
            <family val="2"/>
          </rPr>
          <t>haco:</t>
        </r>
        <r>
          <rPr>
            <sz val="9"/>
            <color indexed="81"/>
            <rFont val="Tahoma"/>
            <family val="2"/>
          </rPr>
          <t xml:space="preserve">
Bằng tổng giao dịch của các kênh trong câu lệnh (chú ý thay ngày)
select telco_code, count(*) from tbl_transaction_logs
where status &lt;&gt; 99 and old_status = '99'
and strdate = 20150713
group by telco_code</t>
        </r>
      </text>
    </comment>
    <comment ref="B19" authorId="0" shapeId="0">
      <text>
        <r>
          <rPr>
            <b/>
            <sz val="9"/>
            <color indexed="81"/>
            <rFont val="Tahoma"/>
            <family val="2"/>
          </rPr>
          <t>haco:</t>
        </r>
        <r>
          <rPr>
            <sz val="9"/>
            <color indexed="81"/>
            <rFont val="Tahoma"/>
            <family val="2"/>
          </rPr>
          <t xml:space="preserve">
Bằng tổng số lượng của 2 câu lệnh(chú ý thay ngày)
select telco_code, count(*) from tbl_transaction_logs
where status &lt;&gt; 99 and old_status = '99' 
and connector_id not in ('15','17','18')
and strdate = 20150714
group by telco_code
select telco_code, count(*) from tbl_transaction_logs
where status = 99
and connector_id not in ('15','17','18')
and strdate = 20150714
group by telco_code</t>
        </r>
      </text>
    </comment>
    <comment ref="B20" authorId="0" shapeId="0">
      <text>
        <r>
          <rPr>
            <b/>
            <sz val="9"/>
            <color indexed="81"/>
            <rFont val="Tahoma"/>
            <family val="2"/>
          </rPr>
          <t>haco:</t>
        </r>
        <r>
          <rPr>
            <sz val="9"/>
            <color indexed="81"/>
            <rFont val="Tahoma"/>
            <family val="2"/>
          </rPr>
          <t xml:space="preserve">
Bằng tổng số lượng của 2 câu lệnh(chú ý thay ngày)
select telco_code, count(*) from tbl_transaction_logs
where status &lt;&gt; 99 and old_status = '99' 
and connector_id not in ('15','17','18')
and strdate = 20150714
group by telco_code
select telco_code, count(*) from tbl_transaction_logs
where status = 99
and connector_id not in ('15','17','18')
and strdate = 20150714
group by telco_code</t>
        </r>
      </text>
    </comment>
    <comment ref="D20" authorId="0" shapeId="0">
      <text>
        <r>
          <rPr>
            <b/>
            <sz val="9"/>
            <color indexed="81"/>
            <rFont val="Tahoma"/>
            <family val="2"/>
          </rPr>
          <t>haco:</t>
        </r>
        <r>
          <rPr>
            <sz val="9"/>
            <color indexed="81"/>
            <rFont val="Tahoma"/>
            <family val="2"/>
          </rPr>
          <t xml:space="preserve">
pending trên CDV đã được cập nhật</t>
        </r>
      </text>
    </comment>
    <comment ref="M20" authorId="0" shapeId="0">
      <text>
        <r>
          <rPr>
            <b/>
            <sz val="9"/>
            <color indexed="81"/>
            <rFont val="Tahoma"/>
            <family val="2"/>
          </rPr>
          <t>haco:</t>
        </r>
        <r>
          <rPr>
            <sz val="9"/>
            <color indexed="81"/>
            <rFont val="Tahoma"/>
            <family val="2"/>
          </rPr>
          <t xml:space="preserve">
select provider, count(*) from CDV_charging.TBL_CHARGING_TRANS_CENTER 
where (REQUEST_TIME BETWEEN TO_DATE ('13072015 000000', 'DDMMYYYY HH24MISS') 
AND TO_DATE   ('13072015 235959', 'DDMMYYYY HH24MISS'))                             
and status = 1
and channel= 'CDV'
group by provider</t>
        </r>
      </text>
    </comment>
    <comment ref="E22" authorId="0" shapeId="0">
      <text>
        <r>
          <rPr>
            <b/>
            <sz val="9"/>
            <color indexed="81"/>
            <rFont val="Tahoma"/>
            <family val="2"/>
          </rPr>
          <t>haco:</t>
        </r>
        <r>
          <rPr>
            <sz val="9"/>
            <color indexed="81"/>
            <rFont val="Tahoma"/>
            <family val="2"/>
          </rPr>
          <t xml:space="preserve">
=COUNTIFS('Lịch sử khiếu nại'!$C:$C,'SO LIEU'!$F$22,'Lịch sử khiếu nại'!$I:$I,'SO LIEU'!$G$22,'Lịch sử khiếu nại'!$T:$T,"X")</t>
        </r>
      </text>
    </comment>
    <comment ref="F22" authorId="0" shapeId="0">
      <text>
        <r>
          <rPr>
            <b/>
            <sz val="9"/>
            <color indexed="81"/>
            <rFont val="Tahoma"/>
            <family val="2"/>
          </rPr>
          <t>haco:</t>
        </r>
        <r>
          <rPr>
            <sz val="9"/>
            <color indexed="81"/>
            <rFont val="Tahoma"/>
            <family val="2"/>
          </rPr>
          <t xml:space="preserve">
Chỉ nhập ngày cần lấy dữ liệu không sửa bất kỳ số liệu trên bảng</t>
        </r>
      </text>
    </comment>
    <comment ref="E23" authorId="0" shapeId="0">
      <text>
        <r>
          <rPr>
            <b/>
            <sz val="9"/>
            <color indexed="81"/>
            <rFont val="Tahoma"/>
            <family val="2"/>
          </rPr>
          <t>haco:</t>
        </r>
        <r>
          <rPr>
            <sz val="9"/>
            <color indexed="81"/>
            <rFont val="Tahoma"/>
            <family val="2"/>
          </rPr>
          <t xml:space="preserve">
=COUNTIFS('Lịch sử khiếu nại'!$C:$C,'SO LIEU'!$F$22,'Lịch sử khiếu nại'!$I:$I,'SO LIEU'!$G$23,'Lịch sử khiếu nại'!$T:$T,"X")</t>
        </r>
      </text>
    </comment>
  </commentList>
</comments>
</file>

<file path=xl/comments6.xml><?xml version="1.0" encoding="utf-8"?>
<comments xmlns="http://schemas.openxmlformats.org/spreadsheetml/2006/main">
  <authors>
    <author>thanhlt</author>
    <author>Nghiatt</author>
  </authors>
  <commentList>
    <comment ref="A15" authorId="0" shapeId="0">
      <text>
        <r>
          <rPr>
            <b/>
            <sz val="9"/>
            <color indexed="81"/>
            <rFont val="Tahoma"/>
            <family val="2"/>
          </rPr>
          <t>thanhlt:</t>
        </r>
        <r>
          <rPr>
            <sz val="9"/>
            <color indexed="81"/>
            <rFont val="Tahoma"/>
            <family val="2"/>
          </rPr>
          <t xml:space="preserve">
select telco_code, status, count(*) from tbl_transactions partitions (P201601)
where strdate = 20160101 and telco_code in ('VMS', 'VNP', 'VTT', 'MGC')
group by telco_code, status
order by telco_code, status asc
loi epay và telco ma loi 0, 13, 10, 11
loi do khách hàng loai tru 0, 13, 99, 10, 11</t>
        </r>
      </text>
    </comment>
    <comment ref="D17" authorId="0" shapeId="0">
      <text>
        <r>
          <rPr>
            <b/>
            <sz val="9"/>
            <color indexed="81"/>
            <rFont val="Tahoma"/>
            <family val="2"/>
          </rPr>
          <t>thanhlt:</t>
        </r>
        <r>
          <rPr>
            <sz val="9"/>
            <color indexed="81"/>
            <rFont val="Tahoma"/>
            <family val="2"/>
          </rPr>
          <t xml:space="preserve">
Tổng giao dịch VMS:
select count(*) from tbl_transactions partitions (P201601)
where strdate = 20160101 and telco_code = 'VMS'</t>
        </r>
      </text>
    </comment>
    <comment ref="B18" authorId="0" shapeId="0">
      <text>
        <r>
          <rPr>
            <b/>
            <sz val="9"/>
            <color indexed="81"/>
            <rFont val="Tahoma"/>
            <family val="2"/>
          </rPr>
          <t>thanhlt:</t>
        </r>
        <r>
          <rPr>
            <sz val="9"/>
            <color indexed="81"/>
            <rFont val="Tahoma"/>
            <family val="2"/>
          </rPr>
          <t xml:space="preserve">
select count(*) from tbl_transactions partitions (P201601)
where strdate = 20160101 and telco_code = 'VMS' and status in (0, 13, 10, 11)</t>
        </r>
      </text>
    </comment>
    <comment ref="B19" authorId="0" shapeId="0">
      <text>
        <r>
          <rPr>
            <b/>
            <sz val="9"/>
            <color indexed="81"/>
            <rFont val="Tahoma"/>
            <family val="2"/>
          </rPr>
          <t>thanhlt:</t>
        </r>
        <r>
          <rPr>
            <sz val="9"/>
            <color indexed="81"/>
            <rFont val="Tahoma"/>
            <family val="2"/>
          </rPr>
          <t xml:space="preserve">
select count(*) from tbl_transactions partitions (P201601)
where strdate = 20160101 and telco_code = 'VMS' and status not in (0, 13, 10, 11, 1, 99)</t>
        </r>
      </text>
    </comment>
    <comment ref="D20" authorId="0" shapeId="0">
      <text>
        <r>
          <rPr>
            <b/>
            <sz val="9"/>
            <color indexed="81"/>
            <rFont val="Tahoma"/>
            <family val="2"/>
          </rPr>
          <t>thanhlt:</t>
        </r>
        <r>
          <rPr>
            <sz val="9"/>
            <color indexed="81"/>
            <rFont val="Tahoma"/>
            <family val="2"/>
          </rPr>
          <t xml:space="preserve">
select count(*) from tbl_transactions partitions (P201601)
where strdate = 20160101 and telco_code = 'VNP'</t>
        </r>
      </text>
    </comment>
    <comment ref="B21" authorId="0" shapeId="0">
      <text>
        <r>
          <rPr>
            <b/>
            <sz val="9"/>
            <color indexed="81"/>
            <rFont val="Tahoma"/>
            <family val="2"/>
          </rPr>
          <t>thanhlt:</t>
        </r>
        <r>
          <rPr>
            <sz val="9"/>
            <color indexed="81"/>
            <rFont val="Tahoma"/>
            <family val="2"/>
          </rPr>
          <t xml:space="preserve">
select count(*) from tbl_transactions partitions (P201601)
where strdate = 20160101 and telco_code = 'VNP' and status in (0, 13, 10, 11)</t>
        </r>
      </text>
    </comment>
    <comment ref="B22" authorId="0" shapeId="0">
      <text>
        <r>
          <rPr>
            <b/>
            <sz val="9"/>
            <color indexed="81"/>
            <rFont val="Tahoma"/>
            <family val="2"/>
          </rPr>
          <t>thanhlt:</t>
        </r>
        <r>
          <rPr>
            <sz val="9"/>
            <color indexed="81"/>
            <rFont val="Tahoma"/>
            <family val="2"/>
          </rPr>
          <t xml:space="preserve">
select count(*) from tbl_transactions partitions (P201601)
where strdate = 20160101 and telco_code = 'VNP' and status not in (0, 13, 10, 11, 1, 99)</t>
        </r>
      </text>
    </comment>
    <comment ref="D23" authorId="0" shapeId="0">
      <text>
        <r>
          <rPr>
            <b/>
            <sz val="9"/>
            <color indexed="81"/>
            <rFont val="Tahoma"/>
            <family val="2"/>
          </rPr>
          <t>thanhlt:</t>
        </r>
        <r>
          <rPr>
            <sz val="9"/>
            <color indexed="81"/>
            <rFont val="Tahoma"/>
            <family val="2"/>
          </rPr>
          <t xml:space="preserve">
select count(*) from tbl_transactions partitions (P201601)
where strdate = 20160101 and telco_code = 'VNP'</t>
        </r>
      </text>
    </comment>
    <comment ref="B24" authorId="0" shapeId="0">
      <text>
        <r>
          <rPr>
            <b/>
            <sz val="9"/>
            <color indexed="81"/>
            <rFont val="Tahoma"/>
            <family val="2"/>
          </rPr>
          <t>thanhlt:</t>
        </r>
        <r>
          <rPr>
            <sz val="9"/>
            <color indexed="81"/>
            <rFont val="Tahoma"/>
            <family val="2"/>
          </rPr>
          <t xml:space="preserve">
select count(*) from tbl_transactions partitions (P201601)
where strdate = 20160101 and telco_code = 'VTT' and status in (0, 13, 10, 11)</t>
        </r>
      </text>
    </comment>
    <comment ref="B25" authorId="0" shapeId="0">
      <text>
        <r>
          <rPr>
            <b/>
            <sz val="9"/>
            <color indexed="81"/>
            <rFont val="Tahoma"/>
            <family val="2"/>
          </rPr>
          <t>thanhlt:</t>
        </r>
        <r>
          <rPr>
            <sz val="9"/>
            <color indexed="81"/>
            <rFont val="Tahoma"/>
            <family val="2"/>
          </rPr>
          <t xml:space="preserve">
select count(*) from tbl_transactions partitions (P201601)
where strdate = 20160101 and telco_code = 'VTT' and status not in (0, 13, 10, 11, 1, 99)</t>
        </r>
      </text>
    </comment>
    <comment ref="D26" authorId="0" shapeId="0">
      <text>
        <r>
          <rPr>
            <b/>
            <sz val="9"/>
            <color indexed="81"/>
            <rFont val="Tahoma"/>
            <family val="2"/>
          </rPr>
          <t>thanhlt:</t>
        </r>
        <r>
          <rPr>
            <sz val="9"/>
            <color indexed="81"/>
            <rFont val="Tahoma"/>
            <family val="2"/>
          </rPr>
          <t xml:space="preserve">
select count(*) from tbl_transactions partitions (P201601)
where strdate = 20160101 and telco_code = 'MGC'</t>
        </r>
      </text>
    </comment>
    <comment ref="B27" authorId="0" shapeId="0">
      <text>
        <r>
          <rPr>
            <b/>
            <sz val="9"/>
            <color indexed="81"/>
            <rFont val="Tahoma"/>
            <family val="2"/>
          </rPr>
          <t>thanhlt:</t>
        </r>
        <r>
          <rPr>
            <sz val="9"/>
            <color indexed="81"/>
            <rFont val="Tahoma"/>
            <family val="2"/>
          </rPr>
          <t xml:space="preserve">
select count(*) from tbl_transactions partitions (P201601)
where strdate = 20160101 and telco_code = 'MGC' and status in (0, 13, 10, 11)</t>
        </r>
      </text>
    </comment>
    <comment ref="B28" authorId="0" shapeId="0">
      <text>
        <r>
          <rPr>
            <b/>
            <sz val="9"/>
            <color indexed="81"/>
            <rFont val="Tahoma"/>
            <family val="2"/>
          </rPr>
          <t>thanhlt:</t>
        </r>
        <r>
          <rPr>
            <sz val="9"/>
            <color indexed="81"/>
            <rFont val="Tahoma"/>
            <family val="2"/>
          </rPr>
          <t xml:space="preserve">
select count(*) from tbl_transactions partitions (P201601)
where strdate = 20160101 and telco_code = 'MGC' and status not in (0, 13, 10, 11, 1, 99)</t>
        </r>
      </text>
    </comment>
    <comment ref="A29" authorId="1" shapeId="0">
      <text>
        <r>
          <rPr>
            <b/>
            <sz val="9"/>
            <color indexed="81"/>
            <rFont val="Tahoma"/>
            <family val="2"/>
          </rPr>
          <t>Nghiatt:</t>
        </r>
        <r>
          <rPr>
            <sz val="9"/>
            <color indexed="81"/>
            <rFont val="Tahoma"/>
            <family val="2"/>
          </rPr>
          <t xml:space="preserve">
Mở/Khóa, điều chuyển kênh, tăng giảm sản lượng</t>
        </r>
      </text>
    </comment>
  </commentList>
</comments>
</file>

<file path=xl/comments7.xml><?xml version="1.0" encoding="utf-8"?>
<comments xmlns="http://schemas.openxmlformats.org/spreadsheetml/2006/main">
  <authors>
    <author>huybk</author>
  </authors>
  <commentList>
    <comment ref="H15" authorId="0" shapeId="0">
      <text>
        <r>
          <rPr>
            <b/>
            <sz val="9"/>
            <color indexed="81"/>
            <rFont val="Tahoma"/>
            <family val="2"/>
          </rPr>
          <t>huybk:</t>
        </r>
        <r>
          <rPr>
            <sz val="9"/>
            <color indexed="81"/>
            <rFont val="Tahoma"/>
            <family val="2"/>
          </rPr>
          <t xml:space="preserve">
Direct-admin --&gt; báo cáo chi tiết:
Trạng thái giao dịch = tất cả
Nhà mạng = Mobifone_EVOUCHER
--&gt; bấm tìm kiếm, lấy tổng số record</t>
        </r>
      </text>
    </comment>
    <comment ref="H16" authorId="0" shapeId="0">
      <text>
        <r>
          <rPr>
            <b/>
            <sz val="9"/>
            <color indexed="81"/>
            <rFont val="Tahoma"/>
            <family val="2"/>
          </rPr>
          <t>huybk:</t>
        </r>
        <r>
          <rPr>
            <sz val="9"/>
            <color indexed="81"/>
            <rFont val="Tahoma"/>
            <family val="2"/>
          </rPr>
          <t xml:space="preserve">
Direct-admin --&gt; báo cáo chi tiết:
Trạng thái giao dịch = tất cả
Nhà mạng = Vinaphone_FPT
--&gt; bấm tìm kiếm, lấy tổng số record</t>
        </r>
      </text>
    </comment>
    <comment ref="H17" authorId="0" shapeId="0">
      <text>
        <r>
          <rPr>
            <b/>
            <sz val="9"/>
            <color indexed="81"/>
            <rFont val="Tahoma"/>
            <family val="2"/>
          </rPr>
          <t>huybk:</t>
        </r>
        <r>
          <rPr>
            <sz val="9"/>
            <color indexed="81"/>
            <rFont val="Tahoma"/>
            <family val="2"/>
          </rPr>
          <t xml:space="preserve">
Direct-admin --&gt; báo cáo chi tiết:
Trạng thái giao dịch = Tất cả
Nhà mạng = Viettel
--&gt; bấm tìm kiếm, lấy tổng số record</t>
        </r>
      </text>
    </comment>
    <comment ref="B30" authorId="0" shapeId="0">
      <text>
        <r>
          <rPr>
            <b/>
            <sz val="9"/>
            <color indexed="81"/>
            <rFont val="Tahoma"/>
            <family val="2"/>
          </rPr>
          <t>huybk:</t>
        </r>
        <r>
          <rPr>
            <sz val="9"/>
            <color indexed="81"/>
            <rFont val="Tahoma"/>
            <family val="2"/>
          </rPr>
          <t xml:space="preserve">
Pending k tính, chỉ tính thất bại rồi
</t>
        </r>
      </text>
    </comment>
    <comment ref="E30" authorId="0" shapeId="0">
      <text>
        <r>
          <rPr>
            <b/>
            <sz val="9"/>
            <color indexed="81"/>
            <rFont val="Tahoma"/>
            <family val="2"/>
          </rPr>
          <t>huybk:</t>
        </r>
        <r>
          <rPr>
            <sz val="9"/>
            <color indexed="81"/>
            <rFont val="Tahoma"/>
            <family val="2"/>
          </rPr>
          <t xml:space="preserve">
- để trống
</t>
        </r>
      </text>
    </comment>
    <comment ref="I30" authorId="0" shapeId="0">
      <text>
        <r>
          <rPr>
            <b/>
            <sz val="9"/>
            <color indexed="81"/>
            <rFont val="Tahoma"/>
            <family val="2"/>
          </rPr>
          <t>huybk:</t>
        </r>
        <r>
          <rPr>
            <sz val="9"/>
            <color indexed="81"/>
            <rFont val="Tahoma"/>
            <family val="2"/>
          </rPr>
          <t xml:space="preserve">
Pending k tính, chỉ tính thất bại rồi
</t>
        </r>
      </text>
    </comment>
  </commentList>
</comments>
</file>

<file path=xl/comments8.xml><?xml version="1.0" encoding="utf-8"?>
<comments xmlns="http://schemas.openxmlformats.org/spreadsheetml/2006/main">
  <authors>
    <author>Nghiatt</author>
    <author>admin</author>
  </authors>
  <commentList>
    <comment ref="A7" authorId="0" shapeId="0">
      <text>
        <r>
          <rPr>
            <b/>
            <sz val="9"/>
            <color indexed="81"/>
            <rFont val="Tahoma"/>
            <family val="2"/>
          </rPr>
          <t xml:space="preserve">Lỗi charging thì note luôn vào bên này
</t>
        </r>
      </text>
    </comment>
    <comment ref="G9" authorId="1" shapeId="0">
      <text>
        <r>
          <rPr>
            <b/>
            <sz val="9"/>
            <color indexed="81"/>
            <rFont val="Tahoma"/>
            <family val="2"/>
          </rPr>
          <t>admin:</t>
        </r>
        <r>
          <rPr>
            <sz val="9"/>
            <color indexed="81"/>
            <rFont val="Tahoma"/>
            <family val="2"/>
          </rPr>
          <t xml:space="preserve">
--TON DONG
select 'TON DONG',count(*) from tbl_chg_transaction 
where datediff (day,Created_Date,getdate())=0 
--convert(varchar(10),Created_Date,101) = '05/11/2016'
and type = '0'
and status = 99
union
--DA CHECK
select 'DA CHECK', count(*) from tbl_chg_transactionhistory
where datediff (day,Created_Date,getdate())=0
--convert(varchar(10),Created_Date,101) = '05/09/2016'
and re_time_charging is not null
union
--TONG GIAO DICH
select 'TONG GIAO DICH',count(*) from tbl_chg_transaction 
where datediff (day,Created_Date,getdate())=0
-- convert(varchar(10),Created_Date,101) = '05/11/2016'
and type = '0'</t>
        </r>
      </text>
    </comment>
  </commentList>
</comments>
</file>

<file path=xl/connections.xml><?xml version="1.0" encoding="utf-8"?>
<connections xmlns="http://schemas.openxmlformats.org/spreadsheetml/2006/main">
  <connection id="1" keepAlive="1" name="Query - Sheet 1" description="Connection to the 'Sheet 1' query in the workbook." type="5" refreshedVersion="6" background="1">
    <dbPr connection="Provider=Microsoft.Mashup.OleDb.1;Data Source=$Workbook$;Location=Sheet 1;Extended Properties=&quot;&quot;" command="SELECT * FROM [Sheet 1]"/>
  </connection>
  <connection id="2" keepAlive="1" name="Query - Sheet 1 (2)" description="Connection to the 'Sheet 1 (2)' query in the workbook." type="5" refreshedVersion="6" background="1">
    <dbPr connection="Provider=Microsoft.Mashup.OleDb.1;Data Source=$Workbook$;Location=Sheet 1 (2);Extended Properties=&quot;&quot;" command="SELECT * FROM [Sheet 1 (2)]"/>
  </connection>
  <connection id="3" keepAlive="1" name="Truy vấn - du_lieu_hom_nay" description="Kết nối với truy vấn 'du_lieu_hom_nay' trong sổ làm việc." type="5" refreshedVersion="6" background="1" saveData="1">
    <dbPr connection="Provider=Microsoft.Mashup.OleDb.1;Data Source=$Workbook$;Location=du_lieu_hom_nay" command="SELECT * FROM [du_lieu_hom_nay]"/>
  </connection>
  <connection id="4" keepAlive="1" name="Truy vấn - thongke_khachhang" description="Kết nối với truy vấn 'thongke_khachhang' trong sổ làm việc." type="5" refreshedVersion="6" background="1" saveData="1">
    <dbPr connection="Provider=Microsoft.Mashup.OleDb.1;Data Source=$Workbook$;Location=thongke_khachhang" command="SELECT * FROM [thongke_khachhang]"/>
  </connection>
</connections>
</file>

<file path=xl/sharedStrings.xml><?xml version="1.0" encoding="utf-8"?>
<sst xmlns="http://schemas.openxmlformats.org/spreadsheetml/2006/main" count="1178" uniqueCount="405">
  <si>
    <t>STT</t>
  </si>
  <si>
    <t>Đ</t>
  </si>
  <si>
    <t>Đóng khiếu nại</t>
  </si>
  <si>
    <t>C</t>
  </si>
  <si>
    <t>Chuyển</t>
  </si>
  <si>
    <t>CDV</t>
  </si>
  <si>
    <t>CHR</t>
  </si>
  <si>
    <t>Nhân viên phụ trách</t>
  </si>
  <si>
    <t>Tình trạng xử lý</t>
  </si>
  <si>
    <t>Thời gian  khắc phục</t>
  </si>
  <si>
    <t>Thời gian phát sinh lỗi</t>
  </si>
  <si>
    <t>Xử lý</t>
  </si>
  <si>
    <t>Mô tả lỗi</t>
  </si>
  <si>
    <t>Loại lỗi</t>
  </si>
  <si>
    <t>Người thực hiện</t>
  </si>
  <si>
    <t>Ngày</t>
  </si>
  <si>
    <t>BẢNG TỔNG HỢP SỰ CỐ VÀ LỖI DỊCH VỤ</t>
  </si>
  <si>
    <t>Dịch vụ</t>
  </si>
  <si>
    <t>Kết quả xử lý</t>
  </si>
  <si>
    <t>Thời gian chuyển</t>
  </si>
  <si>
    <t>Thời gian hoàn thành phối hợp</t>
  </si>
  <si>
    <t>Đơn vị phối hợp</t>
  </si>
  <si>
    <t>Thời gian hẹn</t>
  </si>
  <si>
    <t>Thời gian hoàn thành</t>
  </si>
  <si>
    <t>Nội dung khiếu nại</t>
  </si>
  <si>
    <t>Nội dung xử lý</t>
  </si>
  <si>
    <t>Số điện thoại
(Nếu có)</t>
  </si>
  <si>
    <t>Tên Khách hàng 
(Nếu có)</t>
  </si>
  <si>
    <t>Trạng thái phối hợp</t>
  </si>
  <si>
    <t>Xử lý chủ động</t>
  </si>
  <si>
    <t>Phối hợp</t>
  </si>
  <si>
    <t>Trạng thái ticket</t>
  </si>
  <si>
    <t>Thời gian phản hồi</t>
  </si>
  <si>
    <t>Giờ</t>
  </si>
  <si>
    <t>Kênh</t>
  </si>
  <si>
    <t>Lưu ý về thái độ và ý kiến</t>
  </si>
  <si>
    <t>TỔNG HỢP LỊCH SỬ KHIẾU NẠI KHÁCH HÀNG</t>
  </si>
  <si>
    <t>VMS</t>
  </si>
  <si>
    <t>VNP</t>
  </si>
  <si>
    <t>VTT</t>
  </si>
  <si>
    <t>Ca trực</t>
  </si>
  <si>
    <t>Nhà cung cấp</t>
  </si>
  <si>
    <t xml:space="preserve">Kênh </t>
  </si>
  <si>
    <t>Thời gian lỗi</t>
  </si>
  <si>
    <t>TUP</t>
  </si>
  <si>
    <t>Mệnh giá</t>
  </si>
  <si>
    <t>Thời gian hết hàng</t>
  </si>
  <si>
    <t>Thời gian bổ sung kho hàng</t>
  </si>
  <si>
    <t xml:space="preserve">Thời gian gửi </t>
  </si>
  <si>
    <t>BẢNG THEO DÕI CẢNH BÁO SỰ CỐ DỊCH VỤ HÀNG NGÀY</t>
  </si>
  <si>
    <t>BẢNG THEO DÕI TÌNH TRẠNG KHO HÀNG NGÀY</t>
  </si>
  <si>
    <t>TELCO</t>
  </si>
  <si>
    <t>Loại giao dịch</t>
  </si>
  <si>
    <t>Tổng số giao dịch</t>
  </si>
  <si>
    <t>Tổng số pending</t>
  </si>
  <si>
    <t>Tỉ lệ Pending/Tổng giao dịch</t>
  </si>
  <si>
    <t>TT + TRẢ SAU</t>
  </si>
  <si>
    <t>Charging</t>
  </si>
  <si>
    <t>Topup</t>
  </si>
  <si>
    <t>Tổng giao dịch</t>
  </si>
  <si>
    <t>Tổng Pending</t>
  </si>
  <si>
    <t>Tổng đã xử lý</t>
  </si>
  <si>
    <t>Cập nhật pending</t>
  </si>
  <si>
    <t>MGC</t>
  </si>
  <si>
    <t>Hướng</t>
  </si>
  <si>
    <t>Hạng khách hàng</t>
  </si>
  <si>
    <t>MGCP</t>
  </si>
  <si>
    <t>Phạm Hồng Thắng</t>
  </si>
  <si>
    <t>DV</t>
  </si>
  <si>
    <t>Megabank</t>
  </si>
  <si>
    <t>Xử lý giao dịch pending khớp thẻ</t>
  </si>
  <si>
    <t>Tỷ lệ cập nhật pending khớp thẻ</t>
  </si>
  <si>
    <t>Tổng xử lý KN</t>
  </si>
  <si>
    <t>Tỉ lệ</t>
  </si>
  <si>
    <t>Tồn đọng</t>
  </si>
  <si>
    <t>Tỉ lệ % xử lý KN</t>
  </si>
  <si>
    <t>MGC&amp;TUP</t>
  </si>
  <si>
    <t>Pending qua Telco</t>
  </si>
  <si>
    <t>Pending qua CDV</t>
  </si>
  <si>
    <t>Tỉ lệ pending TUP</t>
  </si>
  <si>
    <t>Tỉ lệ pending CHR</t>
  </si>
  <si>
    <t>Số pending TUP đã cập nhật</t>
  </si>
  <si>
    <t>Tổng giao dịch TUP</t>
  </si>
  <si>
    <t>Tỉ lệ cập nhật pending TUP</t>
  </si>
  <si>
    <t>Số pending TUP</t>
  </si>
  <si>
    <t>Khớp Thẻ (VMS,VTT,VNP)</t>
  </si>
  <si>
    <t>Tỷ lệ GD Khớp thẻ thành công/Tổng GD</t>
  </si>
  <si>
    <t>Tổng GD thành công</t>
  </si>
  <si>
    <t>Tỷ lệ</t>
  </si>
  <si>
    <t>Tỷ trọng Pending đã update</t>
  </si>
  <si>
    <t>Phạm Văn Cường</t>
  </si>
  <si>
    <t>TMDT</t>
  </si>
  <si>
    <t>khác</t>
  </si>
  <si>
    <t>X</t>
  </si>
  <si>
    <t>Telco</t>
  </si>
  <si>
    <t>Email</t>
  </si>
  <si>
    <t>A</t>
  </si>
  <si>
    <t>Phạm Thị Kim Ánh</t>
  </si>
  <si>
    <t>skype</t>
  </si>
  <si>
    <t>B</t>
  </si>
  <si>
    <t xml:space="preserve">kiểm tra giao dịch </t>
  </si>
  <si>
    <t>đã hỗ trợ xong</t>
  </si>
  <si>
    <t xml:space="preserve">kiểm tra serial thẻ nạp </t>
  </si>
  <si>
    <t xml:space="preserve">tư vấn thông tin trên trang megacard.vn </t>
  </si>
  <si>
    <t>Phạm Thị Ngọc Phương</t>
  </si>
  <si>
    <t>Skype</t>
  </si>
  <si>
    <t>TTV</t>
  </si>
  <si>
    <t>Khác</t>
  </si>
  <si>
    <t>Nguyễn Thị Phúc</t>
  </si>
  <si>
    <t xml:space="preserve">đã hỗ trợ xong </t>
  </si>
  <si>
    <t>TĐ</t>
  </si>
  <si>
    <t>livechat</t>
  </si>
  <si>
    <t>kiểm tra đơn hàng</t>
  </si>
  <si>
    <t>Pham hong thang</t>
  </si>
  <si>
    <t>Kênh VMG không ổn định chạy kênh backup FPT</t>
  </si>
  <si>
    <t>Chuyển kênh</t>
  </si>
  <si>
    <t>Megatopup</t>
  </si>
  <si>
    <t>thegioitre</t>
  </si>
  <si>
    <t>cdvtientrung</t>
  </si>
  <si>
    <t xml:space="preserve">tổng đài </t>
  </si>
  <si>
    <t>Nguyễn Đức Hiệp</t>
  </si>
  <si>
    <t>lỗi kênh VMG  chạy kênh backup FPT nhưng giao dich không ổn đinh</t>
  </si>
  <si>
    <t>Chuyển kênh/ Khóa kênh</t>
  </si>
  <si>
    <t>toan0979112222</t>
  </si>
  <si>
    <t>tk bị tạm giữ</t>
  </si>
  <si>
    <t>Lỗi telco VTT  giao dịch trả về thất bại</t>
  </si>
  <si>
    <t>Chuyển kênh backup FPT/ Khóa kênh</t>
  </si>
  <si>
    <t>Mpay</t>
  </si>
  <si>
    <t>Phaạm Văn Cường</t>
  </si>
  <si>
    <t>Nháy mạng Telco VMG, chuyển backup FPT</t>
  </si>
  <si>
    <t>game247_45</t>
  </si>
  <si>
    <t xml:space="preserve">cập nhật tạm giữ </t>
  </si>
  <si>
    <t>HM223</t>
  </si>
  <si>
    <t xml:space="preserve">Kiểm tra giao dịch </t>
  </si>
  <si>
    <t>Phản hồi kq cho khách hàng</t>
  </si>
  <si>
    <t>Web vinaphone trả sai kết quả mệnh giá</t>
  </si>
  <si>
    <t>Khóa kênh</t>
  </si>
  <si>
    <t>VMG</t>
  </si>
  <si>
    <t>loveyou010199</t>
  </si>
  <si>
    <t>Chuyển chạy backup để hệ thống nâng cấp</t>
  </si>
  <si>
    <t>Lê thế Thanh</t>
  </si>
  <si>
    <t>Chuyển chạy backup FPT</t>
  </si>
  <si>
    <t>Banknet</t>
  </si>
  <si>
    <t>hungsnt43@gmail.com</t>
  </si>
  <si>
    <t>Phân chia sản lượng sang kênh backup FPT để đảm bảo chất lượng giao dịch</t>
  </si>
  <si>
    <t>0973032980,</t>
  </si>
  <si>
    <t>1503</t>
  </si>
  <si>
    <t>142</t>
  </si>
  <si>
    <t>327</t>
  </si>
  <si>
    <t>Chuyển chạy backup FPT do lỗi hướng telco VMG</t>
  </si>
  <si>
    <t>Giao dịch chưa giao dịch vụ 382050</t>
  </si>
  <si>
    <t xml:space="preserve">Giao dịch thành công từ bank, đã giao dịch vụ cho khách hàng qua mail thẻ mobi 100k </t>
  </si>
  <si>
    <t>Megacard</t>
  </si>
  <si>
    <t>Nhờ kiểm tra giao dịch '1793271444280153953000</t>
  </si>
  <si>
    <t xml:space="preserve">Giao dịch thành công từ bank </t>
  </si>
  <si>
    <t>nhờ kiểm tra giao dịch '15100815392802376232</t>
  </si>
  <si>
    <t>GD này không thành công và đã bị trừ tiền rồi Phương nhé.Khi nào Agribank hoàn tất đối soát xong thì mới tiền hành hoàn tiền cho KH, chị cũng không chắc về thời gian hoàn vì Agribank hoàn tiền rất chậm và hoàn theo đợt chứ không thực hiện đối soát hàng ngày</t>
  </si>
  <si>
    <t>Kênh VMG không ổn định chạy kênh backup FPT/ Khóa kênh</t>
  </si>
  <si>
    <t>nganluong1_17351019227462</t>
  </si>
  <si>
    <t xml:space="preserve">mai hỗ trợ </t>
  </si>
  <si>
    <t>minhthu68_001492</t>
  </si>
  <si>
    <t xml:space="preserve">0977302830, </t>
  </si>
  <si>
    <t>do nhầm dich vụ</t>
  </si>
  <si>
    <t>nguyenmanhcuong1_000147</t>
  </si>
  <si>
    <t>hoàn tiền</t>
  </si>
  <si>
    <t>chuyển ánh hoàn tiền</t>
  </si>
  <si>
    <t>kiểm tra 2 thẻ</t>
  </si>
  <si>
    <t>hcmthienhung365_000485</t>
  </si>
  <si>
    <t>kierm tra đơn hàng</t>
  </si>
  <si>
    <t>haumai_005161</t>
  </si>
  <si>
    <t>hcmcdvkimhang_005552, 56, 53, 50</t>
  </si>
  <si>
    <t>0938810202,</t>
  </si>
  <si>
    <t>minhthu68_001495</t>
  </si>
  <si>
    <t>0936298256,</t>
  </si>
  <si>
    <t>dừng đơn hàng</t>
  </si>
  <si>
    <t>hcmlehang_000015, 16</t>
  </si>
  <si>
    <t>kiểm tra seri thẻ, 360099400335950</t>
  </si>
  <si>
    <t>037551000328105, kiểm tra seri thẻ</t>
  </si>
  <si>
    <t>037401000313642, kiểm tra seri thẻ</t>
  </si>
  <si>
    <t>maixuanduc, 0925559234</t>
  </si>
  <si>
    <t>0979611812,</t>
  </si>
  <si>
    <t>binducvylung@gmail.com, tk bị mất tiền</t>
  </si>
  <si>
    <t>hcmcdvluonghoan_000869</t>
  </si>
  <si>
    <t>hpthanhtoanchihanh_001521</t>
  </si>
  <si>
    <t>payphone5_004759</t>
  </si>
  <si>
    <t>0907549888,</t>
  </si>
  <si>
    <t>phthanhtoancuocngoai1</t>
  </si>
  <si>
    <t>0909976565,</t>
  </si>
  <si>
    <t>nguyenmanhcuong1_000153, SA</t>
  </si>
  <si>
    <t>0941120424,  bắt nhầm seri hoàn tiền</t>
  </si>
  <si>
    <t>nguyenmanhcuong1_000153</t>
  </si>
  <si>
    <t>0941120305, bắt nhầm seri hoàn tiền</t>
  </si>
  <si>
    <t>longbien1</t>
  </si>
  <si>
    <t>0972447428,</t>
  </si>
  <si>
    <t>hoỏi đây là dịch vụ gì</t>
  </si>
  <si>
    <t>81288416901, kiểm tra thẻ chưa được kích hoạt</t>
  </si>
  <si>
    <t>0985711434,</t>
  </si>
  <si>
    <t>hoòi chiết khấu thẻ vietle</t>
  </si>
  <si>
    <t>0988357529,</t>
  </si>
  <si>
    <t>hoỏi về cách nạp thẻ mgc , rút tiền ra</t>
  </si>
  <si>
    <t>hỏi về cách  rút tiền</t>
  </si>
  <si>
    <t>Phân chia sản lượng hai temp sang kênh backup FPT để đảm bảo chất lượng giao dịch</t>
  </si>
  <si>
    <t xml:space="preserve">mua thẻ chưa thấy trả thẻ về mail </t>
  </si>
  <si>
    <t>tonyrot</t>
  </si>
  <si>
    <t xml:space="preserve">tích hợp thanh toán </t>
  </si>
  <si>
    <t>HM062</t>
  </si>
  <si>
    <t xml:space="preserve">rút tiền sau bao lâu sẽ nhận tiền về tài khoản </t>
  </si>
  <si>
    <t>Sale Đại</t>
  </si>
  <si>
    <t>hệ thống</t>
  </si>
  <si>
    <t xml:space="preserve">phí nạp tiền vào megacard.vn </t>
  </si>
  <si>
    <t>xomrayno5</t>
  </si>
  <si>
    <t xml:space="preserve">cập nhật tài khoản ngân hàng không được </t>
  </si>
  <si>
    <t>nguyenkim</t>
  </si>
  <si>
    <t>VNM</t>
  </si>
  <si>
    <t>ZING</t>
  </si>
  <si>
    <t>ONC</t>
  </si>
  <si>
    <t>Ghi chú</t>
  </si>
  <si>
    <t>Khiếu nại</t>
  </si>
  <si>
    <t>Số lượng</t>
  </si>
  <si>
    <t>Xử lý pending</t>
  </si>
  <si>
    <t>Sự cố bất thường</t>
  </si>
  <si>
    <t>Nguyên nhân tồn đọng</t>
  </si>
  <si>
    <t xml:space="preserve">Điều hành kênh </t>
  </si>
  <si>
    <t>CHARGING</t>
  </si>
  <si>
    <t>Nguyên nhân khớp/nạp thất bại</t>
  </si>
  <si>
    <t>Lỗi khác</t>
  </si>
  <si>
    <t>Nguyên nhân &amp; Khắc phục</t>
  </si>
  <si>
    <t>Lỗi website MGC</t>
  </si>
  <si>
    <t>Các vấn đề khiếu nại</t>
  </si>
  <si>
    <t>SMS</t>
  </si>
  <si>
    <t>FPT</t>
  </si>
  <si>
    <t>Tổng</t>
  </si>
  <si>
    <t>Đã check</t>
  </si>
  <si>
    <t>Đã xử lý</t>
  </si>
  <si>
    <t>CL khớp thẻ</t>
  </si>
  <si>
    <t>SL GD đưa lên</t>
  </si>
  <si>
    <t>SL GD thành công</t>
  </si>
  <si>
    <t>Tổng pending</t>
  </si>
  <si>
    <t>Mô tả sự cố / lỗi</t>
  </si>
  <si>
    <t>DỊCH VỤ CHARGING</t>
  </si>
  <si>
    <t>BÁO CÁO TRỰC</t>
  </si>
  <si>
    <t>DỊCH VỤ MGCP</t>
  </si>
  <si>
    <t>DỊCH VỤ SMSP</t>
  </si>
  <si>
    <t>Thời gian xử lý</t>
  </si>
  <si>
    <t>Tỉ lệ thất bại</t>
  </si>
  <si>
    <t>tổng VMS</t>
  </si>
  <si>
    <t>Tổng VNP</t>
  </si>
  <si>
    <t>Tổng đã check</t>
  </si>
  <si>
    <t>Tổng GD</t>
  </si>
  <si>
    <t>Sự cố trong ngày</t>
  </si>
  <si>
    <t>Thất bại Epay</t>
  </si>
  <si>
    <t>Thất bại người dùng</t>
  </si>
  <si>
    <t>Xử Lý Lỗi CDV</t>
  </si>
  <si>
    <t>Tình trạng kênh</t>
  </si>
  <si>
    <t>Nguyên nhân</t>
  </si>
  <si>
    <t>Đo tỉ lệ thất bại trên các mã lỗi Telco và EPAY</t>
  </si>
  <si>
    <t>Đo tỉ lệ thất bại trên các mã lỗi do người sử dụng</t>
  </si>
  <si>
    <t>Tổng thất bại/tổng giao dịch</t>
  </si>
  <si>
    <t>Tổng thất bại</t>
  </si>
  <si>
    <t>&gt;4s</t>
  </si>
  <si>
    <t>0 - 2s</t>
  </si>
  <si>
    <t>2 - 4s</t>
  </si>
  <si>
    <t>WEB</t>
  </si>
  <si>
    <t>Không PCSL sang CDV</t>
  </si>
  <si>
    <t>TOPUP</t>
  </si>
  <si>
    <t>Ổn định</t>
  </si>
  <si>
    <t>8:30 - 22:00 1% qua VMG</t>
  </si>
  <si>
    <t>8:30 - 22:00 100% qua ZING</t>
  </si>
  <si>
    <t>8:30 - 22:00 100% qua MGC</t>
  </si>
  <si>
    <t>1. CDV da check</t>
  </si>
  <si>
    <t>2.San luong account dua len</t>
  </si>
  <si>
    <t>3.San luong thanh cong</t>
  </si>
  <si>
    <t>4.TONG DON HANG CHUA CHAY</t>
  </si>
  <si>
    <t>5.Tu dung don hang</t>
  </si>
  <si>
    <t>6.TOng pending CDV</t>
  </si>
  <si>
    <t>7.Tong GD CDV</t>
  </si>
  <si>
    <t>Tồn đọng</t>
  </si>
  <si>
    <t>Charging  MGC</t>
  </si>
  <si>
    <t>Topup MGC</t>
  </si>
  <si>
    <t>8:30 - 22:00 100% qua FPT</t>
  </si>
  <si>
    <t>DỊCH VỤ TOPUP - CDV</t>
  </si>
  <si>
    <t>CDV - Khớp thẻ</t>
  </si>
  <si>
    <t>thất bại</t>
  </si>
  <si>
    <t>Xử Lý Lỗi Topup</t>
  </si>
  <si>
    <t>Khách hàng loại A</t>
  </si>
  <si>
    <t>PAYOO1</t>
  </si>
  <si>
    <t>'1.CDVDACHECK'</t>
  </si>
  <si>
    <t>PROVIDER</t>
  </si>
  <si>
    <t>CDV_CHECKED</t>
  </si>
  <si>
    <t>1.TOPUP_TONG THAT BAI</t>
  </si>
  <si>
    <t>2.CHARGING_ TONG GIAO DICH</t>
  </si>
  <si>
    <t>BIT</t>
  </si>
  <si>
    <t>2.CHARGING_ TONG PENDING</t>
  </si>
  <si>
    <t>2.CHARGING_TONG DA CHECK</t>
  </si>
  <si>
    <t>3.MGCP</t>
  </si>
  <si>
    <t>Itopup_MGC_TONG GD</t>
  </si>
  <si>
    <t>Itopup_MGC_pending</t>
  </si>
  <si>
    <t>4.Charging_tongthatbai</t>
  </si>
  <si>
    <t>4.Charging_thatbai_telco_epay</t>
  </si>
  <si>
    <t>4.Charging_thatbai_nguoisudung</t>
  </si>
  <si>
    <t>%thất bại</t>
  </si>
  <si>
    <t>% pending</t>
  </si>
  <si>
    <t>% đã check</t>
  </si>
  <si>
    <t>thongke_khachhang</t>
  </si>
  <si>
    <t>'TONG_THAT_BAI'</t>
  </si>
  <si>
    <t>PARTNER_NAME</t>
  </si>
  <si>
    <t>TONG</t>
  </si>
  <si>
    <t>TONG_THAT_BAI</t>
  </si>
  <si>
    <t>THEGIOIDIDONG_2</t>
  </si>
  <si>
    <t>TONG_GD</t>
  </si>
  <si>
    <t>vtaepay</t>
  </si>
  <si>
    <t>VIMO2</t>
  </si>
  <si>
    <t>IRISMEDIA</t>
  </si>
  <si>
    <t>ononpay</t>
  </si>
  <si>
    <t>BKCDNG</t>
  </si>
  <si>
    <t>GMOBTOPUP_01</t>
  </si>
  <si>
    <t>cty_htc</t>
  </si>
  <si>
    <t>tikivn</t>
  </si>
  <si>
    <t>Mservice</t>
  </si>
  <si>
    <t>TONG_THAT_BAIVMSIRISMEDIA</t>
  </si>
  <si>
    <t>garenaved</t>
  </si>
  <si>
    <t>tappvn</t>
  </si>
  <si>
    <t>CHARGING_MGC_TONG GD</t>
  </si>
  <si>
    <t>CHARGING_MGC_TONG DA CHECK</t>
  </si>
  <si>
    <t>CHARGING_MGC_TONG PENDING</t>
  </si>
  <si>
    <t>VCARD</t>
  </si>
  <si>
    <t xml:space="preserve">BÁO CÁO TRỰC </t>
  </si>
  <si>
    <t>Custom</t>
  </si>
  <si>
    <t>1. CDV da checkVTT</t>
  </si>
  <si>
    <t>2.CHARGING_ TONG GIAO DICHBIT</t>
  </si>
  <si>
    <t>2.CHARGING_ TONG GIAO DICHZING</t>
  </si>
  <si>
    <t>2.San luong account dua lenVTT</t>
  </si>
  <si>
    <t>3.MGCPItopup_MGC_TONG GD</t>
  </si>
  <si>
    <t>3.San luong thanh congVTT</t>
  </si>
  <si>
    <t>4.Charging_thatbai_telco_epayVMS</t>
  </si>
  <si>
    <t>4.Charging_thatbai_telco_epayVTT</t>
  </si>
  <si>
    <t>4.Charging_tongthatbaiMGC</t>
  </si>
  <si>
    <t>2.CHARGING_ TONG GIAO DICHFPT</t>
  </si>
  <si>
    <t>2.CHARGING_ TONG PENDINGVNP</t>
  </si>
  <si>
    <t>2.CHARGING_TONG DA CHECKZING</t>
  </si>
  <si>
    <t>2.San luong account dua lenVMS</t>
  </si>
  <si>
    <t>4.Charging_thatbai_nguoisudungVMS</t>
  </si>
  <si>
    <t>4.Charging_tongthatbaiVMS</t>
  </si>
  <si>
    <t>2.CHARGING_ TONG GIAO DICHMGC</t>
  </si>
  <si>
    <t>2.CHARGING_ TONG GIAO DICHONC</t>
  </si>
  <si>
    <t>2.CHARGING_ TONG GIAO DICHVCARD</t>
  </si>
  <si>
    <t>2.CHARGING_ TONG GIAO DICHVMS</t>
  </si>
  <si>
    <t>2.CHARGING_ TONG GIAO DICHVNP</t>
  </si>
  <si>
    <t>2.CHARGING_ TONG PENDINGVTT</t>
  </si>
  <si>
    <t>2.CHARGING_ TONG PENDINGZING</t>
  </si>
  <si>
    <t>2.CHARGING_TONG DA CHECKVNP</t>
  </si>
  <si>
    <t>3.MGCPCHARGING_MGC_TONG GD</t>
  </si>
  <si>
    <t>3.MGCPItopup_MGC_pending</t>
  </si>
  <si>
    <t>3.San luong thanh congVMS</t>
  </si>
  <si>
    <t>4.Charging_thatbai_nguoisudungVNP</t>
  </si>
  <si>
    <t>4.Charging_thatbai_telco_epayVNP</t>
  </si>
  <si>
    <t>4.Charging_tongthatbaiVTT</t>
  </si>
  <si>
    <t>2.CHARGING_ TONG GIAO DICHVTT</t>
  </si>
  <si>
    <t>2.CHARGING_TONG DA CHECKVTT</t>
  </si>
  <si>
    <t>3.MGCPCHARGING_MGC_TONG DA CHECK</t>
  </si>
  <si>
    <t>3.MGCPCHARGING_MGC_TONG PENDING</t>
  </si>
  <si>
    <t>4.Charging_thatbai_nguoisudungMGC</t>
  </si>
  <si>
    <t>4.Charging_thatbai_nguoisudungVTT</t>
  </si>
  <si>
    <t>4.Charging_tongthatbaiVNP</t>
  </si>
  <si>
    <t>6.TOng pending CDVVTT</t>
  </si>
  <si>
    <t>7.Tong GD CDVVMS</t>
  </si>
  <si>
    <t>7.Tong GD CDVVTT</t>
  </si>
  <si>
    <t>TONG_GDVMSvtaepay</t>
  </si>
  <si>
    <t>TONG_GDVTTononpay</t>
  </si>
  <si>
    <t>TONG_GDVMStappvn</t>
  </si>
  <si>
    <t>TONG_GDVTTvtaepay</t>
  </si>
  <si>
    <t>TONG_GDVNPononpay</t>
  </si>
  <si>
    <t>TONG_GDVTTgarenaved</t>
  </si>
  <si>
    <t>TONG_GDVMSononpay</t>
  </si>
  <si>
    <t>TONG_GDVMSTHEGIOIDIDONG_2</t>
  </si>
  <si>
    <t>TONG_GDVNPvtaepay</t>
  </si>
  <si>
    <t>Nhân viên: Nguyễn Đức Hiệp</t>
  </si>
  <si>
    <t>2.San luong account dua lenVNP</t>
  </si>
  <si>
    <t>5.Tu dung don hangVMS</t>
  </si>
  <si>
    <t>5.Tu dung don hangVTT</t>
  </si>
  <si>
    <t>TONG_THAT_BAIVTTvtaepay</t>
  </si>
  <si>
    <t>TONG_THAT_BAIVTTgarenaved</t>
  </si>
  <si>
    <t>TONG_GDVMSBKCDNG</t>
  </si>
  <si>
    <t>TONG_GDVNPBKCDNG</t>
  </si>
  <si>
    <t>2.CHARGING_ TONG GIAO DICHVNM</t>
  </si>
  <si>
    <t>5.Tu dung don hangVNP</t>
  </si>
  <si>
    <t>TONG_GDVTTBKCDNG</t>
  </si>
  <si>
    <t>Tình trạng các dịch vụ từ 8h30 đến 22h00</t>
  </si>
  <si>
    <t>Thời gian</t>
  </si>
  <si>
    <t>Mô tả</t>
  </si>
  <si>
    <t>8:30 - 22:00</t>
  </si>
  <si>
    <t>Các kênh giao dịch ổn định. không phát sinh lỗi</t>
  </si>
  <si>
    <t>SMSP</t>
  </si>
  <si>
    <t>TONG_THAT_BAIVMSvtaepay</t>
  </si>
  <si>
    <t>Nhân viên:Nguyễn Đức Hiệp</t>
  </si>
  <si>
    <t>8:30 - 22:00 100% qua VMG</t>
  </si>
  <si>
    <t xml:space="preserve">  8:30 - 22:00 100% qua VMG</t>
  </si>
  <si>
    <t xml:space="preserve"> 8:30 - 12:30 100% qua NET2E</t>
  </si>
  <si>
    <t>4.Charging_thatbai_telco_epayMGC</t>
  </si>
  <si>
    <t>TONG_THAT_BAIVTTononpay</t>
  </si>
  <si>
    <t>TONG_THAT_BAIVNPononpay</t>
  </si>
  <si>
    <t>TONG_GDVNPcty_htc</t>
  </si>
  <si>
    <t>TONG_GDVTTtappvn</t>
  </si>
  <si>
    <t>TONG_GDVMScty_htc</t>
  </si>
  <si>
    <t>TONG_GDVNPIRISMEDIA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</si>
</sst>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_-* #,##0.00\ _₫_-;\-* #,##0.00\ _₫_-;_-* &quot;-&quot;??\ _₫_-;_-@_-"/>
    <numFmt numFmtId="165" formatCode="_-* #,##0.00_-;\-* #,##0.00_-;_-* &quot;-&quot;??_-;_-@_-"/>
    <numFmt numFmtId="166" formatCode="_-* #,##0.0_-;\-* #,##0.0_-;_-* &quot;-&quot;??_-;_-@_-"/>
    <numFmt numFmtId="167" formatCode="_ * #,##0_ ;_ * \-#,##0_ ;_ * &quot;-&quot;_ ;_ @_ "/>
    <numFmt numFmtId="168" formatCode="_ * #,##0.00_ ;_ * \-#,##0.00_ ;_ * &quot;-&quot;??_ ;_ @_ "/>
    <numFmt numFmtId="169" formatCode="h:mm;@"/>
    <numFmt numFmtId="170" formatCode="0.0%"/>
    <numFmt numFmtId="171" formatCode="&quot;Ngày:&quot;\ dd/mm/yyyy"/>
  </numFmts>
  <fonts count="172" x14ac:knownFonts="1">
    <font>
      <sz val="10"/>
      <color theme="1"/>
      <name val="Times New Roman"/>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b/>
      <sz val="10"/>
      <color theme="1"/>
      <name val="Times New Roman"/>
      <family val="1"/>
    </font>
    <font>
      <b/>
      <sz val="18"/>
      <color theme="1"/>
      <name val="Times New Roman"/>
      <family val="1"/>
    </font>
    <font>
      <sz val="9"/>
      <color indexed="81"/>
      <name val="Tahoma"/>
      <family val="2"/>
    </font>
    <font>
      <sz val="10"/>
      <color theme="1"/>
      <name val="Times New Roman"/>
      <family val="1"/>
    </font>
    <font>
      <sz val="11"/>
      <color theme="1"/>
      <name val="Times New Roman"/>
      <family val="1"/>
    </font>
    <font>
      <b/>
      <sz val="11"/>
      <color theme="1"/>
      <name val="Times New Roman"/>
      <family val="1"/>
    </font>
    <font>
      <b/>
      <sz val="9"/>
      <color indexed="81"/>
      <name val="Tahoma"/>
      <family val="2"/>
    </font>
    <font>
      <u/>
      <sz val="11"/>
      <color theme="10"/>
      <name val="Calibri"/>
      <family val="2"/>
      <charset val="163"/>
    </font>
    <font>
      <sz val="10"/>
      <name val="Arial"/>
      <family val="2"/>
    </font>
    <font>
      <sz val="10"/>
      <color theme="1"/>
      <name val="Times New Roman"/>
      <family val="2"/>
    </font>
    <font>
      <b/>
      <sz val="8"/>
      <color indexed="81"/>
      <name val="Tahoma"/>
      <family val="2"/>
    </font>
    <font>
      <sz val="8"/>
      <color indexed="81"/>
      <name val="Tahoma"/>
      <family val="2"/>
    </font>
    <font>
      <sz val="10"/>
      <color theme="1"/>
      <name val="Calibri"/>
      <family val="2"/>
    </font>
    <font>
      <sz val="11"/>
      <name val="Calibri"/>
      <family val="2"/>
    </font>
    <font>
      <sz val="11"/>
      <name val="Times New Roman"/>
      <family val="1"/>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sz val="11"/>
      <name val="돋움"/>
      <charset val="129"/>
    </font>
    <font>
      <sz val="11"/>
      <color indexed="8"/>
      <name val="Calibri"/>
      <family val="2"/>
    </font>
    <font>
      <sz val="11"/>
      <color indexed="8"/>
      <name val="Arial"/>
      <family val="2"/>
    </font>
    <font>
      <sz val="11"/>
      <color theme="1"/>
      <name val="Calibri"/>
      <family val="2"/>
      <charset val="163"/>
    </font>
    <font>
      <i/>
      <sz val="12"/>
      <color indexed="23"/>
      <name val="Times New Roman"/>
      <family val="2"/>
    </font>
    <font>
      <sz val="12"/>
      <color indexed="17"/>
      <name val="Times New Roman"/>
      <family val="2"/>
    </font>
    <font>
      <b/>
      <sz val="12"/>
      <name val="Arial"/>
      <family val="2"/>
    </font>
    <font>
      <b/>
      <sz val="15"/>
      <color indexed="56"/>
      <name val="Times New Roman"/>
      <family val="2"/>
    </font>
    <font>
      <b/>
      <sz val="13"/>
      <color indexed="56"/>
      <name val="Times New Roman"/>
      <family val="2"/>
    </font>
    <font>
      <b/>
      <sz val="11"/>
      <color indexed="56"/>
      <name val="Times New Roman"/>
      <family val="2"/>
    </font>
    <font>
      <u/>
      <sz val="11"/>
      <color theme="10"/>
      <name val="Calibri"/>
      <family val="2"/>
    </font>
    <font>
      <sz val="12"/>
      <color indexed="62"/>
      <name val="Times New Roman"/>
      <family val="2"/>
    </font>
    <font>
      <sz val="12"/>
      <color indexed="52"/>
      <name val="Times New Roman"/>
      <family val="2"/>
    </font>
    <font>
      <sz val="12"/>
      <color indexed="60"/>
      <name val="Times New Roman"/>
      <family val="2"/>
    </font>
    <font>
      <sz val="11"/>
      <color theme="1"/>
      <name val="Arial"/>
      <family val="2"/>
    </font>
    <font>
      <sz val="10"/>
      <color indexed="8"/>
      <name val="Arial"/>
      <family val="2"/>
      <charset val="163"/>
    </font>
    <font>
      <b/>
      <sz val="12"/>
      <color indexed="63"/>
      <name val="Times New Roman"/>
      <family val="2"/>
    </font>
    <font>
      <b/>
      <sz val="16"/>
      <name val="Times New Roman"/>
      <family val="1"/>
    </font>
    <font>
      <b/>
      <sz val="9"/>
      <name val="Times New Roman"/>
      <family val="1"/>
    </font>
    <font>
      <b/>
      <sz val="18"/>
      <color indexed="56"/>
      <name val="Cambria"/>
      <family val="2"/>
    </font>
    <font>
      <b/>
      <sz val="12"/>
      <color indexed="8"/>
      <name val="Times New Roman"/>
      <family val="2"/>
    </font>
    <font>
      <sz val="12"/>
      <color indexed="10"/>
      <name val="Times New Roman"/>
      <family val="2"/>
    </font>
    <font>
      <sz val="12"/>
      <name val="바탕체"/>
      <family val="1"/>
      <charset val="129"/>
    </font>
    <font>
      <sz val="11"/>
      <color rgb="FF000000"/>
      <name val="Times New Roman"/>
      <family val="1"/>
    </font>
    <font>
      <b/>
      <sz val="11"/>
      <color rgb="FF000000"/>
      <name val="Times New Roman"/>
      <family val="1"/>
    </font>
    <font>
      <sz val="12"/>
      <color theme="1"/>
      <name val="Times New Roman"/>
      <family val="1"/>
    </font>
    <font>
      <sz val="10"/>
      <color rgb="FFFF0000"/>
      <name val="Times New Roman"/>
      <family val="2"/>
    </font>
    <font>
      <b/>
      <sz val="12"/>
      <color theme="1"/>
      <name val="Times New Roman"/>
      <family val="1"/>
    </font>
    <font>
      <u/>
      <sz val="10"/>
      <color theme="10"/>
      <name val="Times New Roman"/>
      <family val="2"/>
    </font>
    <font>
      <sz val="10"/>
      <name val="Times New Roman"/>
      <family val="2"/>
    </font>
    <font>
      <sz val="9"/>
      <name val="Arial"/>
      <family val="2"/>
    </font>
    <font>
      <sz val="10"/>
      <name val="Verdana"/>
      <family val="2"/>
    </font>
    <font>
      <u/>
      <sz val="10"/>
      <name val="Times New Roman"/>
      <family val="2"/>
    </font>
    <font>
      <sz val="9"/>
      <color rgb="FF282828"/>
      <name val="Arial"/>
      <family val="2"/>
    </font>
    <font>
      <b/>
      <sz val="9"/>
      <name val="Arial"/>
      <family val="2"/>
    </font>
    <font>
      <b/>
      <sz val="9"/>
      <color rgb="FFCD0000"/>
      <name val="Arial"/>
      <family val="2"/>
    </font>
    <font>
      <sz val="9"/>
      <color theme="1"/>
      <name val="Arial"/>
      <family val="2"/>
    </font>
    <font>
      <sz val="10"/>
      <name val="Cambria"/>
      <family val="1"/>
    </font>
    <font>
      <b/>
      <sz val="12"/>
      <color rgb="FF000000"/>
      <name val="Times New Roman"/>
      <family val="1"/>
    </font>
    <font>
      <b/>
      <sz val="14"/>
      <color rgb="FFFF0000"/>
      <name val="Times New Roman"/>
      <family val="1"/>
    </font>
    <font>
      <b/>
      <sz val="16"/>
      <color rgb="FF000000"/>
      <name val="Times New Roman"/>
      <family val="1"/>
    </font>
    <font>
      <b/>
      <sz val="12"/>
      <color rgb="FFFF0000"/>
      <name val="Times New Roman"/>
      <family val="1"/>
      <charset val="163"/>
    </font>
    <font>
      <sz val="12"/>
      <color rgb="FF000000"/>
      <name val="Times New Roman"/>
      <family val="1"/>
    </font>
  </fonts>
  <fills count="38">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9" tint="0.59999389629810485"/>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00B050"/>
        <bgColor indexed="64"/>
      </patternFill>
    </fill>
    <fill>
      <patternFill patternType="solid">
        <fgColor rgb="FFE2EFDA"/>
        <bgColor indexed="64"/>
      </patternFill>
    </fill>
    <fill>
      <patternFill patternType="solid">
        <fgColor theme="4"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0"/>
      </left>
      <right style="thin">
        <color indexed="0"/>
      </right>
      <top style="thin">
        <color indexed="0"/>
      </top>
      <bottom style="thin">
        <color indexed="0"/>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dotted">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thin">
        <color indexed="64"/>
      </top>
      <bottom style="dotted">
        <color indexed="64"/>
      </bottom>
      <diagonal/>
    </border>
    <border>
      <left style="thin">
        <color indexed="64"/>
      </left>
      <right/>
      <top style="dotted">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auto="1"/>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right/>
      <top style="thin">
        <color auto="1"/>
      </top>
      <bottom/>
      <diagonal/>
    </border>
    <border>
      <left style="thin">
        <color indexed="64"/>
      </left>
      <right style="thin">
        <color indexed="64"/>
      </right>
      <top/>
      <bottom style="dotted">
        <color indexed="64"/>
      </bottom>
      <diagonal/>
    </border>
    <border>
      <left/>
      <right style="thin">
        <color indexed="64"/>
      </right>
      <top style="dotted">
        <color indexed="64"/>
      </top>
      <bottom style="thin">
        <color indexed="64"/>
      </bottom>
      <diagonal/>
    </border>
    <border>
      <left style="thin">
        <color rgb="FFA9D08E"/>
      </left>
      <right/>
      <top style="thin">
        <color rgb="FFA9D08E"/>
      </top>
      <bottom style="thin">
        <color rgb="FFA9D08E"/>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s>
  <cellStyleXfs count="45778">
    <xf numFmtId="0" fontId="0" fillId="0" borderId="0"/>
    <xf numFmtId="0" fontId="108" fillId="0" borderId="0"/>
    <xf numFmtId="9" fontId="108" fillId="0" borderId="0" applyFont="0" applyFill="0" applyBorder="0" applyAlignment="0" applyProtection="0"/>
    <xf numFmtId="0" fontId="116" fillId="0" borderId="0" applyNumberFormat="0" applyFill="0" applyBorder="0" applyAlignment="0" applyProtection="0">
      <alignment vertical="top"/>
      <protection locked="0"/>
    </xf>
    <xf numFmtId="0" fontId="117" fillId="0" borderId="0"/>
    <xf numFmtId="0" fontId="117" fillId="0" borderId="0"/>
    <xf numFmtId="0" fontId="107" fillId="0" borderId="0"/>
    <xf numFmtId="9" fontId="107" fillId="0" borderId="0" applyFont="0" applyFill="0" applyBorder="0" applyAlignment="0" applyProtection="0"/>
    <xf numFmtId="0" fontId="124" fillId="6" borderId="0" applyNumberFormat="0" applyBorder="0" applyAlignment="0" applyProtection="0"/>
    <xf numFmtId="0" fontId="124" fillId="7" borderId="0" applyNumberFormat="0" applyBorder="0" applyAlignment="0" applyProtection="0"/>
    <xf numFmtId="0" fontId="124" fillId="8" borderId="0" applyNumberFormat="0" applyBorder="0" applyAlignment="0" applyProtection="0"/>
    <xf numFmtId="0" fontId="124" fillId="9" borderId="0" applyNumberFormat="0" applyBorder="0" applyAlignment="0" applyProtection="0"/>
    <xf numFmtId="0" fontId="124" fillId="10" borderId="0" applyNumberFormat="0" applyBorder="0" applyAlignment="0" applyProtection="0"/>
    <xf numFmtId="0" fontId="124" fillId="11" borderId="0" applyNumberFormat="0" applyBorder="0" applyAlignment="0" applyProtection="0"/>
    <xf numFmtId="0" fontId="124" fillId="12" borderId="0" applyNumberFormat="0" applyBorder="0" applyAlignment="0" applyProtection="0"/>
    <xf numFmtId="0" fontId="124" fillId="13" borderId="0" applyNumberFormat="0" applyBorder="0" applyAlignment="0" applyProtection="0"/>
    <xf numFmtId="0" fontId="124" fillId="14" borderId="0" applyNumberFormat="0" applyBorder="0" applyAlignment="0" applyProtection="0"/>
    <xf numFmtId="0" fontId="124" fillId="9" borderId="0" applyNumberFormat="0" applyBorder="0" applyAlignment="0" applyProtection="0"/>
    <xf numFmtId="0" fontId="124" fillId="12" borderId="0" applyNumberFormat="0" applyBorder="0" applyAlignment="0" applyProtection="0"/>
    <xf numFmtId="0" fontId="124" fillId="15" borderId="0" applyNumberFormat="0" applyBorder="0" applyAlignment="0" applyProtection="0"/>
    <xf numFmtId="0" fontId="125" fillId="16" borderId="0" applyNumberFormat="0" applyBorder="0" applyAlignment="0" applyProtection="0"/>
    <xf numFmtId="0" fontId="125" fillId="13" borderId="0" applyNumberFormat="0" applyBorder="0" applyAlignment="0" applyProtection="0"/>
    <xf numFmtId="0" fontId="125" fillId="14" borderId="0" applyNumberFormat="0" applyBorder="0" applyAlignment="0" applyProtection="0"/>
    <xf numFmtId="0" fontId="125" fillId="17" borderId="0" applyNumberFormat="0" applyBorder="0" applyAlignment="0" applyProtection="0"/>
    <xf numFmtId="0" fontId="125" fillId="18" borderId="0" applyNumberFormat="0" applyBorder="0" applyAlignment="0" applyProtection="0"/>
    <xf numFmtId="0" fontId="125" fillId="19" borderId="0" applyNumberFormat="0" applyBorder="0" applyAlignment="0" applyProtection="0"/>
    <xf numFmtId="0" fontId="125" fillId="20" borderId="0" applyNumberFormat="0" applyBorder="0" applyAlignment="0" applyProtection="0"/>
    <xf numFmtId="0" fontId="125" fillId="21" borderId="0" applyNumberFormat="0" applyBorder="0" applyAlignment="0" applyProtection="0"/>
    <xf numFmtId="0" fontId="125" fillId="22" borderId="0" applyNumberFormat="0" applyBorder="0" applyAlignment="0" applyProtection="0"/>
    <xf numFmtId="0" fontId="125" fillId="17" borderId="0" applyNumberFormat="0" applyBorder="0" applyAlignment="0" applyProtection="0"/>
    <xf numFmtId="0" fontId="125" fillId="18" borderId="0" applyNumberFormat="0" applyBorder="0" applyAlignment="0" applyProtection="0"/>
    <xf numFmtId="0" fontId="125" fillId="23" borderId="0" applyNumberFormat="0" applyBorder="0" applyAlignment="0" applyProtection="0"/>
    <xf numFmtId="0" fontId="126" fillId="7" borderId="0" applyNumberFormat="0" applyBorder="0" applyAlignment="0" applyProtection="0"/>
    <xf numFmtId="0" fontId="127" fillId="24" borderId="4" applyNumberFormat="0" applyAlignment="0" applyProtection="0"/>
    <xf numFmtId="0" fontId="128" fillId="25" borderId="5" applyNumberFormat="0" applyAlignment="0" applyProtection="0"/>
    <xf numFmtId="165"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18" fillId="0" borderId="0" applyFont="0" applyFill="0" applyBorder="0" applyAlignment="0" applyProtection="0"/>
    <xf numFmtId="165" fontId="10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164" fontId="129" fillId="0" borderId="0" applyFont="0" applyFill="0" applyBorder="0" applyAlignment="0" applyProtection="0"/>
    <xf numFmtId="43" fontId="117" fillId="0" borderId="0" applyFont="0" applyFill="0" applyBorder="0" applyAlignment="0" applyProtection="0"/>
    <xf numFmtId="165" fontId="130" fillId="0" borderId="0" applyFont="0" applyFill="0" applyBorder="0" applyAlignment="0" applyProtection="0"/>
    <xf numFmtId="43" fontId="117" fillId="0" borderId="0" applyFont="0" applyFill="0" applyBorder="0" applyAlignment="0" applyProtection="0"/>
    <xf numFmtId="165" fontId="130" fillId="0" borderId="0" applyFont="0" applyFill="0" applyBorder="0" applyAlignment="0" applyProtection="0"/>
    <xf numFmtId="43" fontId="131"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165" fontId="107" fillId="0" borderId="0" applyFont="0" applyFill="0" applyBorder="0" applyAlignment="0" applyProtection="0"/>
    <xf numFmtId="165" fontId="107" fillId="0" borderId="0" applyFont="0" applyFill="0" applyBorder="0" applyAlignment="0" applyProtection="0"/>
    <xf numFmtId="165" fontId="107" fillId="0" borderId="0" applyFont="0" applyFill="0" applyBorder="0" applyAlignment="0" applyProtection="0"/>
    <xf numFmtId="165" fontId="10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0" fontId="107" fillId="0" borderId="0" applyFont="0" applyFill="0" applyBorder="0" applyAlignment="0" applyProtection="0"/>
    <xf numFmtId="43" fontId="107" fillId="0" borderId="0" applyFont="0" applyFill="0" applyBorder="0" applyAlignment="0" applyProtection="0"/>
    <xf numFmtId="0" fontId="10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07" fillId="0" borderId="0" applyFont="0" applyFill="0" applyBorder="0" applyAlignment="0" applyProtection="0"/>
    <xf numFmtId="166"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166" fontId="10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164" fontId="132" fillId="0" borderId="0" applyFont="0" applyFill="0" applyBorder="0" applyAlignment="0" applyProtection="0"/>
    <xf numFmtId="165" fontId="129" fillId="0" borderId="0" applyFont="0" applyFill="0" applyBorder="0" applyAlignment="0" applyProtection="0"/>
    <xf numFmtId="43" fontId="118" fillId="0" borderId="0" applyFont="0" applyFill="0" applyBorder="0" applyAlignment="0" applyProtection="0"/>
    <xf numFmtId="43" fontId="117" fillId="0" borderId="0" applyFont="0" applyFill="0" applyBorder="0" applyAlignment="0" applyProtection="0"/>
    <xf numFmtId="43" fontId="117" fillId="0" borderId="0" applyFont="0" applyFill="0" applyBorder="0" applyAlignment="0" applyProtection="0"/>
    <xf numFmtId="44" fontId="107" fillId="0" borderId="0" applyFont="0" applyFill="0" applyBorder="0" applyAlignment="0" applyProtection="0"/>
    <xf numFmtId="0" fontId="133" fillId="0" borderId="0" applyNumberFormat="0" applyFill="0" applyBorder="0" applyAlignment="0" applyProtection="0"/>
    <xf numFmtId="0" fontId="134" fillId="8" borderId="0" applyNumberFormat="0" applyBorder="0" applyAlignment="0" applyProtection="0"/>
    <xf numFmtId="0" fontId="135" fillId="0" borderId="6" applyNumberFormat="0" applyAlignment="0" applyProtection="0">
      <alignment horizontal="left" vertical="center"/>
    </xf>
    <xf numFmtId="0" fontId="135" fillId="0" borderId="2">
      <alignment horizontal="left" vertical="center"/>
    </xf>
    <xf numFmtId="0" fontId="136" fillId="0" borderId="7" applyNumberFormat="0" applyFill="0" applyAlignment="0" applyProtection="0"/>
    <xf numFmtId="0" fontId="137" fillId="0" borderId="8" applyNumberFormat="0" applyFill="0" applyAlignment="0" applyProtection="0"/>
    <xf numFmtId="0" fontId="138" fillId="0" borderId="9" applyNumberFormat="0" applyFill="0" applyAlignment="0" applyProtection="0"/>
    <xf numFmtId="0" fontId="138" fillId="0" borderId="0" applyNumberFormat="0" applyFill="0" applyBorder="0" applyAlignment="0" applyProtection="0"/>
    <xf numFmtId="0" fontId="139" fillId="0" borderId="0" applyNumberFormat="0" applyFill="0" applyBorder="0" applyAlignment="0" applyProtection="0">
      <alignment vertical="top"/>
      <protection locked="0"/>
    </xf>
    <xf numFmtId="0" fontId="140" fillId="11" borderId="4" applyNumberFormat="0" applyAlignment="0" applyProtection="0"/>
    <xf numFmtId="0" fontId="141" fillId="0" borderId="10" applyNumberFormat="0" applyFill="0" applyAlignment="0" applyProtection="0"/>
    <xf numFmtId="0" fontId="142" fillId="26" borderId="0" applyNumberFormat="0" applyBorder="0" applyAlignment="0" applyProtection="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07" fillId="0" borderId="0"/>
    <xf numFmtId="0" fontId="107" fillId="0" borderId="0"/>
    <xf numFmtId="0" fontId="143" fillId="0" borderId="0"/>
    <xf numFmtId="0" fontId="107" fillId="0" borderId="0"/>
    <xf numFmtId="0" fontId="107" fillId="0" borderId="0"/>
    <xf numFmtId="0" fontId="117" fillId="0" borderId="0"/>
    <xf numFmtId="0" fontId="117" fillId="0" borderId="0"/>
    <xf numFmtId="0" fontId="107" fillId="0" borderId="0"/>
    <xf numFmtId="0" fontId="117" fillId="0" borderId="0"/>
    <xf numFmtId="0" fontId="117" fillId="0" borderId="0"/>
    <xf numFmtId="0" fontId="144" fillId="0" borderId="0">
      <alignment vertical="top"/>
    </xf>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07" fillId="0" borderId="0"/>
    <xf numFmtId="0" fontId="107" fillId="0" borderId="0"/>
    <xf numFmtId="0" fontId="118" fillId="0" borderId="0"/>
    <xf numFmtId="0" fontId="107" fillId="0" borderId="0"/>
    <xf numFmtId="0" fontId="117" fillId="0" borderId="0"/>
    <xf numFmtId="0" fontId="107" fillId="0" borderId="0"/>
    <xf numFmtId="0" fontId="117" fillId="0" borderId="0"/>
    <xf numFmtId="0" fontId="117" fillId="0" borderId="0">
      <alignment vertical="top"/>
    </xf>
    <xf numFmtId="0" fontId="117" fillId="0" borderId="0">
      <alignment vertical="top"/>
    </xf>
    <xf numFmtId="0" fontId="107" fillId="0" borderId="0"/>
    <xf numFmtId="0" fontId="107" fillId="0" borderId="0"/>
    <xf numFmtId="0" fontId="107" fillId="0" borderId="0"/>
    <xf numFmtId="0" fontId="118" fillId="0" borderId="0"/>
    <xf numFmtId="0" fontId="107" fillId="0" borderId="0"/>
    <xf numFmtId="0" fontId="129"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07" fillId="0" borderId="0"/>
    <xf numFmtId="0" fontId="107" fillId="0" borderId="0"/>
    <xf numFmtId="0" fontId="107" fillId="0" borderId="0"/>
    <xf numFmtId="0" fontId="129" fillId="27" borderId="11" applyNumberFormat="0" applyFont="0" applyAlignment="0" applyProtection="0"/>
    <xf numFmtId="0" fontId="145" fillId="24" borderId="12" applyNumberFormat="0" applyAlignment="0" applyProtection="0"/>
    <xf numFmtId="9" fontId="118" fillId="0" borderId="0" applyFont="0" applyFill="0" applyBorder="0" applyAlignment="0" applyProtection="0"/>
    <xf numFmtId="9" fontId="107"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131"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132" fillId="0" borderId="0" applyFont="0" applyFill="0" applyBorder="0" applyAlignment="0" applyProtection="0"/>
    <xf numFmtId="9" fontId="129" fillId="0" borderId="0" applyFont="0" applyFill="0" applyBorder="0" applyAlignment="0" applyProtection="0"/>
    <xf numFmtId="9" fontId="117" fillId="0" borderId="0" applyFont="0" applyFill="0" applyBorder="0" applyAlignment="0" applyProtection="0"/>
    <xf numFmtId="9" fontId="117" fillId="0" borderId="0" applyFont="0" applyFill="0" applyBorder="0" applyAlignment="0" applyProtection="0"/>
    <xf numFmtId="9" fontId="107" fillId="0" borderId="0" applyFont="0" applyFill="0" applyBorder="0" applyAlignment="0" applyProtection="0"/>
    <xf numFmtId="9" fontId="107" fillId="0" borderId="0" applyFont="0" applyFill="0" applyBorder="0" applyAlignment="0" applyProtection="0"/>
    <xf numFmtId="0" fontId="146" fillId="0" borderId="0" applyNumberFormat="0" applyFill="0" applyBorder="0" applyProtection="0">
      <alignment horizontal="center"/>
    </xf>
    <xf numFmtId="0" fontId="123" fillId="0" borderId="0" applyNumberFormat="0" applyFill="0" applyBorder="0" applyAlignment="0" applyProtection="0"/>
    <xf numFmtId="0" fontId="147" fillId="0" borderId="13" applyNumberFormat="0" applyFill="0" applyProtection="0">
      <alignment horizontal="center"/>
    </xf>
    <xf numFmtId="0" fontId="117" fillId="0" borderId="13" applyNumberFormat="0" applyFill="0" applyAlignment="0" applyProtection="0"/>
    <xf numFmtId="0" fontId="117" fillId="0" borderId="13" applyNumberFormat="0" applyFill="0" applyAlignment="0" applyProtection="0"/>
    <xf numFmtId="0" fontId="148" fillId="0" borderId="0" applyNumberFormat="0" applyFill="0" applyBorder="0" applyAlignment="0" applyProtection="0"/>
    <xf numFmtId="0" fontId="149" fillId="0" borderId="14" applyNumberFormat="0" applyFill="0" applyAlignment="0" applyProtection="0"/>
    <xf numFmtId="0" fontId="150" fillId="0" borderId="0" applyNumberFormat="0" applyFill="0" applyBorder="0" applyAlignment="0" applyProtection="0"/>
    <xf numFmtId="167" fontId="151" fillId="0" borderId="0" applyFont="0" applyFill="0" applyBorder="0" applyAlignment="0" applyProtection="0"/>
    <xf numFmtId="168" fontId="151" fillId="0" borderId="0" applyFont="0" applyFill="0" applyBorder="0" applyAlignment="0" applyProtection="0"/>
    <xf numFmtId="0" fontId="129" fillId="0" borderId="0"/>
    <xf numFmtId="0" fontId="106" fillId="0" borderId="0"/>
    <xf numFmtId="9" fontId="106" fillId="0" borderId="0" applyFont="0" applyFill="0" applyBorder="0" applyAlignment="0" applyProtection="0"/>
    <xf numFmtId="0" fontId="106" fillId="0" borderId="0"/>
    <xf numFmtId="9" fontId="106" fillId="0" borderId="0" applyFont="0" applyFill="0" applyBorder="0" applyAlignment="0" applyProtection="0"/>
    <xf numFmtId="165" fontId="106"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106" fillId="0" borderId="0" applyFont="0" applyFill="0" applyBorder="0" applyAlignment="0" applyProtection="0"/>
    <xf numFmtId="165" fontId="106" fillId="0" borderId="0" applyFont="0" applyFill="0" applyBorder="0" applyAlignment="0" applyProtection="0"/>
    <xf numFmtId="165" fontId="106"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0" fontId="106" fillId="0" borderId="0" applyFont="0" applyFill="0" applyBorder="0" applyAlignment="0" applyProtection="0"/>
    <xf numFmtId="43" fontId="106" fillId="0" borderId="0" applyFont="0" applyFill="0" applyBorder="0" applyAlignment="0" applyProtection="0"/>
    <xf numFmtId="0" fontId="106" fillId="0" borderId="0" applyFont="0" applyFill="0" applyBorder="0" applyAlignment="0" applyProtection="0"/>
    <xf numFmtId="43" fontId="106" fillId="0" borderId="0" applyFont="0" applyFill="0" applyBorder="0" applyAlignment="0" applyProtection="0"/>
    <xf numFmtId="166" fontId="106"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166" fontId="106" fillId="0" borderId="0" applyFont="0" applyFill="0" applyBorder="0" applyAlignment="0" applyProtection="0"/>
    <xf numFmtId="44" fontId="106" fillId="0" borderId="0" applyFont="0" applyFill="0" applyBorder="0" applyAlignment="0" applyProtection="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9" fontId="106"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5" fillId="0" borderId="0"/>
    <xf numFmtId="9" fontId="105" fillId="0" borderId="0" applyFont="0" applyFill="0" applyBorder="0" applyAlignment="0" applyProtection="0"/>
    <xf numFmtId="0" fontId="105" fillId="0" borderId="0"/>
    <xf numFmtId="9"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165"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0"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166"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0" fontId="104" fillId="0" borderId="0"/>
    <xf numFmtId="9" fontId="104" fillId="0" borderId="0" applyFont="0" applyFill="0" applyBorder="0" applyAlignment="0" applyProtection="0"/>
    <xf numFmtId="0" fontId="104" fillId="0" borderId="0"/>
    <xf numFmtId="9" fontId="104" fillId="0" borderId="0" applyFont="0" applyFill="0" applyBorder="0" applyAlignment="0" applyProtection="0"/>
    <xf numFmtId="165"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165" fontId="104" fillId="0" borderId="0" applyFont="0" applyFill="0" applyBorder="0" applyAlignment="0" applyProtection="0"/>
    <xf numFmtId="165" fontId="104" fillId="0" borderId="0" applyFont="0" applyFill="0" applyBorder="0" applyAlignment="0" applyProtection="0"/>
    <xf numFmtId="165"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0" fontId="104" fillId="0" borderId="0" applyFont="0" applyFill="0" applyBorder="0" applyAlignment="0" applyProtection="0"/>
    <xf numFmtId="43" fontId="104" fillId="0" borderId="0" applyFont="0" applyFill="0" applyBorder="0" applyAlignment="0" applyProtection="0"/>
    <xf numFmtId="0" fontId="104" fillId="0" borderId="0" applyFont="0" applyFill="0" applyBorder="0" applyAlignment="0" applyProtection="0"/>
    <xf numFmtId="43" fontId="104" fillId="0" borderId="0" applyFont="0" applyFill="0" applyBorder="0" applyAlignment="0" applyProtection="0"/>
    <xf numFmtId="166"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166" fontId="104" fillId="0" borderId="0" applyFont="0" applyFill="0" applyBorder="0" applyAlignment="0" applyProtection="0"/>
    <xf numFmtId="44" fontId="104" fillId="0" borderId="0" applyFont="0" applyFill="0" applyBorder="0" applyAlignment="0" applyProtection="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9" fontId="104" fillId="0" borderId="0" applyFont="0" applyFill="0" applyBorder="0" applyAlignment="0" applyProtection="0"/>
    <xf numFmtId="9" fontId="104" fillId="0" borderId="0" applyFont="0" applyFill="0" applyBorder="0" applyAlignment="0" applyProtection="0"/>
    <xf numFmtId="9" fontId="104" fillId="0" borderId="0" applyFont="0" applyFill="0" applyBorder="0" applyAlignment="0" applyProtection="0"/>
    <xf numFmtId="0" fontId="103" fillId="0" borderId="0"/>
    <xf numFmtId="9" fontId="103" fillId="0" borderId="0" applyFont="0" applyFill="0" applyBorder="0" applyAlignment="0" applyProtection="0"/>
    <xf numFmtId="0" fontId="103" fillId="0" borderId="0"/>
    <xf numFmtId="9" fontId="103" fillId="0" borderId="0" applyFont="0" applyFill="0" applyBorder="0" applyAlignment="0" applyProtection="0"/>
    <xf numFmtId="165"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165"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165" fontId="103" fillId="0" borderId="0" applyFont="0" applyFill="0" applyBorder="0" applyAlignment="0" applyProtection="0"/>
    <xf numFmtId="165" fontId="103" fillId="0" borderId="0" applyFont="0" applyFill="0" applyBorder="0" applyAlignment="0" applyProtection="0"/>
    <xf numFmtId="165" fontId="103" fillId="0" borderId="0" applyFont="0" applyFill="0" applyBorder="0" applyAlignment="0" applyProtection="0"/>
    <xf numFmtId="165"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0" fontId="103" fillId="0" borderId="0" applyFont="0" applyFill="0" applyBorder="0" applyAlignment="0" applyProtection="0"/>
    <xf numFmtId="43" fontId="103" fillId="0" borderId="0" applyFont="0" applyFill="0" applyBorder="0" applyAlignment="0" applyProtection="0"/>
    <xf numFmtId="0" fontId="103" fillId="0" borderId="0" applyFont="0" applyFill="0" applyBorder="0" applyAlignment="0" applyProtection="0"/>
    <xf numFmtId="43" fontId="103" fillId="0" borderId="0" applyFont="0" applyFill="0" applyBorder="0" applyAlignment="0" applyProtection="0"/>
    <xf numFmtId="166"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43" fontId="103" fillId="0" borderId="0" applyFont="0" applyFill="0" applyBorder="0" applyAlignment="0" applyProtection="0"/>
    <xf numFmtId="166" fontId="103" fillId="0" borderId="0" applyFont="0" applyFill="0" applyBorder="0" applyAlignment="0" applyProtection="0"/>
    <xf numFmtId="44" fontId="103" fillId="0" borderId="0" applyFont="0" applyFill="0" applyBorder="0" applyAlignment="0" applyProtection="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9" fontId="103" fillId="0" borderId="0" applyFont="0" applyFill="0" applyBorder="0" applyAlignment="0" applyProtection="0"/>
    <xf numFmtId="9" fontId="103" fillId="0" borderId="0" applyFont="0" applyFill="0" applyBorder="0" applyAlignment="0" applyProtection="0"/>
    <xf numFmtId="9" fontId="103" fillId="0" borderId="0" applyFont="0" applyFill="0" applyBorder="0" applyAlignment="0" applyProtection="0"/>
    <xf numFmtId="0" fontId="102" fillId="0" borderId="0"/>
    <xf numFmtId="9" fontId="102" fillId="0" borderId="0" applyFont="0" applyFill="0" applyBorder="0" applyAlignment="0" applyProtection="0"/>
    <xf numFmtId="0" fontId="102" fillId="0" borderId="0"/>
    <xf numFmtId="9" fontId="102" fillId="0" borderId="0" applyFont="0" applyFill="0" applyBorder="0" applyAlignment="0" applyProtection="0"/>
    <xf numFmtId="165"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5"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5" fontId="102" fillId="0" borderId="0" applyFont="0" applyFill="0" applyBorder="0" applyAlignment="0" applyProtection="0"/>
    <xf numFmtId="165" fontId="102" fillId="0" borderId="0" applyFont="0" applyFill="0" applyBorder="0" applyAlignment="0" applyProtection="0"/>
    <xf numFmtId="165" fontId="102" fillId="0" borderId="0" applyFont="0" applyFill="0" applyBorder="0" applyAlignment="0" applyProtection="0"/>
    <xf numFmtId="165"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0" fontId="102" fillId="0" borderId="0" applyFont="0" applyFill="0" applyBorder="0" applyAlignment="0" applyProtection="0"/>
    <xf numFmtId="43" fontId="102" fillId="0" borderId="0" applyFont="0" applyFill="0" applyBorder="0" applyAlignment="0" applyProtection="0"/>
    <xf numFmtId="0" fontId="102" fillId="0" borderId="0" applyFont="0" applyFill="0" applyBorder="0" applyAlignment="0" applyProtection="0"/>
    <xf numFmtId="43" fontId="102" fillId="0" borderId="0" applyFont="0" applyFill="0" applyBorder="0" applyAlignment="0" applyProtection="0"/>
    <xf numFmtId="166"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6" fontId="102" fillId="0" borderId="0" applyFont="0" applyFill="0" applyBorder="0" applyAlignment="0" applyProtection="0"/>
    <xf numFmtId="44" fontId="102" fillId="0" borderId="0" applyFont="0" applyFill="0" applyBorder="0" applyAlignment="0" applyProtection="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0" fontId="102" fillId="0" borderId="0"/>
    <xf numFmtId="9" fontId="102" fillId="0" borderId="0" applyFont="0" applyFill="0" applyBorder="0" applyAlignment="0" applyProtection="0"/>
    <xf numFmtId="9" fontId="102" fillId="0" borderId="0" applyFont="0" applyFill="0" applyBorder="0" applyAlignment="0" applyProtection="0"/>
    <xf numFmtId="9" fontId="102" fillId="0" borderId="0" applyFont="0" applyFill="0" applyBorder="0" applyAlignment="0" applyProtection="0"/>
    <xf numFmtId="0" fontId="101" fillId="0" borderId="0"/>
    <xf numFmtId="9" fontId="101" fillId="0" borderId="0" applyFont="0" applyFill="0" applyBorder="0" applyAlignment="0" applyProtection="0"/>
    <xf numFmtId="0" fontId="101" fillId="0" borderId="0"/>
    <xf numFmtId="9" fontId="101" fillId="0" borderId="0" applyFont="0" applyFill="0" applyBorder="0" applyAlignment="0" applyProtection="0"/>
    <xf numFmtId="165"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5"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5" fontId="101" fillId="0" borderId="0" applyFont="0" applyFill="0" applyBorder="0" applyAlignment="0" applyProtection="0"/>
    <xf numFmtId="165" fontId="101" fillId="0" borderId="0" applyFont="0" applyFill="0" applyBorder="0" applyAlignment="0" applyProtection="0"/>
    <xf numFmtId="165" fontId="101" fillId="0" borderId="0" applyFont="0" applyFill="0" applyBorder="0" applyAlignment="0" applyProtection="0"/>
    <xf numFmtId="165"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0" fontId="101" fillId="0" borderId="0" applyFont="0" applyFill="0" applyBorder="0" applyAlignment="0" applyProtection="0"/>
    <xf numFmtId="43" fontId="101" fillId="0" borderId="0" applyFont="0" applyFill="0" applyBorder="0" applyAlignment="0" applyProtection="0"/>
    <xf numFmtId="0" fontId="101" fillId="0" borderId="0" applyFont="0" applyFill="0" applyBorder="0" applyAlignment="0" applyProtection="0"/>
    <xf numFmtId="43" fontId="101" fillId="0" borderId="0" applyFont="0" applyFill="0" applyBorder="0" applyAlignment="0" applyProtection="0"/>
    <xf numFmtId="166"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6" fontId="101" fillId="0" borderId="0" applyFont="0" applyFill="0" applyBorder="0" applyAlignment="0" applyProtection="0"/>
    <xf numFmtId="44" fontId="101" fillId="0" borderId="0" applyFont="0" applyFill="0" applyBorder="0" applyAlignment="0" applyProtection="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0" fontId="100" fillId="0" borderId="0"/>
    <xf numFmtId="9" fontId="100" fillId="0" borderId="0" applyFont="0" applyFill="0" applyBorder="0" applyAlignment="0" applyProtection="0"/>
    <xf numFmtId="0" fontId="100" fillId="0" borderId="0"/>
    <xf numFmtId="9" fontId="100" fillId="0" borderId="0" applyFont="0" applyFill="0" applyBorder="0" applyAlignment="0" applyProtection="0"/>
    <xf numFmtId="165"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165" fontId="100" fillId="0" borderId="0" applyFont="0" applyFill="0" applyBorder="0" applyAlignment="0" applyProtection="0"/>
    <xf numFmtId="165" fontId="100" fillId="0" borderId="0" applyFont="0" applyFill="0" applyBorder="0" applyAlignment="0" applyProtection="0"/>
    <xf numFmtId="165" fontId="100" fillId="0" borderId="0" applyFont="0" applyFill="0" applyBorder="0" applyAlignment="0" applyProtection="0"/>
    <xf numFmtId="165"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0" fontId="100" fillId="0" borderId="0" applyFont="0" applyFill="0" applyBorder="0" applyAlignment="0" applyProtection="0"/>
    <xf numFmtId="43" fontId="100" fillId="0" borderId="0" applyFont="0" applyFill="0" applyBorder="0" applyAlignment="0" applyProtection="0"/>
    <xf numFmtId="0" fontId="100" fillId="0" borderId="0" applyFont="0" applyFill="0" applyBorder="0" applyAlignment="0" applyProtection="0"/>
    <xf numFmtId="43" fontId="100" fillId="0" borderId="0" applyFont="0" applyFill="0" applyBorder="0" applyAlignment="0" applyProtection="0"/>
    <xf numFmtId="166"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166" fontId="100" fillId="0" borderId="0" applyFont="0" applyFill="0" applyBorder="0" applyAlignment="0" applyProtection="0"/>
    <xf numFmtId="44" fontId="100" fillId="0" borderId="0" applyFont="0" applyFill="0" applyBorder="0" applyAlignment="0" applyProtection="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9" fontId="100" fillId="0" borderId="0" applyFont="0" applyFill="0" applyBorder="0" applyAlignment="0" applyProtection="0"/>
    <xf numFmtId="9" fontId="100" fillId="0" borderId="0" applyFont="0" applyFill="0" applyBorder="0" applyAlignment="0" applyProtection="0"/>
    <xf numFmtId="9" fontId="100" fillId="0" borderId="0" applyFont="0" applyFill="0" applyBorder="0" applyAlignment="0" applyProtection="0"/>
    <xf numFmtId="0" fontId="99" fillId="0" borderId="0"/>
    <xf numFmtId="9" fontId="99" fillId="0" borderId="0" applyFont="0" applyFill="0" applyBorder="0" applyAlignment="0" applyProtection="0"/>
    <xf numFmtId="0" fontId="99" fillId="0" borderId="0"/>
    <xf numFmtId="9" fontId="99" fillId="0" borderId="0" applyFont="0" applyFill="0" applyBorder="0" applyAlignment="0" applyProtection="0"/>
    <xf numFmtId="165"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99" fillId="0" borderId="0" applyFont="0" applyFill="0" applyBorder="0" applyAlignment="0" applyProtection="0"/>
    <xf numFmtId="165" fontId="99" fillId="0" borderId="0" applyFont="0" applyFill="0" applyBorder="0" applyAlignment="0" applyProtection="0"/>
    <xf numFmtId="165"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0" fontId="99" fillId="0" borderId="0" applyFont="0" applyFill="0" applyBorder="0" applyAlignment="0" applyProtection="0"/>
    <xf numFmtId="43" fontId="99" fillId="0" borderId="0" applyFont="0" applyFill="0" applyBorder="0" applyAlignment="0" applyProtection="0"/>
    <xf numFmtId="0" fontId="99" fillId="0" borderId="0" applyFont="0" applyFill="0" applyBorder="0" applyAlignment="0" applyProtection="0"/>
    <xf numFmtId="43" fontId="99" fillId="0" borderId="0" applyFont="0" applyFill="0" applyBorder="0" applyAlignment="0" applyProtection="0"/>
    <xf numFmtId="166"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166" fontId="99" fillId="0" borderId="0" applyFont="0" applyFill="0" applyBorder="0" applyAlignment="0" applyProtection="0"/>
    <xf numFmtId="44" fontId="99" fillId="0" borderId="0" applyFont="0" applyFill="0" applyBorder="0" applyAlignment="0" applyProtection="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0" fontId="98" fillId="0" borderId="0"/>
    <xf numFmtId="9" fontId="98" fillId="0" borderId="0" applyFont="0" applyFill="0" applyBorder="0" applyAlignment="0" applyProtection="0"/>
    <xf numFmtId="0" fontId="98" fillId="0" borderId="0"/>
    <xf numFmtId="9" fontId="98" fillId="0" borderId="0" applyFont="0" applyFill="0" applyBorder="0" applyAlignment="0" applyProtection="0"/>
    <xf numFmtId="165"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165" fontId="98" fillId="0" borderId="0" applyFont="0" applyFill="0" applyBorder="0" applyAlignment="0" applyProtection="0"/>
    <xf numFmtId="165" fontId="98" fillId="0" borderId="0" applyFont="0" applyFill="0" applyBorder="0" applyAlignment="0" applyProtection="0"/>
    <xf numFmtId="165" fontId="98" fillId="0" borderId="0" applyFont="0" applyFill="0" applyBorder="0" applyAlignment="0" applyProtection="0"/>
    <xf numFmtId="165"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0" fontId="98" fillId="0" borderId="0" applyFont="0" applyFill="0" applyBorder="0" applyAlignment="0" applyProtection="0"/>
    <xf numFmtId="43" fontId="98" fillId="0" borderId="0" applyFont="0" applyFill="0" applyBorder="0" applyAlignment="0" applyProtection="0"/>
    <xf numFmtId="0" fontId="98" fillId="0" borderId="0" applyFont="0" applyFill="0" applyBorder="0" applyAlignment="0" applyProtection="0"/>
    <xf numFmtId="43" fontId="98" fillId="0" borderId="0" applyFont="0" applyFill="0" applyBorder="0" applyAlignment="0" applyProtection="0"/>
    <xf numFmtId="166"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166" fontId="98" fillId="0" borderId="0" applyFont="0" applyFill="0" applyBorder="0" applyAlignment="0" applyProtection="0"/>
    <xf numFmtId="44" fontId="98" fillId="0" borderId="0" applyFont="0" applyFill="0" applyBorder="0" applyAlignment="0" applyProtection="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9" fontId="98" fillId="0" borderId="0" applyFont="0" applyFill="0" applyBorder="0" applyAlignment="0" applyProtection="0"/>
    <xf numFmtId="9" fontId="98" fillId="0" borderId="0" applyFont="0" applyFill="0" applyBorder="0" applyAlignment="0" applyProtection="0"/>
    <xf numFmtId="9" fontId="98" fillId="0" borderId="0" applyFont="0" applyFill="0" applyBorder="0" applyAlignment="0" applyProtection="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97" fillId="0" borderId="0" applyFont="0" applyFill="0" applyBorder="0" applyAlignment="0" applyProtection="0"/>
    <xf numFmtId="165"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0" fontId="97" fillId="0" borderId="0" applyFont="0" applyFill="0" applyBorder="0" applyAlignment="0" applyProtection="0"/>
    <xf numFmtId="43" fontId="97" fillId="0" borderId="0" applyFont="0" applyFill="0" applyBorder="0" applyAlignment="0" applyProtection="0"/>
    <xf numFmtId="0"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97" fillId="0" borderId="0" applyFont="0" applyFill="0" applyBorder="0" applyAlignment="0" applyProtection="0"/>
    <xf numFmtId="44"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6" fillId="0" borderId="0"/>
    <xf numFmtId="9" fontId="96" fillId="0" borderId="0" applyFont="0" applyFill="0" applyBorder="0" applyAlignment="0" applyProtection="0"/>
    <xf numFmtId="0" fontId="96" fillId="0" borderId="0"/>
    <xf numFmtId="9" fontId="96" fillId="0" borderId="0" applyFont="0" applyFill="0" applyBorder="0" applyAlignment="0" applyProtection="0"/>
    <xf numFmtId="165"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65"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65" fontId="96" fillId="0" borderId="0" applyFont="0" applyFill="0" applyBorder="0" applyAlignment="0" applyProtection="0"/>
    <xf numFmtId="165" fontId="96" fillId="0" borderId="0" applyFont="0" applyFill="0" applyBorder="0" applyAlignment="0" applyProtection="0"/>
    <xf numFmtId="165" fontId="96" fillId="0" borderId="0" applyFont="0" applyFill="0" applyBorder="0" applyAlignment="0" applyProtection="0"/>
    <xf numFmtId="165"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96" fillId="0" borderId="0" applyFont="0" applyFill="0" applyBorder="0" applyAlignment="0" applyProtection="0"/>
    <xf numFmtId="43" fontId="96" fillId="0" borderId="0" applyFont="0" applyFill="0" applyBorder="0" applyAlignment="0" applyProtection="0"/>
    <xf numFmtId="0" fontId="96" fillId="0" borderId="0" applyFont="0" applyFill="0" applyBorder="0" applyAlignment="0" applyProtection="0"/>
    <xf numFmtId="43" fontId="96" fillId="0" borderId="0" applyFont="0" applyFill="0" applyBorder="0" applyAlignment="0" applyProtection="0"/>
    <xf numFmtId="166"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66" fontId="96" fillId="0" borderId="0" applyFont="0" applyFill="0" applyBorder="0" applyAlignment="0" applyProtection="0"/>
    <xf numFmtId="44" fontId="96" fillId="0" borderId="0" applyFont="0" applyFill="0" applyBorder="0" applyAlignment="0" applyProtection="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0" fontId="96" fillId="0" borderId="0"/>
    <xf numFmtId="9" fontId="96" fillId="0" borderId="0" applyFont="0" applyFill="0" applyBorder="0" applyAlignment="0" applyProtection="0"/>
    <xf numFmtId="9" fontId="96" fillId="0" borderId="0" applyFont="0" applyFill="0" applyBorder="0" applyAlignment="0" applyProtection="0"/>
    <xf numFmtId="9" fontId="96" fillId="0" borderId="0" applyFont="0" applyFill="0" applyBorder="0" applyAlignment="0" applyProtection="0"/>
    <xf numFmtId="0" fontId="95" fillId="0" borderId="0"/>
    <xf numFmtId="9" fontId="95" fillId="0" borderId="0" applyFont="0" applyFill="0" applyBorder="0" applyAlignment="0" applyProtection="0"/>
    <xf numFmtId="0" fontId="95" fillId="0" borderId="0"/>
    <xf numFmtId="9" fontId="95" fillId="0" borderId="0" applyFont="0" applyFill="0" applyBorder="0" applyAlignment="0" applyProtection="0"/>
    <xf numFmtId="165"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165"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0" fontId="95" fillId="0" borderId="0" applyFont="0" applyFill="0" applyBorder="0" applyAlignment="0" applyProtection="0"/>
    <xf numFmtId="43" fontId="95" fillId="0" borderId="0" applyFont="0" applyFill="0" applyBorder="0" applyAlignment="0" applyProtection="0"/>
    <xf numFmtId="0" fontId="95" fillId="0" borderId="0" applyFont="0" applyFill="0" applyBorder="0" applyAlignment="0" applyProtection="0"/>
    <xf numFmtId="43" fontId="95" fillId="0" borderId="0" applyFont="0" applyFill="0" applyBorder="0" applyAlignment="0" applyProtection="0"/>
    <xf numFmtId="166"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166" fontId="95" fillId="0" borderId="0" applyFont="0" applyFill="0" applyBorder="0" applyAlignment="0" applyProtection="0"/>
    <xf numFmtId="44" fontId="95" fillId="0" borderId="0" applyFont="0" applyFill="0" applyBorder="0" applyAlignment="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9" fontId="95"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0" fontId="94" fillId="0" borderId="0"/>
    <xf numFmtId="9" fontId="94" fillId="0" borderId="0" applyFont="0" applyFill="0" applyBorder="0" applyAlignment="0" applyProtection="0"/>
    <xf numFmtId="0" fontId="94" fillId="0" borderId="0"/>
    <xf numFmtId="9" fontId="94" fillId="0" borderId="0" applyFont="0" applyFill="0" applyBorder="0" applyAlignment="0" applyProtection="0"/>
    <xf numFmtId="165"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5"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5" fontId="94" fillId="0" borderId="0" applyFont="0" applyFill="0" applyBorder="0" applyAlignment="0" applyProtection="0"/>
    <xf numFmtId="165" fontId="94" fillId="0" borderId="0" applyFont="0" applyFill="0" applyBorder="0" applyAlignment="0" applyProtection="0"/>
    <xf numFmtId="165" fontId="94" fillId="0" borderId="0" applyFont="0" applyFill="0" applyBorder="0" applyAlignment="0" applyProtection="0"/>
    <xf numFmtId="165"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94" fillId="0" borderId="0" applyFont="0" applyFill="0" applyBorder="0" applyAlignment="0" applyProtection="0"/>
    <xf numFmtId="43" fontId="94" fillId="0" borderId="0" applyFont="0" applyFill="0" applyBorder="0" applyAlignment="0" applyProtection="0"/>
    <xf numFmtId="0" fontId="94" fillId="0" borderId="0" applyFont="0" applyFill="0" applyBorder="0" applyAlignment="0" applyProtection="0"/>
    <xf numFmtId="43" fontId="94" fillId="0" borderId="0" applyFont="0" applyFill="0" applyBorder="0" applyAlignment="0" applyProtection="0"/>
    <xf numFmtId="166"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6" fontId="94" fillId="0" borderId="0" applyFont="0" applyFill="0" applyBorder="0" applyAlignment="0" applyProtection="0"/>
    <xf numFmtId="44" fontId="94"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0" fontId="93" fillId="0" borderId="0"/>
    <xf numFmtId="9" fontId="93" fillId="0" borderId="0" applyFont="0" applyFill="0" applyBorder="0" applyAlignment="0" applyProtection="0"/>
    <xf numFmtId="0" fontId="93" fillId="0" borderId="0"/>
    <xf numFmtId="9" fontId="93" fillId="0" borderId="0" applyFont="0" applyFill="0" applyBorder="0" applyAlignment="0" applyProtection="0"/>
    <xf numFmtId="165" fontId="93" fillId="0" borderId="0" applyFont="0" applyFill="0" applyBorder="0" applyAlignment="0" applyProtection="0"/>
    <xf numFmtId="43" fontId="93" fillId="0" borderId="0" applyFont="0" applyFill="0" applyBorder="0" applyAlignment="0" applyProtection="0"/>
    <xf numFmtId="43" fontId="93" fillId="0" borderId="0" applyFont="0" applyFill="0" applyBorder="0" applyAlignment="0" applyProtection="0"/>
    <xf numFmtId="165" fontId="93" fillId="0" borderId="0" applyFont="0" applyFill="0" applyBorder="0" applyAlignment="0" applyProtection="0"/>
    <xf numFmtId="43" fontId="93" fillId="0" borderId="0" applyFont="0" applyFill="0" applyBorder="0" applyAlignment="0" applyProtection="0"/>
    <xf numFmtId="43" fontId="93" fillId="0" borderId="0" applyFont="0" applyFill="0" applyBorder="0" applyAlignment="0" applyProtection="0"/>
    <xf numFmtId="43" fontId="93" fillId="0" borderId="0" applyFont="0" applyFill="0" applyBorder="0" applyAlignment="0" applyProtection="0"/>
    <xf numFmtId="43" fontId="93" fillId="0" borderId="0" applyFont="0" applyFill="0" applyBorder="0" applyAlignment="0" applyProtection="0"/>
    <xf numFmtId="165" fontId="93" fillId="0" borderId="0" applyFont="0" applyFill="0" applyBorder="0" applyAlignment="0" applyProtection="0"/>
    <xf numFmtId="165" fontId="93" fillId="0" borderId="0" applyFont="0" applyFill="0" applyBorder="0" applyAlignment="0" applyProtection="0"/>
    <xf numFmtId="165" fontId="93" fillId="0" borderId="0" applyFont="0" applyFill="0" applyBorder="0" applyAlignment="0" applyProtection="0"/>
    <xf numFmtId="165" fontId="93" fillId="0" borderId="0" applyFont="0" applyFill="0" applyBorder="0" applyAlignment="0" applyProtection="0"/>
    <xf numFmtId="43" fontId="93" fillId="0" borderId="0" applyFont="0" applyFill="0" applyBorder="0" applyAlignment="0" applyProtection="0"/>
    <xf numFmtId="43" fontId="93" fillId="0" borderId="0" applyFont="0" applyFill="0" applyBorder="0" applyAlignment="0" applyProtection="0"/>
    <xf numFmtId="43" fontId="93" fillId="0" borderId="0" applyFont="0" applyFill="0" applyBorder="0" applyAlignment="0" applyProtection="0"/>
    <xf numFmtId="0" fontId="93" fillId="0" borderId="0" applyFont="0" applyFill="0" applyBorder="0" applyAlignment="0" applyProtection="0"/>
    <xf numFmtId="43" fontId="93" fillId="0" borderId="0" applyFont="0" applyFill="0" applyBorder="0" applyAlignment="0" applyProtection="0"/>
    <xf numFmtId="0" fontId="93" fillId="0" borderId="0" applyFont="0" applyFill="0" applyBorder="0" applyAlignment="0" applyProtection="0"/>
    <xf numFmtId="43" fontId="93" fillId="0" borderId="0" applyFont="0" applyFill="0" applyBorder="0" applyAlignment="0" applyProtection="0"/>
    <xf numFmtId="166" fontId="93" fillId="0" borderId="0" applyFont="0" applyFill="0" applyBorder="0" applyAlignment="0" applyProtection="0"/>
    <xf numFmtId="43" fontId="93" fillId="0" borderId="0" applyFont="0" applyFill="0" applyBorder="0" applyAlignment="0" applyProtection="0"/>
    <xf numFmtId="43" fontId="93" fillId="0" borderId="0" applyFont="0" applyFill="0" applyBorder="0" applyAlignment="0" applyProtection="0"/>
    <xf numFmtId="43" fontId="93" fillId="0" borderId="0" applyFont="0" applyFill="0" applyBorder="0" applyAlignment="0" applyProtection="0"/>
    <xf numFmtId="166" fontId="93" fillId="0" borderId="0" applyFont="0" applyFill="0" applyBorder="0" applyAlignment="0" applyProtection="0"/>
    <xf numFmtId="44" fontId="93" fillId="0" borderId="0" applyFont="0" applyFill="0" applyBorder="0" applyAlignment="0" applyProtection="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9" fontId="93" fillId="0" borderId="0" applyFont="0" applyFill="0" applyBorder="0" applyAlignment="0" applyProtection="0"/>
    <xf numFmtId="9" fontId="93" fillId="0" borderId="0" applyFont="0" applyFill="0" applyBorder="0" applyAlignment="0" applyProtection="0"/>
    <xf numFmtId="9" fontId="93" fillId="0" borderId="0" applyFont="0" applyFill="0" applyBorder="0" applyAlignment="0" applyProtection="0"/>
    <xf numFmtId="0" fontId="92" fillId="0" borderId="0"/>
    <xf numFmtId="9" fontId="92" fillId="0" borderId="0" applyFont="0" applyFill="0" applyBorder="0" applyAlignment="0" applyProtection="0"/>
    <xf numFmtId="0" fontId="92" fillId="0" borderId="0"/>
    <xf numFmtId="9" fontId="92" fillId="0" borderId="0" applyFont="0" applyFill="0" applyBorder="0" applyAlignment="0" applyProtection="0"/>
    <xf numFmtId="165"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65"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65" fontId="92" fillId="0" borderId="0" applyFont="0" applyFill="0" applyBorder="0" applyAlignment="0" applyProtection="0"/>
    <xf numFmtId="165" fontId="92" fillId="0" borderId="0" applyFont="0" applyFill="0" applyBorder="0" applyAlignment="0" applyProtection="0"/>
    <xf numFmtId="165" fontId="92" fillId="0" borderId="0" applyFont="0" applyFill="0" applyBorder="0" applyAlignment="0" applyProtection="0"/>
    <xf numFmtId="165"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0" fontId="92" fillId="0" borderId="0" applyFont="0" applyFill="0" applyBorder="0" applyAlignment="0" applyProtection="0"/>
    <xf numFmtId="43" fontId="92" fillId="0" borderId="0" applyFont="0" applyFill="0" applyBorder="0" applyAlignment="0" applyProtection="0"/>
    <xf numFmtId="0" fontId="92" fillId="0" borderId="0" applyFont="0" applyFill="0" applyBorder="0" applyAlignment="0" applyProtection="0"/>
    <xf numFmtId="43" fontId="92" fillId="0" borderId="0" applyFont="0" applyFill="0" applyBorder="0" applyAlignment="0" applyProtection="0"/>
    <xf numFmtId="166"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66" fontId="92" fillId="0" borderId="0" applyFont="0" applyFill="0" applyBorder="0" applyAlignment="0" applyProtection="0"/>
    <xf numFmtId="44" fontId="92" fillId="0" borderId="0" applyFont="0" applyFill="0" applyBorder="0" applyAlignment="0" applyProtection="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9" fontId="92" fillId="0" borderId="0" applyFont="0" applyFill="0" applyBorder="0" applyAlignment="0" applyProtection="0"/>
    <xf numFmtId="9" fontId="92" fillId="0" borderId="0" applyFont="0" applyFill="0" applyBorder="0" applyAlignment="0" applyProtection="0"/>
    <xf numFmtId="9" fontId="92" fillId="0" borderId="0" applyFont="0" applyFill="0" applyBorder="0" applyAlignment="0" applyProtection="0"/>
    <xf numFmtId="0" fontId="91" fillId="0" borderId="0"/>
    <xf numFmtId="9" fontId="91" fillId="0" borderId="0" applyFont="0" applyFill="0" applyBorder="0" applyAlignment="0" applyProtection="0"/>
    <xf numFmtId="0" fontId="91" fillId="0" borderId="0"/>
    <xf numFmtId="9" fontId="91" fillId="0" borderId="0" applyFont="0" applyFill="0" applyBorder="0" applyAlignment="0" applyProtection="0"/>
    <xf numFmtId="165"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165"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165" fontId="91" fillId="0" borderId="0" applyFont="0" applyFill="0" applyBorder="0" applyAlignment="0" applyProtection="0"/>
    <xf numFmtId="165" fontId="91" fillId="0" borderId="0" applyFont="0" applyFill="0" applyBorder="0" applyAlignment="0" applyProtection="0"/>
    <xf numFmtId="165" fontId="91" fillId="0" borderId="0" applyFont="0" applyFill="0" applyBorder="0" applyAlignment="0" applyProtection="0"/>
    <xf numFmtId="165"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0" fontId="91" fillId="0" borderId="0" applyFont="0" applyFill="0" applyBorder="0" applyAlignment="0" applyProtection="0"/>
    <xf numFmtId="43" fontId="91" fillId="0" borderId="0" applyFont="0" applyFill="0" applyBorder="0" applyAlignment="0" applyProtection="0"/>
    <xf numFmtId="0" fontId="91" fillId="0" borderId="0" applyFont="0" applyFill="0" applyBorder="0" applyAlignment="0" applyProtection="0"/>
    <xf numFmtId="43" fontId="91" fillId="0" borderId="0" applyFont="0" applyFill="0" applyBorder="0" applyAlignment="0" applyProtection="0"/>
    <xf numFmtId="166"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166" fontId="91" fillId="0" borderId="0" applyFont="0" applyFill="0" applyBorder="0" applyAlignment="0" applyProtection="0"/>
    <xf numFmtId="44" fontId="91" fillId="0" borderId="0" applyFont="0" applyFill="0" applyBorder="0" applyAlignment="0" applyProtection="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9" fontId="91" fillId="0" borderId="0" applyFont="0" applyFill="0" applyBorder="0" applyAlignment="0" applyProtection="0"/>
    <xf numFmtId="9" fontId="91" fillId="0" borderId="0" applyFont="0" applyFill="0" applyBorder="0" applyAlignment="0" applyProtection="0"/>
    <xf numFmtId="9" fontId="91" fillId="0" borderId="0" applyFont="0" applyFill="0" applyBorder="0" applyAlignment="0" applyProtection="0"/>
    <xf numFmtId="0" fontId="90" fillId="0" borderId="0"/>
    <xf numFmtId="9" fontId="90" fillId="0" borderId="0" applyFont="0" applyFill="0" applyBorder="0" applyAlignment="0" applyProtection="0"/>
    <xf numFmtId="0" fontId="90" fillId="0" borderId="0"/>
    <xf numFmtId="9" fontId="90" fillId="0" borderId="0" applyFont="0" applyFill="0" applyBorder="0" applyAlignment="0" applyProtection="0"/>
    <xf numFmtId="165"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165"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165" fontId="90" fillId="0" borderId="0" applyFont="0" applyFill="0" applyBorder="0" applyAlignment="0" applyProtection="0"/>
    <xf numFmtId="165" fontId="90" fillId="0" borderId="0" applyFont="0" applyFill="0" applyBorder="0" applyAlignment="0" applyProtection="0"/>
    <xf numFmtId="165" fontId="90" fillId="0" borderId="0" applyFont="0" applyFill="0" applyBorder="0" applyAlignment="0" applyProtection="0"/>
    <xf numFmtId="165"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0" fontId="90" fillId="0" borderId="0" applyFont="0" applyFill="0" applyBorder="0" applyAlignment="0" applyProtection="0"/>
    <xf numFmtId="43" fontId="90" fillId="0" borderId="0" applyFont="0" applyFill="0" applyBorder="0" applyAlignment="0" applyProtection="0"/>
    <xf numFmtId="0" fontId="90" fillId="0" borderId="0" applyFont="0" applyFill="0" applyBorder="0" applyAlignment="0" applyProtection="0"/>
    <xf numFmtId="43" fontId="90" fillId="0" borderId="0" applyFont="0" applyFill="0" applyBorder="0" applyAlignment="0" applyProtection="0"/>
    <xf numFmtId="166"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166" fontId="90" fillId="0" borderId="0" applyFont="0" applyFill="0" applyBorder="0" applyAlignment="0" applyProtection="0"/>
    <xf numFmtId="44" fontId="90" fillId="0" borderId="0" applyFont="0" applyFill="0" applyBorder="0" applyAlignment="0" applyProtection="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0" fontId="90" fillId="0" borderId="0"/>
    <xf numFmtId="9" fontId="90" fillId="0" borderId="0" applyFont="0" applyFill="0" applyBorder="0" applyAlignment="0" applyProtection="0"/>
    <xf numFmtId="9" fontId="90" fillId="0" borderId="0" applyFont="0" applyFill="0" applyBorder="0" applyAlignment="0" applyProtection="0"/>
    <xf numFmtId="9" fontId="90" fillId="0" borderId="0" applyFont="0" applyFill="0" applyBorder="0" applyAlignment="0" applyProtection="0"/>
    <xf numFmtId="0" fontId="89" fillId="0" borderId="0"/>
    <xf numFmtId="9" fontId="89" fillId="0" borderId="0" applyFont="0" applyFill="0" applyBorder="0" applyAlignment="0" applyProtection="0"/>
    <xf numFmtId="0" fontId="89" fillId="0" borderId="0"/>
    <xf numFmtId="9" fontId="89" fillId="0" borderId="0" applyFont="0" applyFill="0" applyBorder="0" applyAlignment="0" applyProtection="0"/>
    <xf numFmtId="165"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165"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165" fontId="89" fillId="0" borderId="0" applyFont="0" applyFill="0" applyBorder="0" applyAlignment="0" applyProtection="0"/>
    <xf numFmtId="165" fontId="89" fillId="0" borderId="0" applyFont="0" applyFill="0" applyBorder="0" applyAlignment="0" applyProtection="0"/>
    <xf numFmtId="165" fontId="89" fillId="0" borderId="0" applyFont="0" applyFill="0" applyBorder="0" applyAlignment="0" applyProtection="0"/>
    <xf numFmtId="165"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0" fontId="89" fillId="0" borderId="0" applyFont="0" applyFill="0" applyBorder="0" applyAlignment="0" applyProtection="0"/>
    <xf numFmtId="43" fontId="89" fillId="0" borderId="0" applyFont="0" applyFill="0" applyBorder="0" applyAlignment="0" applyProtection="0"/>
    <xf numFmtId="0" fontId="89" fillId="0" borderId="0" applyFont="0" applyFill="0" applyBorder="0" applyAlignment="0" applyProtection="0"/>
    <xf numFmtId="43" fontId="89" fillId="0" borderId="0" applyFont="0" applyFill="0" applyBorder="0" applyAlignment="0" applyProtection="0"/>
    <xf numFmtId="166"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166" fontId="89" fillId="0" borderId="0" applyFont="0" applyFill="0" applyBorder="0" applyAlignment="0" applyProtection="0"/>
    <xf numFmtId="44" fontId="89" fillId="0" borderId="0" applyFont="0" applyFill="0" applyBorder="0" applyAlignment="0" applyProtection="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9" fontId="89" fillId="0" borderId="0" applyFont="0" applyFill="0" applyBorder="0" applyAlignment="0" applyProtection="0"/>
    <xf numFmtId="9" fontId="89" fillId="0" borderId="0" applyFont="0" applyFill="0" applyBorder="0" applyAlignment="0" applyProtection="0"/>
    <xf numFmtId="9" fontId="89" fillId="0" borderId="0" applyFont="0" applyFill="0" applyBorder="0" applyAlignment="0" applyProtection="0"/>
    <xf numFmtId="0" fontId="88" fillId="0" borderId="0"/>
    <xf numFmtId="9" fontId="88" fillId="0" borderId="0" applyFont="0" applyFill="0" applyBorder="0" applyAlignment="0" applyProtection="0"/>
    <xf numFmtId="0" fontId="88" fillId="0" borderId="0"/>
    <xf numFmtId="9" fontId="88" fillId="0" borderId="0" applyFont="0" applyFill="0" applyBorder="0" applyAlignment="0" applyProtection="0"/>
    <xf numFmtId="165"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165"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165" fontId="88" fillId="0" borderId="0" applyFont="0" applyFill="0" applyBorder="0" applyAlignment="0" applyProtection="0"/>
    <xf numFmtId="165" fontId="88" fillId="0" borderId="0" applyFont="0" applyFill="0" applyBorder="0" applyAlignment="0" applyProtection="0"/>
    <xf numFmtId="165" fontId="88" fillId="0" borderId="0" applyFont="0" applyFill="0" applyBorder="0" applyAlignment="0" applyProtection="0"/>
    <xf numFmtId="165"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0" fontId="88" fillId="0" borderId="0" applyFont="0" applyFill="0" applyBorder="0" applyAlignment="0" applyProtection="0"/>
    <xf numFmtId="43" fontId="88" fillId="0" borderId="0" applyFont="0" applyFill="0" applyBorder="0" applyAlignment="0" applyProtection="0"/>
    <xf numFmtId="0" fontId="88" fillId="0" borderId="0" applyFont="0" applyFill="0" applyBorder="0" applyAlignment="0" applyProtection="0"/>
    <xf numFmtId="43" fontId="88" fillId="0" borderId="0" applyFont="0" applyFill="0" applyBorder="0" applyAlignment="0" applyProtection="0"/>
    <xf numFmtId="166"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166" fontId="88" fillId="0" borderId="0" applyFont="0" applyFill="0" applyBorder="0" applyAlignment="0" applyProtection="0"/>
    <xf numFmtId="44" fontId="88" fillId="0" borderId="0" applyFont="0" applyFill="0" applyBorder="0" applyAlignment="0" applyProtection="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9"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0" fontId="87" fillId="0" borderId="0"/>
    <xf numFmtId="9" fontId="87" fillId="0" borderId="0" applyFont="0" applyFill="0" applyBorder="0" applyAlignment="0" applyProtection="0"/>
    <xf numFmtId="0" fontId="87" fillId="0" borderId="0"/>
    <xf numFmtId="9" fontId="87" fillId="0" borderId="0" applyFont="0" applyFill="0" applyBorder="0" applyAlignment="0" applyProtection="0"/>
    <xf numFmtId="165"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165"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165" fontId="87" fillId="0" borderId="0" applyFont="0" applyFill="0" applyBorder="0" applyAlignment="0" applyProtection="0"/>
    <xf numFmtId="165" fontId="87" fillId="0" borderId="0" applyFont="0" applyFill="0" applyBorder="0" applyAlignment="0" applyProtection="0"/>
    <xf numFmtId="165" fontId="87" fillId="0" borderId="0" applyFont="0" applyFill="0" applyBorder="0" applyAlignment="0" applyProtection="0"/>
    <xf numFmtId="165"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0" fontId="87" fillId="0" borderId="0" applyFont="0" applyFill="0" applyBorder="0" applyAlignment="0" applyProtection="0"/>
    <xf numFmtId="43" fontId="87" fillId="0" borderId="0" applyFont="0" applyFill="0" applyBorder="0" applyAlignment="0" applyProtection="0"/>
    <xf numFmtId="0" fontId="87" fillId="0" borderId="0" applyFont="0" applyFill="0" applyBorder="0" applyAlignment="0" applyProtection="0"/>
    <xf numFmtId="43" fontId="87" fillId="0" borderId="0" applyFont="0" applyFill="0" applyBorder="0" applyAlignment="0" applyProtection="0"/>
    <xf numFmtId="166"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166" fontId="87" fillId="0" borderId="0" applyFont="0" applyFill="0" applyBorder="0" applyAlignment="0" applyProtection="0"/>
    <xf numFmtId="44" fontId="87" fillId="0" borderId="0" applyFont="0" applyFill="0" applyBorder="0" applyAlignment="0" applyProtection="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0" fontId="86" fillId="0" borderId="0"/>
    <xf numFmtId="9" fontId="86" fillId="0" borderId="0" applyFont="0" applyFill="0" applyBorder="0" applyAlignment="0" applyProtection="0"/>
    <xf numFmtId="0" fontId="86" fillId="0" borderId="0"/>
    <xf numFmtId="9" fontId="86" fillId="0" borderId="0" applyFont="0" applyFill="0" applyBorder="0" applyAlignment="0" applyProtection="0"/>
    <xf numFmtId="165"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165"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165" fontId="86" fillId="0" borderId="0" applyFont="0" applyFill="0" applyBorder="0" applyAlignment="0" applyProtection="0"/>
    <xf numFmtId="165" fontId="86" fillId="0" borderId="0" applyFont="0" applyFill="0" applyBorder="0" applyAlignment="0" applyProtection="0"/>
    <xf numFmtId="165" fontId="86" fillId="0" borderId="0" applyFont="0" applyFill="0" applyBorder="0" applyAlignment="0" applyProtection="0"/>
    <xf numFmtId="165"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0" fontId="86" fillId="0" borderId="0" applyFont="0" applyFill="0" applyBorder="0" applyAlignment="0" applyProtection="0"/>
    <xf numFmtId="43" fontId="86" fillId="0" borderId="0" applyFont="0" applyFill="0" applyBorder="0" applyAlignment="0" applyProtection="0"/>
    <xf numFmtId="0" fontId="86" fillId="0" borderId="0" applyFont="0" applyFill="0" applyBorder="0" applyAlignment="0" applyProtection="0"/>
    <xf numFmtId="43" fontId="86" fillId="0" borderId="0" applyFont="0" applyFill="0" applyBorder="0" applyAlignment="0" applyProtection="0"/>
    <xf numFmtId="166"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43" fontId="86" fillId="0" borderId="0" applyFont="0" applyFill="0" applyBorder="0" applyAlignment="0" applyProtection="0"/>
    <xf numFmtId="166" fontId="86" fillId="0" borderId="0" applyFont="0" applyFill="0" applyBorder="0" applyAlignment="0" applyProtection="0"/>
    <xf numFmtId="44" fontId="86" fillId="0" borderId="0" applyFont="0" applyFill="0" applyBorder="0" applyAlignment="0" applyProtection="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9" fontId="86"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0" fontId="85" fillId="0" borderId="0"/>
    <xf numFmtId="9" fontId="85" fillId="0" borderId="0" applyFont="0" applyFill="0" applyBorder="0" applyAlignment="0" applyProtection="0"/>
    <xf numFmtId="0" fontId="85" fillId="0" borderId="0"/>
    <xf numFmtId="9" fontId="85" fillId="0" borderId="0" applyFont="0" applyFill="0" applyBorder="0" applyAlignment="0" applyProtection="0"/>
    <xf numFmtId="165"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165"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165" fontId="85" fillId="0" borderId="0" applyFont="0" applyFill="0" applyBorder="0" applyAlignment="0" applyProtection="0"/>
    <xf numFmtId="165" fontId="85" fillId="0" borderId="0" applyFont="0" applyFill="0" applyBorder="0" applyAlignment="0" applyProtection="0"/>
    <xf numFmtId="165" fontId="85" fillId="0" borderId="0" applyFont="0" applyFill="0" applyBorder="0" applyAlignment="0" applyProtection="0"/>
    <xf numFmtId="165"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0" fontId="85" fillId="0" borderId="0" applyFont="0" applyFill="0" applyBorder="0" applyAlignment="0" applyProtection="0"/>
    <xf numFmtId="43" fontId="85" fillId="0" borderId="0" applyFont="0" applyFill="0" applyBorder="0" applyAlignment="0" applyProtection="0"/>
    <xf numFmtId="0" fontId="85" fillId="0" borderId="0" applyFont="0" applyFill="0" applyBorder="0" applyAlignment="0" applyProtection="0"/>
    <xf numFmtId="43" fontId="85" fillId="0" borderId="0" applyFont="0" applyFill="0" applyBorder="0" applyAlignment="0" applyProtection="0"/>
    <xf numFmtId="166"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166" fontId="85" fillId="0" borderId="0" applyFont="0" applyFill="0" applyBorder="0" applyAlignment="0" applyProtection="0"/>
    <xf numFmtId="44" fontId="85" fillId="0" borderId="0" applyFont="0" applyFill="0" applyBorder="0" applyAlignment="0" applyProtection="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0" fontId="84" fillId="0" borderId="0"/>
    <xf numFmtId="9" fontId="84" fillId="0" borderId="0" applyFont="0" applyFill="0" applyBorder="0" applyAlignment="0" applyProtection="0"/>
    <xf numFmtId="0" fontId="84" fillId="0" borderId="0"/>
    <xf numFmtId="9" fontId="84" fillId="0" borderId="0" applyFont="0" applyFill="0" applyBorder="0" applyAlignment="0" applyProtection="0"/>
    <xf numFmtId="165"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165"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165" fontId="84" fillId="0" borderId="0" applyFont="0" applyFill="0" applyBorder="0" applyAlignment="0" applyProtection="0"/>
    <xf numFmtId="165" fontId="84" fillId="0" borderId="0" applyFont="0" applyFill="0" applyBorder="0" applyAlignment="0" applyProtection="0"/>
    <xf numFmtId="165" fontId="84" fillId="0" borderId="0" applyFont="0" applyFill="0" applyBorder="0" applyAlignment="0" applyProtection="0"/>
    <xf numFmtId="165"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0" fontId="84" fillId="0" borderId="0" applyFont="0" applyFill="0" applyBorder="0" applyAlignment="0" applyProtection="0"/>
    <xf numFmtId="43" fontId="84" fillId="0" borderId="0" applyFont="0" applyFill="0" applyBorder="0" applyAlignment="0" applyProtection="0"/>
    <xf numFmtId="0" fontId="84" fillId="0" borderId="0" applyFont="0" applyFill="0" applyBorder="0" applyAlignment="0" applyProtection="0"/>
    <xf numFmtId="43" fontId="84" fillId="0" borderId="0" applyFont="0" applyFill="0" applyBorder="0" applyAlignment="0" applyProtection="0"/>
    <xf numFmtId="166"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166" fontId="84" fillId="0" borderId="0" applyFont="0" applyFill="0" applyBorder="0" applyAlignment="0" applyProtection="0"/>
    <xf numFmtId="44" fontId="84" fillId="0" borderId="0" applyFont="0" applyFill="0" applyBorder="0" applyAlignment="0" applyProtection="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0" fontId="83" fillId="0" borderId="0"/>
    <xf numFmtId="9" fontId="83" fillId="0" borderId="0" applyFont="0" applyFill="0" applyBorder="0" applyAlignment="0" applyProtection="0"/>
    <xf numFmtId="0" fontId="83" fillId="0" borderId="0"/>
    <xf numFmtId="9" fontId="83" fillId="0" borderId="0" applyFont="0" applyFill="0" applyBorder="0" applyAlignment="0" applyProtection="0"/>
    <xf numFmtId="165"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165"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165" fontId="83" fillId="0" borderId="0" applyFont="0" applyFill="0" applyBorder="0" applyAlignment="0" applyProtection="0"/>
    <xf numFmtId="165" fontId="83" fillId="0" borderId="0" applyFont="0" applyFill="0" applyBorder="0" applyAlignment="0" applyProtection="0"/>
    <xf numFmtId="165" fontId="83" fillId="0" borderId="0" applyFont="0" applyFill="0" applyBorder="0" applyAlignment="0" applyProtection="0"/>
    <xf numFmtId="165"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0" fontId="83" fillId="0" borderId="0" applyFont="0" applyFill="0" applyBorder="0" applyAlignment="0" applyProtection="0"/>
    <xf numFmtId="43" fontId="83" fillId="0" borderId="0" applyFont="0" applyFill="0" applyBorder="0" applyAlignment="0" applyProtection="0"/>
    <xf numFmtId="0" fontId="83" fillId="0" borderId="0" applyFont="0" applyFill="0" applyBorder="0" applyAlignment="0" applyProtection="0"/>
    <xf numFmtId="43" fontId="83" fillId="0" borderId="0" applyFont="0" applyFill="0" applyBorder="0" applyAlignment="0" applyProtection="0"/>
    <xf numFmtId="166"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166" fontId="83" fillId="0" borderId="0" applyFont="0" applyFill="0" applyBorder="0" applyAlignment="0" applyProtection="0"/>
    <xf numFmtId="44" fontId="83" fillId="0" borderId="0" applyFont="0" applyFill="0" applyBorder="0" applyAlignment="0" applyProtection="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9" fontId="83" fillId="0" borderId="0" applyFont="0" applyFill="0" applyBorder="0" applyAlignment="0" applyProtection="0"/>
    <xf numFmtId="9" fontId="83" fillId="0" borderId="0" applyFont="0" applyFill="0" applyBorder="0" applyAlignment="0" applyProtection="0"/>
    <xf numFmtId="9" fontId="83" fillId="0" borderId="0" applyFont="0" applyFill="0" applyBorder="0" applyAlignment="0" applyProtection="0"/>
    <xf numFmtId="0" fontId="82" fillId="0" borderId="0"/>
    <xf numFmtId="9" fontId="82" fillId="0" borderId="0" applyFont="0" applyFill="0" applyBorder="0" applyAlignment="0" applyProtection="0"/>
    <xf numFmtId="0" fontId="82" fillId="0" borderId="0"/>
    <xf numFmtId="9" fontId="82" fillId="0" borderId="0" applyFont="0" applyFill="0" applyBorder="0" applyAlignment="0" applyProtection="0"/>
    <xf numFmtId="165" fontId="82" fillId="0" borderId="0" applyFont="0" applyFill="0" applyBorder="0" applyAlignment="0" applyProtection="0"/>
    <xf numFmtId="43" fontId="82" fillId="0" borderId="0" applyFont="0" applyFill="0" applyBorder="0" applyAlignment="0" applyProtection="0"/>
    <xf numFmtId="43" fontId="82" fillId="0" borderId="0" applyFont="0" applyFill="0" applyBorder="0" applyAlignment="0" applyProtection="0"/>
    <xf numFmtId="165" fontId="82" fillId="0" borderId="0" applyFont="0" applyFill="0" applyBorder="0" applyAlignment="0" applyProtection="0"/>
    <xf numFmtId="43" fontId="82" fillId="0" borderId="0" applyFont="0" applyFill="0" applyBorder="0" applyAlignment="0" applyProtection="0"/>
    <xf numFmtId="43" fontId="82" fillId="0" borderId="0" applyFont="0" applyFill="0" applyBorder="0" applyAlignment="0" applyProtection="0"/>
    <xf numFmtId="43" fontId="82" fillId="0" borderId="0" applyFont="0" applyFill="0" applyBorder="0" applyAlignment="0" applyProtection="0"/>
    <xf numFmtId="43" fontId="82" fillId="0" borderId="0" applyFont="0" applyFill="0" applyBorder="0" applyAlignment="0" applyProtection="0"/>
    <xf numFmtId="165" fontId="82" fillId="0" borderId="0" applyFont="0" applyFill="0" applyBorder="0" applyAlignment="0" applyProtection="0"/>
    <xf numFmtId="165" fontId="82" fillId="0" borderId="0" applyFont="0" applyFill="0" applyBorder="0" applyAlignment="0" applyProtection="0"/>
    <xf numFmtId="165" fontId="82" fillId="0" borderId="0" applyFont="0" applyFill="0" applyBorder="0" applyAlignment="0" applyProtection="0"/>
    <xf numFmtId="165" fontId="82" fillId="0" borderId="0" applyFont="0" applyFill="0" applyBorder="0" applyAlignment="0" applyProtection="0"/>
    <xf numFmtId="43" fontId="82" fillId="0" borderId="0" applyFont="0" applyFill="0" applyBorder="0" applyAlignment="0" applyProtection="0"/>
    <xf numFmtId="43" fontId="82" fillId="0" borderId="0" applyFont="0" applyFill="0" applyBorder="0" applyAlignment="0" applyProtection="0"/>
    <xf numFmtId="43" fontId="82" fillId="0" borderId="0" applyFont="0" applyFill="0" applyBorder="0" applyAlignment="0" applyProtection="0"/>
    <xf numFmtId="0" fontId="82" fillId="0" borderId="0" applyFont="0" applyFill="0" applyBorder="0" applyAlignment="0" applyProtection="0"/>
    <xf numFmtId="43" fontId="82" fillId="0" borderId="0" applyFont="0" applyFill="0" applyBorder="0" applyAlignment="0" applyProtection="0"/>
    <xf numFmtId="0" fontId="82" fillId="0" borderId="0" applyFont="0" applyFill="0" applyBorder="0" applyAlignment="0" applyProtection="0"/>
    <xf numFmtId="43" fontId="82" fillId="0" borderId="0" applyFont="0" applyFill="0" applyBorder="0" applyAlignment="0" applyProtection="0"/>
    <xf numFmtId="166" fontId="82" fillId="0" borderId="0" applyFont="0" applyFill="0" applyBorder="0" applyAlignment="0" applyProtection="0"/>
    <xf numFmtId="43" fontId="82" fillId="0" borderId="0" applyFont="0" applyFill="0" applyBorder="0" applyAlignment="0" applyProtection="0"/>
    <xf numFmtId="43" fontId="82" fillId="0" borderId="0" applyFont="0" applyFill="0" applyBorder="0" applyAlignment="0" applyProtection="0"/>
    <xf numFmtId="43" fontId="82" fillId="0" borderId="0" applyFont="0" applyFill="0" applyBorder="0" applyAlignment="0" applyProtection="0"/>
    <xf numFmtId="166" fontId="82" fillId="0" borderId="0" applyFont="0" applyFill="0" applyBorder="0" applyAlignment="0" applyProtection="0"/>
    <xf numFmtId="44" fontId="82" fillId="0" borderId="0" applyFont="0" applyFill="0" applyBorder="0" applyAlignment="0" applyProtection="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9" fontId="82"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0" fontId="81" fillId="0" borderId="0"/>
    <xf numFmtId="9" fontId="81" fillId="0" borderId="0" applyFont="0" applyFill="0" applyBorder="0" applyAlignment="0" applyProtection="0"/>
    <xf numFmtId="0" fontId="81" fillId="0" borderId="0"/>
    <xf numFmtId="9" fontId="81" fillId="0" borderId="0" applyFont="0" applyFill="0" applyBorder="0" applyAlignment="0" applyProtection="0"/>
    <xf numFmtId="165" fontId="81" fillId="0" borderId="0" applyFont="0" applyFill="0" applyBorder="0" applyAlignment="0" applyProtection="0"/>
    <xf numFmtId="43" fontId="81" fillId="0" borderId="0" applyFont="0" applyFill="0" applyBorder="0" applyAlignment="0" applyProtection="0"/>
    <xf numFmtId="43" fontId="81" fillId="0" borderId="0" applyFont="0" applyFill="0" applyBorder="0" applyAlignment="0" applyProtection="0"/>
    <xf numFmtId="165" fontId="81" fillId="0" borderId="0" applyFont="0" applyFill="0" applyBorder="0" applyAlignment="0" applyProtection="0"/>
    <xf numFmtId="43" fontId="81" fillId="0" borderId="0" applyFont="0" applyFill="0" applyBorder="0" applyAlignment="0" applyProtection="0"/>
    <xf numFmtId="43" fontId="81" fillId="0" borderId="0" applyFont="0" applyFill="0" applyBorder="0" applyAlignment="0" applyProtection="0"/>
    <xf numFmtId="43" fontId="81" fillId="0" borderId="0" applyFont="0" applyFill="0" applyBorder="0" applyAlignment="0" applyProtection="0"/>
    <xf numFmtId="43" fontId="81" fillId="0" borderId="0" applyFont="0" applyFill="0" applyBorder="0" applyAlignment="0" applyProtection="0"/>
    <xf numFmtId="165" fontId="81" fillId="0" borderId="0" applyFont="0" applyFill="0" applyBorder="0" applyAlignment="0" applyProtection="0"/>
    <xf numFmtId="165" fontId="81" fillId="0" borderId="0" applyFont="0" applyFill="0" applyBorder="0" applyAlignment="0" applyProtection="0"/>
    <xf numFmtId="165" fontId="81" fillId="0" borderId="0" applyFont="0" applyFill="0" applyBorder="0" applyAlignment="0" applyProtection="0"/>
    <xf numFmtId="165" fontId="81" fillId="0" borderId="0" applyFont="0" applyFill="0" applyBorder="0" applyAlignment="0" applyProtection="0"/>
    <xf numFmtId="43" fontId="81" fillId="0" borderId="0" applyFont="0" applyFill="0" applyBorder="0" applyAlignment="0" applyProtection="0"/>
    <xf numFmtId="43" fontId="81" fillId="0" borderId="0" applyFont="0" applyFill="0" applyBorder="0" applyAlignment="0" applyProtection="0"/>
    <xf numFmtId="43" fontId="81" fillId="0" borderId="0" applyFont="0" applyFill="0" applyBorder="0" applyAlignment="0" applyProtection="0"/>
    <xf numFmtId="0" fontId="81" fillId="0" borderId="0" applyFont="0" applyFill="0" applyBorder="0" applyAlignment="0" applyProtection="0"/>
    <xf numFmtId="43" fontId="81" fillId="0" borderId="0" applyFont="0" applyFill="0" applyBorder="0" applyAlignment="0" applyProtection="0"/>
    <xf numFmtId="0" fontId="81" fillId="0" borderId="0" applyFont="0" applyFill="0" applyBorder="0" applyAlignment="0" applyProtection="0"/>
    <xf numFmtId="43" fontId="81" fillId="0" borderId="0" applyFont="0" applyFill="0" applyBorder="0" applyAlignment="0" applyProtection="0"/>
    <xf numFmtId="166" fontId="81" fillId="0" borderId="0" applyFont="0" applyFill="0" applyBorder="0" applyAlignment="0" applyProtection="0"/>
    <xf numFmtId="43" fontId="81" fillId="0" borderId="0" applyFont="0" applyFill="0" applyBorder="0" applyAlignment="0" applyProtection="0"/>
    <xf numFmtId="43" fontId="81" fillId="0" borderId="0" applyFont="0" applyFill="0" applyBorder="0" applyAlignment="0" applyProtection="0"/>
    <xf numFmtId="43" fontId="81" fillId="0" borderId="0" applyFont="0" applyFill="0" applyBorder="0" applyAlignment="0" applyProtection="0"/>
    <xf numFmtId="166" fontId="81" fillId="0" borderId="0" applyFont="0" applyFill="0" applyBorder="0" applyAlignment="0" applyProtection="0"/>
    <xf numFmtId="44" fontId="81" fillId="0" borderId="0" applyFont="0" applyFill="0" applyBorder="0" applyAlignment="0" applyProtection="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9" fontId="81" fillId="0" borderId="0" applyFont="0" applyFill="0" applyBorder="0" applyAlignment="0" applyProtection="0"/>
    <xf numFmtId="9" fontId="81" fillId="0" borderId="0" applyFont="0" applyFill="0" applyBorder="0" applyAlignment="0" applyProtection="0"/>
    <xf numFmtId="9" fontId="81" fillId="0" borderId="0" applyFont="0" applyFill="0" applyBorder="0" applyAlignment="0" applyProtection="0"/>
    <xf numFmtId="0" fontId="80" fillId="0" borderId="0"/>
    <xf numFmtId="9" fontId="80" fillId="0" borderId="0" applyFont="0" applyFill="0" applyBorder="0" applyAlignment="0" applyProtection="0"/>
    <xf numFmtId="0" fontId="80" fillId="0" borderId="0"/>
    <xf numFmtId="9" fontId="80" fillId="0" borderId="0" applyFont="0" applyFill="0" applyBorder="0" applyAlignment="0" applyProtection="0"/>
    <xf numFmtId="165" fontId="80" fillId="0" borderId="0" applyFont="0" applyFill="0" applyBorder="0" applyAlignment="0" applyProtection="0"/>
    <xf numFmtId="43" fontId="80" fillId="0" borderId="0" applyFont="0" applyFill="0" applyBorder="0" applyAlignment="0" applyProtection="0"/>
    <xf numFmtId="43" fontId="80" fillId="0" borderId="0" applyFont="0" applyFill="0" applyBorder="0" applyAlignment="0" applyProtection="0"/>
    <xf numFmtId="165" fontId="80" fillId="0" borderId="0" applyFont="0" applyFill="0" applyBorder="0" applyAlignment="0" applyProtection="0"/>
    <xf numFmtId="43" fontId="80" fillId="0" borderId="0" applyFont="0" applyFill="0" applyBorder="0" applyAlignment="0" applyProtection="0"/>
    <xf numFmtId="43" fontId="80" fillId="0" borderId="0" applyFont="0" applyFill="0" applyBorder="0" applyAlignment="0" applyProtection="0"/>
    <xf numFmtId="43" fontId="80" fillId="0" borderId="0" applyFont="0" applyFill="0" applyBorder="0" applyAlignment="0" applyProtection="0"/>
    <xf numFmtId="43" fontId="80" fillId="0" borderId="0" applyFont="0" applyFill="0" applyBorder="0" applyAlignment="0" applyProtection="0"/>
    <xf numFmtId="165" fontId="80" fillId="0" borderId="0" applyFont="0" applyFill="0" applyBorder="0" applyAlignment="0" applyProtection="0"/>
    <xf numFmtId="165" fontId="80" fillId="0" borderId="0" applyFont="0" applyFill="0" applyBorder="0" applyAlignment="0" applyProtection="0"/>
    <xf numFmtId="165" fontId="80" fillId="0" borderId="0" applyFont="0" applyFill="0" applyBorder="0" applyAlignment="0" applyProtection="0"/>
    <xf numFmtId="165" fontId="80" fillId="0" borderId="0" applyFont="0" applyFill="0" applyBorder="0" applyAlignment="0" applyProtection="0"/>
    <xf numFmtId="43" fontId="80" fillId="0" borderId="0" applyFont="0" applyFill="0" applyBorder="0" applyAlignment="0" applyProtection="0"/>
    <xf numFmtId="43" fontId="80" fillId="0" borderId="0" applyFont="0" applyFill="0" applyBorder="0" applyAlignment="0" applyProtection="0"/>
    <xf numFmtId="43" fontId="80" fillId="0" borderId="0" applyFont="0" applyFill="0" applyBorder="0" applyAlignment="0" applyProtection="0"/>
    <xf numFmtId="0" fontId="80" fillId="0" borderId="0" applyFont="0" applyFill="0" applyBorder="0" applyAlignment="0" applyProtection="0"/>
    <xf numFmtId="43" fontId="80" fillId="0" borderId="0" applyFont="0" applyFill="0" applyBorder="0" applyAlignment="0" applyProtection="0"/>
    <xf numFmtId="0" fontId="80" fillId="0" borderId="0" applyFont="0" applyFill="0" applyBorder="0" applyAlignment="0" applyProtection="0"/>
    <xf numFmtId="43" fontId="80" fillId="0" borderId="0" applyFont="0" applyFill="0" applyBorder="0" applyAlignment="0" applyProtection="0"/>
    <xf numFmtId="166" fontId="80" fillId="0" borderId="0" applyFont="0" applyFill="0" applyBorder="0" applyAlignment="0" applyProtection="0"/>
    <xf numFmtId="43" fontId="80" fillId="0" borderId="0" applyFont="0" applyFill="0" applyBorder="0" applyAlignment="0" applyProtection="0"/>
    <xf numFmtId="43" fontId="80" fillId="0" borderId="0" applyFont="0" applyFill="0" applyBorder="0" applyAlignment="0" applyProtection="0"/>
    <xf numFmtId="43" fontId="80" fillId="0" borderId="0" applyFont="0" applyFill="0" applyBorder="0" applyAlignment="0" applyProtection="0"/>
    <xf numFmtId="166" fontId="80" fillId="0" borderId="0" applyFont="0" applyFill="0" applyBorder="0" applyAlignment="0" applyProtection="0"/>
    <xf numFmtId="44" fontId="80" fillId="0" borderId="0" applyFont="0" applyFill="0" applyBorder="0" applyAlignment="0" applyProtection="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0" fontId="80" fillId="0" borderId="0"/>
    <xf numFmtId="9" fontId="80"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0" fontId="79" fillId="0" borderId="0"/>
    <xf numFmtId="9" fontId="79" fillId="0" borderId="0" applyFont="0" applyFill="0" applyBorder="0" applyAlignment="0" applyProtection="0"/>
    <xf numFmtId="0" fontId="79" fillId="0" borderId="0"/>
    <xf numFmtId="9"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0" fontId="79" fillId="0" borderId="0" applyFont="0" applyFill="0" applyBorder="0" applyAlignment="0" applyProtection="0"/>
    <xf numFmtId="43" fontId="79" fillId="0" borderId="0" applyFont="0" applyFill="0" applyBorder="0" applyAlignment="0" applyProtection="0"/>
    <xf numFmtId="0" fontId="79" fillId="0" borderId="0" applyFont="0" applyFill="0" applyBorder="0" applyAlignment="0" applyProtection="0"/>
    <xf numFmtId="43" fontId="79" fillId="0" borderId="0" applyFont="0" applyFill="0" applyBorder="0" applyAlignment="0" applyProtection="0"/>
    <xf numFmtId="166"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6" fontId="79" fillId="0" borderId="0" applyFont="0" applyFill="0" applyBorder="0" applyAlignment="0" applyProtection="0"/>
    <xf numFmtId="44" fontId="79" fillId="0" borderId="0" applyFont="0" applyFill="0" applyBorder="0" applyAlignment="0" applyProtection="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0" fontId="79" fillId="0" borderId="0"/>
    <xf numFmtId="9" fontId="79"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0" fontId="78" fillId="0" borderId="0"/>
    <xf numFmtId="9" fontId="78" fillId="0" borderId="0" applyFont="0" applyFill="0" applyBorder="0" applyAlignment="0" applyProtection="0"/>
    <xf numFmtId="0" fontId="78" fillId="0" borderId="0"/>
    <xf numFmtId="9" fontId="78" fillId="0" borderId="0" applyFont="0" applyFill="0" applyBorder="0" applyAlignment="0" applyProtection="0"/>
    <xf numFmtId="165"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165"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0" fontId="78" fillId="0" borderId="0" applyFont="0" applyFill="0" applyBorder="0" applyAlignment="0" applyProtection="0"/>
    <xf numFmtId="43" fontId="78" fillId="0" borderId="0" applyFont="0" applyFill="0" applyBorder="0" applyAlignment="0" applyProtection="0"/>
    <xf numFmtId="0" fontId="78" fillId="0" borderId="0" applyFont="0" applyFill="0" applyBorder="0" applyAlignment="0" applyProtection="0"/>
    <xf numFmtId="43" fontId="78" fillId="0" borderId="0" applyFont="0" applyFill="0" applyBorder="0" applyAlignment="0" applyProtection="0"/>
    <xf numFmtId="166"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166" fontId="78" fillId="0" borderId="0" applyFont="0" applyFill="0" applyBorder="0" applyAlignment="0" applyProtection="0"/>
    <xf numFmtId="44" fontId="78" fillId="0" borderId="0" applyFon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0" fontId="77" fillId="0" borderId="0"/>
    <xf numFmtId="9" fontId="77" fillId="0" borderId="0" applyFont="0" applyFill="0" applyBorder="0" applyAlignment="0" applyProtection="0"/>
    <xf numFmtId="0" fontId="77" fillId="0" borderId="0"/>
    <xf numFmtId="9" fontId="77" fillId="0" borderId="0" applyFont="0" applyFill="0" applyBorder="0" applyAlignment="0" applyProtection="0"/>
    <xf numFmtId="165"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5"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5" fontId="77" fillId="0" borderId="0" applyFont="0" applyFill="0" applyBorder="0" applyAlignment="0" applyProtection="0"/>
    <xf numFmtId="165" fontId="77" fillId="0" borderId="0" applyFont="0" applyFill="0" applyBorder="0" applyAlignment="0" applyProtection="0"/>
    <xf numFmtId="165" fontId="77" fillId="0" borderId="0" applyFont="0" applyFill="0" applyBorder="0" applyAlignment="0" applyProtection="0"/>
    <xf numFmtId="165"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0" fontId="77" fillId="0" borderId="0" applyFont="0" applyFill="0" applyBorder="0" applyAlignment="0" applyProtection="0"/>
    <xf numFmtId="43" fontId="77" fillId="0" borderId="0" applyFont="0" applyFill="0" applyBorder="0" applyAlignment="0" applyProtection="0"/>
    <xf numFmtId="0" fontId="77" fillId="0" borderId="0" applyFont="0" applyFill="0" applyBorder="0" applyAlignment="0" applyProtection="0"/>
    <xf numFmtId="43" fontId="77" fillId="0" borderId="0" applyFont="0" applyFill="0" applyBorder="0" applyAlignment="0" applyProtection="0"/>
    <xf numFmtId="166"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6" fontId="77" fillId="0" borderId="0" applyFont="0" applyFill="0" applyBorder="0" applyAlignment="0" applyProtection="0"/>
    <xf numFmtId="44" fontId="77" fillId="0" borderId="0" applyFont="0" applyFill="0" applyBorder="0" applyAlignment="0" applyProtection="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76" fillId="0" borderId="0"/>
    <xf numFmtId="9" fontId="76" fillId="0" borderId="0" applyFont="0" applyFill="0" applyBorder="0" applyAlignment="0" applyProtection="0"/>
    <xf numFmtId="0" fontId="76" fillId="0" borderId="0"/>
    <xf numFmtId="9" fontId="76" fillId="0" borderId="0" applyFont="0" applyFill="0" applyBorder="0" applyAlignment="0" applyProtection="0"/>
    <xf numFmtId="165" fontId="76" fillId="0" borderId="0" applyFont="0" applyFill="0" applyBorder="0" applyAlignment="0" applyProtection="0"/>
    <xf numFmtId="43" fontId="76" fillId="0" borderId="0" applyFont="0" applyFill="0" applyBorder="0" applyAlignment="0" applyProtection="0"/>
    <xf numFmtId="43" fontId="76" fillId="0" borderId="0" applyFont="0" applyFill="0" applyBorder="0" applyAlignment="0" applyProtection="0"/>
    <xf numFmtId="165" fontId="76" fillId="0" borderId="0" applyFont="0" applyFill="0" applyBorder="0" applyAlignment="0" applyProtection="0"/>
    <xf numFmtId="43" fontId="76" fillId="0" borderId="0" applyFont="0" applyFill="0" applyBorder="0" applyAlignment="0" applyProtection="0"/>
    <xf numFmtId="43" fontId="76" fillId="0" borderId="0" applyFont="0" applyFill="0" applyBorder="0" applyAlignment="0" applyProtection="0"/>
    <xf numFmtId="43" fontId="76" fillId="0" borderId="0" applyFont="0" applyFill="0" applyBorder="0" applyAlignment="0" applyProtection="0"/>
    <xf numFmtId="43"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43" fontId="76" fillId="0" borderId="0" applyFont="0" applyFill="0" applyBorder="0" applyAlignment="0" applyProtection="0"/>
    <xf numFmtId="43" fontId="76" fillId="0" borderId="0" applyFont="0" applyFill="0" applyBorder="0" applyAlignment="0" applyProtection="0"/>
    <xf numFmtId="43" fontId="76" fillId="0" borderId="0" applyFont="0" applyFill="0" applyBorder="0" applyAlignment="0" applyProtection="0"/>
    <xf numFmtId="0" fontId="76" fillId="0" borderId="0" applyFont="0" applyFill="0" applyBorder="0" applyAlignment="0" applyProtection="0"/>
    <xf numFmtId="43" fontId="76" fillId="0" borderId="0" applyFont="0" applyFill="0" applyBorder="0" applyAlignment="0" applyProtection="0"/>
    <xf numFmtId="0" fontId="76" fillId="0" borderId="0" applyFont="0" applyFill="0" applyBorder="0" applyAlignment="0" applyProtection="0"/>
    <xf numFmtId="43" fontId="76" fillId="0" borderId="0" applyFont="0" applyFill="0" applyBorder="0" applyAlignment="0" applyProtection="0"/>
    <xf numFmtId="166" fontId="76" fillId="0" borderId="0" applyFont="0" applyFill="0" applyBorder="0" applyAlignment="0" applyProtection="0"/>
    <xf numFmtId="43" fontId="76" fillId="0" borderId="0" applyFont="0" applyFill="0" applyBorder="0" applyAlignment="0" applyProtection="0"/>
    <xf numFmtId="43" fontId="76" fillId="0" borderId="0" applyFont="0" applyFill="0" applyBorder="0" applyAlignment="0" applyProtection="0"/>
    <xf numFmtId="43" fontId="76" fillId="0" borderId="0" applyFont="0" applyFill="0" applyBorder="0" applyAlignment="0" applyProtection="0"/>
    <xf numFmtId="166" fontId="76" fillId="0" borderId="0" applyFont="0" applyFill="0" applyBorder="0" applyAlignment="0" applyProtection="0"/>
    <xf numFmtId="44" fontId="76" fillId="0" borderId="0" applyFont="0" applyFill="0" applyBorder="0" applyAlignment="0" applyProtection="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9" fontId="75" fillId="0" borderId="0" applyFont="0" applyFill="0" applyBorder="0" applyAlignment="0" applyProtection="0"/>
    <xf numFmtId="165"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165"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75" fillId="0" borderId="0" applyFont="0" applyFill="0" applyBorder="0" applyAlignment="0" applyProtection="0"/>
    <xf numFmtId="43" fontId="75" fillId="0" borderId="0" applyFont="0" applyFill="0" applyBorder="0" applyAlignment="0" applyProtection="0"/>
    <xf numFmtId="0" fontId="75" fillId="0" borderId="0" applyFont="0" applyFill="0" applyBorder="0" applyAlignment="0" applyProtection="0"/>
    <xf numFmtId="43" fontId="75" fillId="0" borderId="0" applyFont="0" applyFill="0" applyBorder="0" applyAlignment="0" applyProtection="0"/>
    <xf numFmtId="166"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166" fontId="75" fillId="0" borderId="0" applyFont="0" applyFill="0" applyBorder="0" applyAlignment="0" applyProtection="0"/>
    <xf numFmtId="44" fontId="75" fillId="0" borderId="0" applyFont="0" applyFill="0" applyBorder="0" applyAlignment="0" applyProtection="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0" fontId="74" fillId="0" borderId="0"/>
    <xf numFmtId="9" fontId="74" fillId="0" borderId="0" applyFont="0" applyFill="0" applyBorder="0" applyAlignment="0" applyProtection="0"/>
    <xf numFmtId="0" fontId="74" fillId="0" borderId="0"/>
    <xf numFmtId="9" fontId="74" fillId="0" borderId="0" applyFont="0" applyFill="0" applyBorder="0" applyAlignment="0" applyProtection="0"/>
    <xf numFmtId="165"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65"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165"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0" fontId="74" fillId="0" borderId="0" applyFont="0" applyFill="0" applyBorder="0" applyAlignment="0" applyProtection="0"/>
    <xf numFmtId="43" fontId="74" fillId="0" borderId="0" applyFont="0" applyFill="0" applyBorder="0" applyAlignment="0" applyProtection="0"/>
    <xf numFmtId="0" fontId="74" fillId="0" borderId="0" applyFont="0" applyFill="0" applyBorder="0" applyAlignment="0" applyProtection="0"/>
    <xf numFmtId="43" fontId="74" fillId="0" borderId="0" applyFont="0" applyFill="0" applyBorder="0" applyAlignment="0" applyProtection="0"/>
    <xf numFmtId="166"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66" fontId="74" fillId="0" borderId="0" applyFont="0" applyFill="0" applyBorder="0" applyAlignment="0" applyProtection="0"/>
    <xf numFmtId="44" fontId="74" fillId="0" borderId="0" applyFont="0" applyFill="0" applyBorder="0" applyAlignment="0" applyProtection="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0" fontId="73" fillId="0" borderId="0"/>
    <xf numFmtId="9" fontId="73" fillId="0" borderId="0" applyFont="0" applyFill="0" applyBorder="0" applyAlignment="0" applyProtection="0"/>
    <xf numFmtId="0" fontId="73" fillId="0" borderId="0"/>
    <xf numFmtId="9" fontId="73" fillId="0" borderId="0" applyFont="0" applyFill="0" applyBorder="0" applyAlignment="0" applyProtection="0"/>
    <xf numFmtId="165"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65"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applyFont="0" applyFill="0" applyBorder="0" applyAlignment="0" applyProtection="0"/>
    <xf numFmtId="43" fontId="73" fillId="0" borderId="0" applyFont="0" applyFill="0" applyBorder="0" applyAlignment="0" applyProtection="0"/>
    <xf numFmtId="0" fontId="73" fillId="0" borderId="0" applyFont="0" applyFill="0" applyBorder="0" applyAlignment="0" applyProtection="0"/>
    <xf numFmtId="43" fontId="73" fillId="0" borderId="0" applyFont="0" applyFill="0" applyBorder="0" applyAlignment="0" applyProtection="0"/>
    <xf numFmtId="166"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66" fontId="73" fillId="0" borderId="0" applyFont="0" applyFill="0" applyBorder="0" applyAlignment="0" applyProtection="0"/>
    <xf numFmtId="44" fontId="73" fillId="0" borderId="0" applyFont="0" applyFill="0" applyBorder="0" applyAlignment="0" applyProtection="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0" fontId="72" fillId="0" borderId="0"/>
    <xf numFmtId="9" fontId="72" fillId="0" borderId="0" applyFont="0" applyFill="0" applyBorder="0" applyAlignment="0" applyProtection="0"/>
    <xf numFmtId="0" fontId="72" fillId="0" borderId="0"/>
    <xf numFmtId="9" fontId="72" fillId="0" borderId="0" applyFont="0" applyFill="0" applyBorder="0" applyAlignment="0" applyProtection="0"/>
    <xf numFmtId="165"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165"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0" fontId="72" fillId="0" borderId="0" applyFont="0" applyFill="0" applyBorder="0" applyAlignment="0" applyProtection="0"/>
    <xf numFmtId="43" fontId="72" fillId="0" borderId="0" applyFont="0" applyFill="0" applyBorder="0" applyAlignment="0" applyProtection="0"/>
    <xf numFmtId="0" fontId="72" fillId="0" borderId="0" applyFont="0" applyFill="0" applyBorder="0" applyAlignment="0" applyProtection="0"/>
    <xf numFmtId="43" fontId="72" fillId="0" borderId="0" applyFont="0" applyFill="0" applyBorder="0" applyAlignment="0" applyProtection="0"/>
    <xf numFmtId="166"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166" fontId="72" fillId="0" borderId="0" applyFont="0" applyFill="0" applyBorder="0" applyAlignment="0" applyProtection="0"/>
    <xf numFmtId="44" fontId="72" fillId="0" borderId="0" applyFont="0" applyFill="0" applyBorder="0" applyAlignment="0" applyProtection="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0" fontId="71" fillId="0" borderId="0"/>
    <xf numFmtId="9" fontId="71" fillId="0" borderId="0" applyFont="0" applyFill="0" applyBorder="0" applyAlignment="0" applyProtection="0"/>
    <xf numFmtId="0" fontId="71" fillId="0" borderId="0"/>
    <xf numFmtId="9" fontId="71" fillId="0" borderId="0" applyFont="0" applyFill="0" applyBorder="0" applyAlignment="0" applyProtection="0"/>
    <xf numFmtId="165"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165"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165" fontId="71" fillId="0" borderId="0" applyFont="0" applyFill="0" applyBorder="0" applyAlignment="0" applyProtection="0"/>
    <xf numFmtId="165" fontId="71" fillId="0" borderId="0" applyFont="0" applyFill="0" applyBorder="0" applyAlignment="0" applyProtection="0"/>
    <xf numFmtId="165" fontId="71" fillId="0" borderId="0" applyFont="0" applyFill="0" applyBorder="0" applyAlignment="0" applyProtection="0"/>
    <xf numFmtId="165"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0" fontId="71" fillId="0" borderId="0" applyFont="0" applyFill="0" applyBorder="0" applyAlignment="0" applyProtection="0"/>
    <xf numFmtId="43" fontId="71" fillId="0" borderId="0" applyFont="0" applyFill="0" applyBorder="0" applyAlignment="0" applyProtection="0"/>
    <xf numFmtId="0" fontId="71" fillId="0" borderId="0" applyFont="0" applyFill="0" applyBorder="0" applyAlignment="0" applyProtection="0"/>
    <xf numFmtId="43" fontId="71" fillId="0" borderId="0" applyFont="0" applyFill="0" applyBorder="0" applyAlignment="0" applyProtection="0"/>
    <xf numFmtId="166"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166" fontId="71" fillId="0" borderId="0" applyFont="0" applyFill="0" applyBorder="0" applyAlignment="0" applyProtection="0"/>
    <xf numFmtId="44" fontId="71" fillId="0" borderId="0" applyFont="0" applyFill="0" applyBorder="0" applyAlignment="0" applyProtection="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0" fontId="70" fillId="0" borderId="0"/>
    <xf numFmtId="9" fontId="70" fillId="0" borderId="0" applyFont="0" applyFill="0" applyBorder="0" applyAlignment="0" applyProtection="0"/>
    <xf numFmtId="0" fontId="70" fillId="0" borderId="0"/>
    <xf numFmtId="9" fontId="70" fillId="0" borderId="0" applyFont="0" applyFill="0" applyBorder="0" applyAlignment="0" applyProtection="0"/>
    <xf numFmtId="165"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165"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165" fontId="70" fillId="0" borderId="0" applyFont="0" applyFill="0" applyBorder="0" applyAlignment="0" applyProtection="0"/>
    <xf numFmtId="165" fontId="70" fillId="0" borderId="0" applyFont="0" applyFill="0" applyBorder="0" applyAlignment="0" applyProtection="0"/>
    <xf numFmtId="165" fontId="70" fillId="0" borderId="0" applyFont="0" applyFill="0" applyBorder="0" applyAlignment="0" applyProtection="0"/>
    <xf numFmtId="165"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0" fontId="70" fillId="0" borderId="0" applyFont="0" applyFill="0" applyBorder="0" applyAlignment="0" applyProtection="0"/>
    <xf numFmtId="43" fontId="70" fillId="0" borderId="0" applyFont="0" applyFill="0" applyBorder="0" applyAlignment="0" applyProtection="0"/>
    <xf numFmtId="0" fontId="70" fillId="0" borderId="0" applyFont="0" applyFill="0" applyBorder="0" applyAlignment="0" applyProtection="0"/>
    <xf numFmtId="43" fontId="70" fillId="0" borderId="0" applyFont="0" applyFill="0" applyBorder="0" applyAlignment="0" applyProtection="0"/>
    <xf numFmtId="166"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166" fontId="70" fillId="0" borderId="0" applyFont="0" applyFill="0" applyBorder="0" applyAlignment="0" applyProtection="0"/>
    <xf numFmtId="44" fontId="70" fillId="0" borderId="0" applyFont="0" applyFill="0" applyBorder="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69" fillId="0" borderId="0"/>
    <xf numFmtId="9" fontId="69" fillId="0" borderId="0" applyFont="0" applyFill="0" applyBorder="0" applyAlignment="0" applyProtection="0"/>
    <xf numFmtId="0" fontId="69" fillId="0" borderId="0"/>
    <xf numFmtId="9" fontId="69" fillId="0" borderId="0" applyFont="0" applyFill="0" applyBorder="0" applyAlignment="0" applyProtection="0"/>
    <xf numFmtId="165"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165"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165" fontId="69" fillId="0" borderId="0" applyFont="0" applyFill="0" applyBorder="0" applyAlignment="0" applyProtection="0"/>
    <xf numFmtId="165" fontId="69" fillId="0" borderId="0" applyFont="0" applyFill="0" applyBorder="0" applyAlignment="0" applyProtection="0"/>
    <xf numFmtId="165" fontId="69" fillId="0" borderId="0" applyFont="0" applyFill="0" applyBorder="0" applyAlignment="0" applyProtection="0"/>
    <xf numFmtId="165"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0" fontId="69" fillId="0" borderId="0" applyFont="0" applyFill="0" applyBorder="0" applyAlignment="0" applyProtection="0"/>
    <xf numFmtId="43" fontId="69" fillId="0" borderId="0" applyFont="0" applyFill="0" applyBorder="0" applyAlignment="0" applyProtection="0"/>
    <xf numFmtId="0" fontId="69" fillId="0" borderId="0" applyFont="0" applyFill="0" applyBorder="0" applyAlignment="0" applyProtection="0"/>
    <xf numFmtId="43" fontId="69" fillId="0" borderId="0" applyFont="0" applyFill="0" applyBorder="0" applyAlignment="0" applyProtection="0"/>
    <xf numFmtId="166"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166" fontId="69" fillId="0" borderId="0" applyFont="0" applyFill="0" applyBorder="0" applyAlignment="0" applyProtection="0"/>
    <xf numFmtId="44" fontId="69" fillId="0" borderId="0" applyFont="0" applyFill="0" applyBorder="0" applyAlignment="0" applyProtection="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9" fontId="69" fillId="0" borderId="0" applyFont="0" applyFill="0" applyBorder="0" applyAlignment="0" applyProtection="0"/>
    <xf numFmtId="9" fontId="69" fillId="0" borderId="0" applyFont="0" applyFill="0" applyBorder="0" applyAlignment="0" applyProtection="0"/>
    <xf numFmtId="9" fontId="69" fillId="0" borderId="0" applyFont="0" applyFill="0" applyBorder="0" applyAlignment="0" applyProtection="0"/>
    <xf numFmtId="0" fontId="68" fillId="0" borderId="0"/>
    <xf numFmtId="9" fontId="68" fillId="0" borderId="0" applyFont="0" applyFill="0" applyBorder="0" applyAlignment="0" applyProtection="0"/>
    <xf numFmtId="0" fontId="68" fillId="0" borderId="0"/>
    <xf numFmtId="9" fontId="68" fillId="0" borderId="0" applyFont="0" applyFill="0" applyBorder="0" applyAlignment="0" applyProtection="0"/>
    <xf numFmtId="165"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165"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165" fontId="68" fillId="0" borderId="0" applyFont="0" applyFill="0" applyBorder="0" applyAlignment="0" applyProtection="0"/>
    <xf numFmtId="165" fontId="68" fillId="0" borderId="0" applyFont="0" applyFill="0" applyBorder="0" applyAlignment="0" applyProtection="0"/>
    <xf numFmtId="165" fontId="68" fillId="0" borderId="0" applyFont="0" applyFill="0" applyBorder="0" applyAlignment="0" applyProtection="0"/>
    <xf numFmtId="165"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0" fontId="68" fillId="0" borderId="0" applyFont="0" applyFill="0" applyBorder="0" applyAlignment="0" applyProtection="0"/>
    <xf numFmtId="43" fontId="68" fillId="0" borderId="0" applyFont="0" applyFill="0" applyBorder="0" applyAlignment="0" applyProtection="0"/>
    <xf numFmtId="0" fontId="68" fillId="0" borderId="0" applyFont="0" applyFill="0" applyBorder="0" applyAlignment="0" applyProtection="0"/>
    <xf numFmtId="43" fontId="68" fillId="0" borderId="0" applyFont="0" applyFill="0" applyBorder="0" applyAlignment="0" applyProtection="0"/>
    <xf numFmtId="166"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166" fontId="68" fillId="0" borderId="0" applyFont="0" applyFill="0" applyBorder="0" applyAlignment="0" applyProtection="0"/>
    <xf numFmtId="44" fontId="68"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0" fontId="67" fillId="0" borderId="0"/>
    <xf numFmtId="9" fontId="67" fillId="0" borderId="0" applyFont="0" applyFill="0" applyBorder="0" applyAlignment="0" applyProtection="0"/>
    <xf numFmtId="0" fontId="67" fillId="0" borderId="0"/>
    <xf numFmtId="9" fontId="67" fillId="0" borderId="0" applyFont="0" applyFill="0" applyBorder="0" applyAlignment="0" applyProtection="0"/>
    <xf numFmtId="165" fontId="6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165" fontId="6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165" fontId="67" fillId="0" borderId="0" applyFont="0" applyFill="0" applyBorder="0" applyAlignment="0" applyProtection="0"/>
    <xf numFmtId="165" fontId="67" fillId="0" borderId="0" applyFont="0" applyFill="0" applyBorder="0" applyAlignment="0" applyProtection="0"/>
    <xf numFmtId="165" fontId="67" fillId="0" borderId="0" applyFont="0" applyFill="0" applyBorder="0" applyAlignment="0" applyProtection="0"/>
    <xf numFmtId="165" fontId="6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0" fontId="67" fillId="0" borderId="0" applyFont="0" applyFill="0" applyBorder="0" applyAlignment="0" applyProtection="0"/>
    <xf numFmtId="43" fontId="67" fillId="0" borderId="0" applyFont="0" applyFill="0" applyBorder="0" applyAlignment="0" applyProtection="0"/>
    <xf numFmtId="0" fontId="67" fillId="0" borderId="0" applyFont="0" applyFill="0" applyBorder="0" applyAlignment="0" applyProtection="0"/>
    <xf numFmtId="43" fontId="67" fillId="0" borderId="0" applyFont="0" applyFill="0" applyBorder="0" applyAlignment="0" applyProtection="0"/>
    <xf numFmtId="166" fontId="6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166" fontId="67" fillId="0" borderId="0" applyFont="0" applyFill="0" applyBorder="0" applyAlignment="0" applyProtection="0"/>
    <xf numFmtId="44" fontId="67" fillId="0" borderId="0" applyFont="0" applyFill="0" applyBorder="0" applyAlignment="0" applyProtection="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9" fontId="67"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0" fontId="66" fillId="0" borderId="0"/>
    <xf numFmtId="9" fontId="66" fillId="0" borderId="0" applyFont="0" applyFill="0" applyBorder="0" applyAlignment="0" applyProtection="0"/>
    <xf numFmtId="0" fontId="66" fillId="0" borderId="0"/>
    <xf numFmtId="9" fontId="66" fillId="0" borderId="0" applyFont="0" applyFill="0" applyBorder="0" applyAlignment="0" applyProtection="0"/>
    <xf numFmtId="165"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165"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165" fontId="66" fillId="0" borderId="0" applyFont="0" applyFill="0" applyBorder="0" applyAlignment="0" applyProtection="0"/>
    <xf numFmtId="165" fontId="66" fillId="0" borderId="0" applyFont="0" applyFill="0" applyBorder="0" applyAlignment="0" applyProtection="0"/>
    <xf numFmtId="165" fontId="66" fillId="0" borderId="0" applyFont="0" applyFill="0" applyBorder="0" applyAlignment="0" applyProtection="0"/>
    <xf numFmtId="165"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0" fontId="66" fillId="0" borderId="0" applyFont="0" applyFill="0" applyBorder="0" applyAlignment="0" applyProtection="0"/>
    <xf numFmtId="43" fontId="66" fillId="0" borderId="0" applyFont="0" applyFill="0" applyBorder="0" applyAlignment="0" applyProtection="0"/>
    <xf numFmtId="0" fontId="66" fillId="0" borderId="0" applyFont="0" applyFill="0" applyBorder="0" applyAlignment="0" applyProtection="0"/>
    <xf numFmtId="43" fontId="66" fillId="0" borderId="0" applyFont="0" applyFill="0" applyBorder="0" applyAlignment="0" applyProtection="0"/>
    <xf numFmtId="166"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166" fontId="66" fillId="0" borderId="0" applyFont="0" applyFill="0" applyBorder="0" applyAlignment="0" applyProtection="0"/>
    <xf numFmtId="44" fontId="66" fillId="0" borderId="0" applyFont="0" applyFill="0" applyBorder="0" applyAlignment="0" applyProtection="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5" fillId="0" borderId="0"/>
    <xf numFmtId="9" fontId="65" fillId="0" borderId="0" applyFont="0" applyFill="0" applyBorder="0" applyAlignment="0" applyProtection="0"/>
    <xf numFmtId="0" fontId="65" fillId="0" borderId="0"/>
    <xf numFmtId="9"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0"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166" fontId="65" fillId="0" borderId="0" applyFont="0" applyFill="0" applyBorder="0" applyAlignment="0" applyProtection="0"/>
    <xf numFmtId="44" fontId="65" fillId="0" borderId="0" applyFont="0" applyFill="0" applyBorder="0" applyAlignment="0" applyProtection="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64" fillId="0" borderId="0"/>
    <xf numFmtId="0" fontId="63" fillId="0" borderId="0"/>
    <xf numFmtId="0" fontId="62" fillId="0" borderId="0"/>
    <xf numFmtId="0" fontId="61" fillId="0" borderId="0"/>
    <xf numFmtId="0" fontId="60" fillId="0" borderId="0"/>
    <xf numFmtId="0" fontId="117" fillId="0" borderId="1" applyNumberFormat="0" applyFill="0" applyAlignment="0" applyProtection="0"/>
    <xf numFmtId="0" fontId="59" fillId="0" borderId="0"/>
    <xf numFmtId="0" fontId="58" fillId="0" borderId="0"/>
    <xf numFmtId="0" fontId="57" fillId="0" borderId="0"/>
    <xf numFmtId="0" fontId="56" fillId="0" borderId="0"/>
    <xf numFmtId="0" fontId="55" fillId="0" borderId="0"/>
    <xf numFmtId="0" fontId="54" fillId="0" borderId="0"/>
    <xf numFmtId="0" fontId="53" fillId="0" borderId="0"/>
    <xf numFmtId="0" fontId="52" fillId="0" borderId="0"/>
    <xf numFmtId="0" fontId="51" fillId="0" borderId="0"/>
    <xf numFmtId="0" fontId="50" fillId="0" borderId="0"/>
    <xf numFmtId="0" fontId="117" fillId="0" borderId="25" applyNumberFormat="0" applyFill="0" applyAlignment="0" applyProtection="0"/>
    <xf numFmtId="0" fontId="49" fillId="0" borderId="0"/>
    <xf numFmtId="0" fontId="48" fillId="0" borderId="0"/>
    <xf numFmtId="0" fontId="47" fillId="0" borderId="0"/>
    <xf numFmtId="0" fontId="46" fillId="0" borderId="0"/>
    <xf numFmtId="0" fontId="45" fillId="0" borderId="0"/>
    <xf numFmtId="0" fontId="44" fillId="0" borderId="0"/>
    <xf numFmtId="0" fontId="43" fillId="0" borderId="0"/>
    <xf numFmtId="0" fontId="42" fillId="0" borderId="0"/>
    <xf numFmtId="0" fontId="41" fillId="0" borderId="0"/>
    <xf numFmtId="0" fontId="40" fillId="0" borderId="0"/>
    <xf numFmtId="0" fontId="39" fillId="0" borderId="0"/>
    <xf numFmtId="0" fontId="38" fillId="0" borderId="0"/>
    <xf numFmtId="0" fontId="157" fillId="0" borderId="0" applyNumberFormat="0" applyFill="0" applyBorder="0" applyAlignment="0" applyProtection="0">
      <alignment vertical="top"/>
      <protection locked="0"/>
    </xf>
    <xf numFmtId="0" fontId="37" fillId="0" borderId="0"/>
    <xf numFmtId="0" fontId="36" fillId="0" borderId="0"/>
    <xf numFmtId="0" fontId="35" fillId="0" borderId="0"/>
    <xf numFmtId="0" fontId="117" fillId="0" borderId="27" applyNumberFormat="0" applyFill="0" applyAlignment="0" applyProtection="0"/>
    <xf numFmtId="0" fontId="34" fillId="0" borderId="0"/>
    <xf numFmtId="0" fontId="33" fillId="0" borderId="0"/>
    <xf numFmtId="0" fontId="32" fillId="0" borderId="0"/>
    <xf numFmtId="0" fontId="117" fillId="0" borderId="28" applyNumberFormat="0" applyFill="0" applyAlignment="0" applyProtection="0"/>
    <xf numFmtId="0" fontId="31" fillId="0" borderId="0"/>
    <xf numFmtId="0" fontId="30" fillId="0" borderId="0"/>
    <xf numFmtId="9" fontId="118" fillId="0" borderId="0" applyFont="0" applyFill="0" applyBorder="0" applyAlignment="0" applyProtection="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157" fillId="0" borderId="0" applyNumberFormat="0" applyFill="0" applyBorder="0" applyAlignment="0" applyProtection="0">
      <alignment vertical="top"/>
      <protection locked="0"/>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xf numFmtId="43" fontId="118" fillId="0" borderId="0" applyFont="0" applyFill="0" applyBorder="0" applyAlignment="0" applyProtection="0"/>
  </cellStyleXfs>
  <cellXfs count="522">
    <xf numFmtId="0" fontId="0" fillId="0" borderId="0" xfId="0"/>
    <xf numFmtId="49" fontId="0" fillId="0" borderId="0" xfId="0" applyNumberFormat="1"/>
    <xf numFmtId="49" fontId="112" fillId="0" borderId="0" xfId="0" applyNumberFormat="1" applyFont="1" applyAlignment="1">
      <alignment horizontal="center" vertical="center"/>
    </xf>
    <xf numFmtId="0" fontId="0" fillId="0" borderId="0" xfId="0" applyFont="1"/>
    <xf numFmtId="0" fontId="0" fillId="0" borderId="0" xfId="0" applyAlignment="1">
      <alignment wrapText="1"/>
    </xf>
    <xf numFmtId="0" fontId="0" fillId="0" borderId="0" xfId="0"/>
    <xf numFmtId="0" fontId="0" fillId="0" borderId="1" xfId="0" applyBorder="1"/>
    <xf numFmtId="0" fontId="112" fillId="0" borderId="0" xfId="1" applyFont="1"/>
    <xf numFmtId="0" fontId="112" fillId="0" borderId="0" xfId="1" applyFont="1" applyAlignment="1">
      <alignment horizontal="center" vertical="center"/>
    </xf>
    <xf numFmtId="0" fontId="112" fillId="0" borderId="0" xfId="1" applyFont="1" applyAlignment="1">
      <alignment wrapText="1"/>
    </xf>
    <xf numFmtId="0" fontId="113" fillId="0" borderId="0" xfId="1" applyFont="1" applyAlignment="1">
      <alignment horizontal="center" vertical="center"/>
    </xf>
    <xf numFmtId="0" fontId="108" fillId="0" borderId="0" xfId="1"/>
    <xf numFmtId="0" fontId="109" fillId="3" borderId="1" xfId="1" applyFont="1" applyFill="1" applyBorder="1" applyAlignment="1">
      <alignment horizontal="center" vertical="center" wrapText="1"/>
    </xf>
    <xf numFmtId="0" fontId="109" fillId="0" borderId="0" xfId="1" applyFont="1" applyBorder="1" applyAlignment="1">
      <alignment horizontal="left"/>
    </xf>
    <xf numFmtId="0" fontId="113" fillId="0" borderId="0" xfId="1" applyFont="1" applyBorder="1" applyAlignment="1">
      <alignment horizontal="center" vertical="center"/>
    </xf>
    <xf numFmtId="0" fontId="109" fillId="3" borderId="1" xfId="1" applyFont="1" applyFill="1" applyBorder="1" applyAlignment="1">
      <alignment horizontal="center" vertical="center" wrapText="1"/>
    </xf>
    <xf numFmtId="0" fontId="110" fillId="0" borderId="0" xfId="0" applyFont="1" applyAlignment="1">
      <alignment horizontal="left"/>
    </xf>
    <xf numFmtId="0" fontId="109" fillId="3" borderId="1" xfId="1" applyFont="1" applyFill="1" applyBorder="1" applyAlignment="1">
      <alignment vertical="center" wrapText="1"/>
    </xf>
    <xf numFmtId="0" fontId="109" fillId="0" borderId="0" xfId="0" applyFont="1"/>
    <xf numFmtId="0" fontId="109" fillId="5" borderId="1" xfId="0" applyFont="1" applyFill="1" applyBorder="1" applyAlignment="1">
      <alignment horizontal="center" vertical="center" wrapText="1"/>
    </xf>
    <xf numFmtId="0" fontId="107" fillId="0" borderId="0" xfId="6"/>
    <xf numFmtId="0" fontId="121" fillId="0" borderId="0" xfId="6" applyFont="1"/>
    <xf numFmtId="0" fontId="121" fillId="0" borderId="0" xfId="6" applyFont="1" applyAlignment="1">
      <alignment horizontal="center"/>
    </xf>
    <xf numFmtId="0" fontId="107" fillId="0" borderId="0" xfId="6" applyFont="1"/>
    <xf numFmtId="0" fontId="107" fillId="0" borderId="0" xfId="6" applyFont="1" applyAlignment="1">
      <alignment horizontal="center"/>
    </xf>
    <xf numFmtId="0" fontId="107" fillId="0" borderId="1" xfId="6" applyBorder="1" applyAlignment="1">
      <alignment horizontal="center"/>
    </xf>
    <xf numFmtId="20" fontId="107" fillId="0" borderId="1" xfId="6" applyNumberFormat="1" applyFont="1" applyBorder="1" applyAlignment="1">
      <alignment horizontal="center"/>
    </xf>
    <xf numFmtId="0" fontId="113" fillId="0" borderId="1" xfId="6" applyFont="1" applyFill="1" applyBorder="1" applyAlignment="1">
      <alignment horizontal="center"/>
    </xf>
    <xf numFmtId="0" fontId="107" fillId="0" borderId="1" xfId="6" applyFont="1" applyBorder="1" applyAlignment="1">
      <alignment horizontal="center"/>
    </xf>
    <xf numFmtId="0" fontId="107" fillId="0" borderId="1" xfId="6" applyFont="1" applyBorder="1"/>
    <xf numFmtId="14" fontId="107" fillId="0" borderId="1" xfId="6" applyNumberFormat="1" applyFont="1" applyBorder="1" applyAlignment="1">
      <alignment horizontal="center"/>
    </xf>
    <xf numFmtId="20" fontId="107" fillId="0" borderId="1" xfId="6" applyNumberFormat="1" applyFont="1" applyBorder="1" applyAlignment="1">
      <alignment horizontal="center" vertical="center"/>
    </xf>
    <xf numFmtId="20" fontId="107" fillId="0" borderId="1" xfId="6" applyNumberFormat="1" applyBorder="1" applyAlignment="1">
      <alignment horizontal="center"/>
    </xf>
    <xf numFmtId="0" fontId="122" fillId="0" borderId="1" xfId="6" applyFont="1" applyBorder="1" applyAlignment="1">
      <alignment horizontal="center"/>
    </xf>
    <xf numFmtId="0" fontId="123" fillId="0" borderId="1" xfId="6" applyFont="1" applyFill="1" applyBorder="1" applyAlignment="1">
      <alignment horizontal="center"/>
    </xf>
    <xf numFmtId="14" fontId="122" fillId="0" borderId="1" xfId="6" applyNumberFormat="1" applyFont="1" applyBorder="1" applyAlignment="1">
      <alignment horizontal="center"/>
    </xf>
    <xf numFmtId="14" fontId="107" fillId="0" borderId="1" xfId="6" applyNumberFormat="1" applyBorder="1" applyAlignment="1">
      <alignment horizontal="center"/>
    </xf>
    <xf numFmtId="20" fontId="122" fillId="0" borderId="1" xfId="6" applyNumberFormat="1" applyFont="1" applyBorder="1" applyAlignment="1">
      <alignment horizontal="center"/>
    </xf>
    <xf numFmtId="0" fontId="109" fillId="5" borderId="1" xfId="6" applyFont="1" applyFill="1" applyBorder="1" applyAlignment="1">
      <alignment horizontal="center" vertical="center" wrapText="1"/>
    </xf>
    <xf numFmtId="0" fontId="109" fillId="5" borderId="1" xfId="6" applyFont="1" applyFill="1" applyBorder="1" applyAlignment="1">
      <alignment horizontal="center" vertical="center"/>
    </xf>
    <xf numFmtId="0" fontId="114" fillId="0" borderId="0" xfId="1" applyFont="1" applyAlignment="1">
      <alignment vertical="center"/>
    </xf>
    <xf numFmtId="0" fontId="109" fillId="0" borderId="0" xfId="1" applyFont="1" applyAlignment="1">
      <alignment vertical="center"/>
    </xf>
    <xf numFmtId="0" fontId="0" fillId="28" borderId="0" xfId="0" applyFill="1"/>
    <xf numFmtId="0" fontId="0" fillId="0" borderId="0" xfId="0" applyFill="1"/>
    <xf numFmtId="0" fontId="109" fillId="0" borderId="0" xfId="0" applyFont="1" applyAlignment="1"/>
    <xf numFmtId="0" fontId="113" fillId="0" borderId="1" xfId="0" applyFont="1" applyBorder="1" applyAlignment="1">
      <alignment horizontal="center"/>
    </xf>
    <xf numFmtId="0" fontId="113" fillId="0" borderId="1" xfId="0" applyFont="1" applyBorder="1" applyAlignment="1">
      <alignment horizontal="center" vertical="center"/>
    </xf>
    <xf numFmtId="14" fontId="113" fillId="0" borderId="1" xfId="0" applyNumberFormat="1" applyFont="1" applyBorder="1" applyAlignment="1">
      <alignment horizontal="center"/>
    </xf>
    <xf numFmtId="20" fontId="112" fillId="0" borderId="1" xfId="1" applyNumberFormat="1" applyFont="1" applyBorder="1" applyAlignment="1">
      <alignment horizontal="center"/>
    </xf>
    <xf numFmtId="0" fontId="113" fillId="0" borderId="1" xfId="0" applyFont="1" applyBorder="1"/>
    <xf numFmtId="20" fontId="113" fillId="0" borderId="1" xfId="0" applyNumberFormat="1" applyFont="1" applyBorder="1"/>
    <xf numFmtId="0" fontId="0" fillId="0" borderId="0" xfId="0"/>
    <xf numFmtId="3" fontId="0" fillId="0" borderId="0" xfId="0" applyNumberFormat="1"/>
    <xf numFmtId="0" fontId="0" fillId="0" borderId="0" xfId="0"/>
    <xf numFmtId="0" fontId="109" fillId="3" borderId="1" xfId="1" applyFont="1" applyFill="1" applyBorder="1" applyAlignment="1">
      <alignment horizontal="center" vertical="center" wrapText="1"/>
    </xf>
    <xf numFmtId="0" fontId="112" fillId="0" borderId="0" xfId="1" applyFont="1" applyAlignment="1">
      <alignment horizontal="center"/>
    </xf>
    <xf numFmtId="0" fontId="113" fillId="0" borderId="1" xfId="1" applyFont="1" applyBorder="1"/>
    <xf numFmtId="0" fontId="0" fillId="0" borderId="0" xfId="0"/>
    <xf numFmtId="0" fontId="0" fillId="0" borderId="0" xfId="0" applyNumberFormat="1"/>
    <xf numFmtId="0" fontId="109" fillId="0" borderId="0" xfId="0" applyNumberFormat="1" applyFont="1" applyAlignment="1"/>
    <xf numFmtId="0" fontId="110" fillId="0" borderId="0" xfId="0" applyNumberFormat="1" applyFont="1" applyAlignment="1">
      <alignment horizontal="left"/>
    </xf>
    <xf numFmtId="0" fontId="0" fillId="0" borderId="0" xfId="0"/>
    <xf numFmtId="0" fontId="0" fillId="0" borderId="1" xfId="0" applyBorder="1"/>
    <xf numFmtId="0" fontId="0" fillId="0" borderId="0" xfId="0" applyAlignment="1">
      <alignment vertical="center"/>
    </xf>
    <xf numFmtId="0" fontId="0" fillId="0" borderId="0" xfId="0"/>
    <xf numFmtId="0" fontId="109" fillId="3" borderId="1" xfId="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0" fontId="0" fillId="2" borderId="0" xfId="0" applyNumberFormat="1" applyFill="1"/>
    <xf numFmtId="14" fontId="0" fillId="0" borderId="1" xfId="0" applyNumberFormat="1" applyBorder="1"/>
    <xf numFmtId="3" fontId="0" fillId="0" borderId="1" xfId="0" applyNumberFormat="1" applyBorder="1"/>
    <xf numFmtId="9" fontId="0" fillId="0" borderId="1" xfId="0" applyNumberFormat="1" applyBorder="1"/>
    <xf numFmtId="14" fontId="0" fillId="4" borderId="1" xfId="0" applyNumberFormat="1" applyFill="1" applyBorder="1"/>
    <xf numFmtId="3" fontId="0" fillId="0" borderId="1" xfId="0" applyNumberFormat="1" applyBorder="1" applyAlignment="1">
      <alignment horizontal="center"/>
    </xf>
    <xf numFmtId="0" fontId="0" fillId="29" borderId="1" xfId="0" applyFill="1" applyBorder="1"/>
    <xf numFmtId="16" fontId="0" fillId="29" borderId="1" xfId="0" quotePrefix="1" applyNumberFormat="1" applyFill="1" applyBorder="1" applyAlignment="1">
      <alignment horizontal="left"/>
    </xf>
    <xf numFmtId="0" fontId="0" fillId="29" borderId="1" xfId="0" applyFill="1" applyBorder="1" applyAlignment="1">
      <alignment horizontal="left"/>
    </xf>
    <xf numFmtId="10" fontId="0" fillId="29"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right"/>
    </xf>
    <xf numFmtId="10" fontId="0" fillId="30" borderId="1" xfId="0" applyNumberFormat="1" applyFill="1" applyBorder="1"/>
    <xf numFmtId="0" fontId="0" fillId="4" borderId="1" xfId="0" applyFill="1" applyBorder="1"/>
    <xf numFmtId="0" fontId="109" fillId="0" borderId="0" xfId="0" applyFont="1" applyAlignment="1">
      <alignment vertical="center"/>
    </xf>
    <xf numFmtId="0" fontId="109" fillId="0" borderId="16" xfId="0" applyFont="1" applyBorder="1" applyAlignment="1">
      <alignment vertical="center"/>
    </xf>
    <xf numFmtId="0" fontId="109" fillId="0" borderId="16" xfId="0" applyFont="1" applyBorder="1" applyAlignment="1">
      <alignment horizontal="right" vertical="center"/>
    </xf>
    <xf numFmtId="14" fontId="109" fillId="0" borderId="16" xfId="0" applyNumberFormat="1" applyFont="1" applyBorder="1" applyAlignment="1">
      <alignment vertical="center"/>
    </xf>
    <xf numFmtId="3" fontId="109" fillId="0" borderId="16" xfId="0" applyNumberFormat="1" applyFont="1" applyBorder="1" applyAlignment="1">
      <alignment vertical="center"/>
    </xf>
    <xf numFmtId="0" fontId="109" fillId="0" borderId="1" xfId="0" applyFont="1" applyBorder="1" applyAlignment="1">
      <alignment vertical="center"/>
    </xf>
    <xf numFmtId="0" fontId="109" fillId="0" borderId="1" xfId="0" applyFont="1" applyBorder="1" applyAlignment="1">
      <alignment horizontal="center" vertical="center"/>
    </xf>
    <xf numFmtId="0" fontId="0" fillId="31" borderId="1" xfId="0" applyFill="1" applyBorder="1"/>
    <xf numFmtId="10" fontId="0" fillId="31" borderId="1" xfId="0" applyNumberFormat="1" applyFill="1" applyBorder="1"/>
    <xf numFmtId="0" fontId="109" fillId="29" borderId="1" xfId="0" applyFont="1" applyFill="1" applyBorder="1" applyAlignment="1">
      <alignment horizontal="center" vertical="center"/>
    </xf>
    <xf numFmtId="0" fontId="109" fillId="0" borderId="0" xfId="0" applyFont="1" applyAlignment="1">
      <alignment horizontal="center" vertical="center"/>
    </xf>
    <xf numFmtId="0" fontId="0" fillId="29" borderId="1" xfId="0" applyFill="1" applyBorder="1" applyAlignment="1">
      <alignment horizontal="center" vertical="center"/>
    </xf>
    <xf numFmtId="3" fontId="0" fillId="0" borderId="0" xfId="0" applyNumberFormat="1" applyAlignment="1">
      <alignment horizontal="center" vertical="center"/>
    </xf>
    <xf numFmtId="0" fontId="0" fillId="30" borderId="1" xfId="0" applyFill="1" applyBorder="1" applyAlignment="1">
      <alignment vertical="center"/>
    </xf>
    <xf numFmtId="0" fontId="0" fillId="29" borderId="1" xfId="0" applyFill="1" applyBorder="1" applyAlignment="1">
      <alignment horizontal="left" vertical="center"/>
    </xf>
    <xf numFmtId="10" fontId="0" fillId="29" borderId="1" xfId="0" applyNumberFormat="1" applyFill="1" applyBorder="1" applyAlignment="1">
      <alignment horizontal="center" vertical="center"/>
    </xf>
    <xf numFmtId="10" fontId="0" fillId="2" borderId="0" xfId="0" applyNumberFormat="1" applyFill="1" applyAlignment="1">
      <alignment vertical="center"/>
    </xf>
    <xf numFmtId="3" fontId="112" fillId="31" borderId="1" xfId="0" applyNumberFormat="1" applyFont="1" applyFill="1" applyBorder="1" applyAlignment="1">
      <alignment vertical="center"/>
    </xf>
    <xf numFmtId="3" fontId="112" fillId="31" borderId="1" xfId="0" applyNumberFormat="1" applyFont="1" applyFill="1" applyBorder="1"/>
    <xf numFmtId="0" fontId="112" fillId="0" borderId="0" xfId="0" applyFont="1" applyAlignment="1">
      <alignment horizontal="center"/>
    </xf>
    <xf numFmtId="3" fontId="112" fillId="0" borderId="0" xfId="0" applyNumberFormat="1" applyFont="1" applyAlignment="1">
      <alignment horizontal="center"/>
    </xf>
    <xf numFmtId="10" fontId="0" fillId="31" borderId="18" xfId="0" applyNumberFormat="1" applyFill="1" applyBorder="1" applyAlignment="1">
      <alignment vertical="center"/>
    </xf>
    <xf numFmtId="0" fontId="112" fillId="0" borderId="0" xfId="0" applyFont="1"/>
    <xf numFmtId="3" fontId="112" fillId="0" borderId="0" xfId="0" applyNumberFormat="1" applyFont="1"/>
    <xf numFmtId="3" fontId="109" fillId="31" borderId="1" xfId="0" applyNumberFormat="1" applyFont="1" applyFill="1" applyBorder="1" applyAlignment="1">
      <alignment horizontal="center"/>
    </xf>
    <xf numFmtId="0" fontId="109" fillId="31" borderId="1" xfId="0" applyFont="1" applyFill="1" applyBorder="1" applyAlignment="1">
      <alignment horizontal="center"/>
    </xf>
    <xf numFmtId="0" fontId="112" fillId="31" borderId="1" xfId="0" applyFont="1" applyFill="1" applyBorder="1" applyAlignment="1">
      <alignment horizontal="center" vertical="center"/>
    </xf>
    <xf numFmtId="0" fontId="0" fillId="2" borderId="0" xfId="0" applyFill="1"/>
    <xf numFmtId="3" fontId="0" fillId="0" borderId="0" xfId="0" applyNumberFormat="1" applyAlignment="1">
      <alignment horizontal="center"/>
    </xf>
    <xf numFmtId="14" fontId="0" fillId="0" borderId="0" xfId="0" applyNumberFormat="1" applyAlignment="1">
      <alignment horizontal="right"/>
    </xf>
    <xf numFmtId="14" fontId="109" fillId="0" borderId="0" xfId="0" applyNumberFormat="1" applyFont="1" applyAlignment="1">
      <alignment horizontal="right"/>
    </xf>
    <xf numFmtId="14" fontId="110" fillId="0" borderId="0" xfId="0" applyNumberFormat="1" applyFont="1" applyAlignment="1">
      <alignment horizontal="right"/>
    </xf>
    <xf numFmtId="169" fontId="0" fillId="0" borderId="0" xfId="0" applyNumberFormat="1"/>
    <xf numFmtId="169" fontId="109" fillId="0" borderId="0" xfId="0" applyNumberFormat="1" applyFont="1" applyAlignment="1"/>
    <xf numFmtId="169" fontId="110" fillId="0" borderId="0" xfId="0" applyNumberFormat="1" applyFont="1" applyAlignment="1">
      <alignment horizontal="left"/>
    </xf>
    <xf numFmtId="169" fontId="109" fillId="0" borderId="0" xfId="0" applyNumberFormat="1" applyFont="1" applyAlignment="1">
      <alignment horizontal="right"/>
    </xf>
    <xf numFmtId="169" fontId="110" fillId="0" borderId="0" xfId="0" applyNumberFormat="1" applyFont="1" applyAlignment="1">
      <alignment horizontal="right"/>
    </xf>
    <xf numFmtId="169" fontId="109" fillId="3" borderId="1" xfId="1" applyNumberFormat="1" applyFont="1" applyFill="1" applyBorder="1" applyAlignment="1">
      <alignment horizontal="right" vertical="center" wrapText="1"/>
    </xf>
    <xf numFmtId="169" fontId="0" fillId="0" borderId="0" xfId="0" applyNumberFormat="1" applyAlignment="1">
      <alignment horizontal="right"/>
    </xf>
    <xf numFmtId="169" fontId="109" fillId="3" borderId="1" xfId="1" applyNumberFormat="1" applyFont="1" applyFill="1" applyBorder="1" applyAlignment="1">
      <alignment horizontal="center" vertical="center" wrapText="1"/>
    </xf>
    <xf numFmtId="0" fontId="0" fillId="0" borderId="0" xfId="0"/>
    <xf numFmtId="3" fontId="0" fillId="0" borderId="25" xfId="0" applyNumberFormat="1" applyBorder="1"/>
    <xf numFmtId="3" fontId="0" fillId="0" borderId="25" xfId="0" applyNumberFormat="1" applyBorder="1" applyAlignment="1">
      <alignment horizontal="center"/>
    </xf>
    <xf numFmtId="3" fontId="0" fillId="32" borderId="1" xfId="0" applyNumberFormat="1" applyFill="1" applyBorder="1" applyAlignment="1">
      <alignment horizontal="center"/>
    </xf>
    <xf numFmtId="0" fontId="109" fillId="0" borderId="19" xfId="0" applyFont="1" applyBorder="1" applyAlignment="1">
      <alignment horizontal="center" vertical="center"/>
    </xf>
    <xf numFmtId="0" fontId="109" fillId="0" borderId="20" xfId="0" applyFont="1" applyBorder="1" applyAlignment="1">
      <alignment horizontal="center" vertical="center"/>
    </xf>
    <xf numFmtId="0" fontId="109" fillId="0" borderId="21" xfId="0" applyFont="1" applyBorder="1" applyAlignment="1">
      <alignment horizontal="center" vertical="center"/>
    </xf>
    <xf numFmtId="0" fontId="109" fillId="0" borderId="22" xfId="0" applyFont="1" applyBorder="1" applyAlignment="1">
      <alignment horizontal="center" vertical="center"/>
    </xf>
    <xf numFmtId="0" fontId="109" fillId="0" borderId="23" xfId="0" applyFont="1" applyBorder="1" applyAlignment="1">
      <alignment horizontal="center" vertical="center"/>
    </xf>
    <xf numFmtId="0" fontId="109" fillId="0" borderId="17" xfId="0" applyFont="1" applyBorder="1" applyAlignment="1">
      <alignment horizontal="center" vertical="center"/>
    </xf>
    <xf numFmtId="0" fontId="0" fillId="0" borderId="28" xfId="0" applyFont="1" applyBorder="1"/>
    <xf numFmtId="14" fontId="0" fillId="0" borderId="28" xfId="0" applyNumberFormat="1" applyBorder="1" applyAlignment="1">
      <alignment horizontal="right"/>
    </xf>
    <xf numFmtId="169" fontId="0" fillId="0" borderId="28" xfId="0" applyNumberFormat="1" applyBorder="1"/>
    <xf numFmtId="0" fontId="0" fillId="0" borderId="28" xfId="0" applyNumberFormat="1" applyBorder="1"/>
    <xf numFmtId="0" fontId="0" fillId="0" borderId="28" xfId="0" applyBorder="1"/>
    <xf numFmtId="49" fontId="112" fillId="0" borderId="28" xfId="0" applyNumberFormat="1" applyFont="1" applyBorder="1" applyAlignment="1">
      <alignment horizontal="center" vertical="center"/>
    </xf>
    <xf numFmtId="49" fontId="0" fillId="0" borderId="28" xfId="0" applyNumberFormat="1" applyBorder="1"/>
    <xf numFmtId="169" fontId="0" fillId="0" borderId="28" xfId="0" applyNumberFormat="1" applyBorder="1" applyAlignment="1">
      <alignment horizontal="right"/>
    </xf>
    <xf numFmtId="0" fontId="0" fillId="0" borderId="0" xfId="0"/>
    <xf numFmtId="14" fontId="113" fillId="0" borderId="28" xfId="1" applyNumberFormat="1" applyFont="1" applyBorder="1" applyAlignment="1">
      <alignment horizontal="center" vertical="center"/>
    </xf>
    <xf numFmtId="0" fontId="112" fillId="0" borderId="28" xfId="1" applyFont="1" applyBorder="1"/>
    <xf numFmtId="0" fontId="112" fillId="0" borderId="28" xfId="1" applyFont="1" applyFill="1" applyBorder="1" applyAlignment="1"/>
    <xf numFmtId="0" fontId="112" fillId="0" borderId="28" xfId="1" applyFont="1" applyBorder="1" applyAlignment="1"/>
    <xf numFmtId="0" fontId="112" fillId="0" borderId="28" xfId="1" applyFont="1" applyBorder="1" applyAlignment="1">
      <alignment wrapText="1"/>
    </xf>
    <xf numFmtId="20" fontId="112" fillId="0" borderId="28" xfId="1" applyNumberFormat="1" applyFont="1" applyBorder="1" applyAlignment="1">
      <alignment horizontal="center" vertical="center"/>
    </xf>
    <xf numFmtId="20" fontId="112" fillId="0" borderId="28" xfId="1" applyNumberFormat="1" applyFont="1" applyBorder="1" applyAlignment="1">
      <alignment horizontal="center"/>
    </xf>
    <xf numFmtId="170" fontId="0" fillId="0" borderId="0" xfId="45746" applyNumberFormat="1" applyFont="1"/>
    <xf numFmtId="49" fontId="0" fillId="0" borderId="0" xfId="0" applyNumberFormat="1"/>
    <xf numFmtId="9" fontId="0" fillId="0" borderId="0" xfId="45746" applyFont="1"/>
    <xf numFmtId="0" fontId="0" fillId="0" borderId="0" xfId="45746" applyNumberFormat="1" applyFont="1"/>
    <xf numFmtId="20" fontId="0" fillId="0" borderId="28" xfId="0" applyNumberFormat="1" applyBorder="1"/>
    <xf numFmtId="0" fontId="0" fillId="4" borderId="28" xfId="0" applyFill="1" applyBorder="1"/>
    <xf numFmtId="49" fontId="112" fillId="4" borderId="28" xfId="0" applyNumberFormat="1" applyFont="1" applyFill="1" applyBorder="1" applyAlignment="1">
      <alignment horizontal="center" vertical="center"/>
    </xf>
    <xf numFmtId="49" fontId="112" fillId="4" borderId="28" xfId="0" applyNumberFormat="1" applyFont="1" applyFill="1" applyBorder="1" applyAlignment="1">
      <alignment horizontal="center"/>
    </xf>
    <xf numFmtId="0" fontId="155" fillId="4" borderId="28" xfId="0" applyFont="1" applyFill="1" applyBorder="1" applyAlignment="1">
      <alignment horizontal="center"/>
    </xf>
    <xf numFmtId="0" fontId="0" fillId="0" borderId="0" xfId="0"/>
    <xf numFmtId="0" fontId="112" fillId="0" borderId="0" xfId="1" applyFont="1" applyAlignment="1"/>
    <xf numFmtId="14" fontId="113" fillId="0" borderId="28" xfId="1" applyNumberFormat="1" applyFont="1" applyBorder="1" applyAlignment="1">
      <alignment horizontal="center"/>
    </xf>
    <xf numFmtId="0" fontId="0" fillId="0" borderId="29" xfId="0" applyFont="1" applyBorder="1"/>
    <xf numFmtId="14" fontId="0" fillId="0" borderId="29" xfId="0" applyNumberFormat="1" applyBorder="1" applyAlignment="1">
      <alignment horizontal="right"/>
    </xf>
    <xf numFmtId="169" fontId="0" fillId="0" borderId="29" xfId="0" applyNumberFormat="1" applyBorder="1"/>
    <xf numFmtId="0" fontId="0" fillId="0" borderId="29" xfId="0" applyNumberFormat="1" applyBorder="1"/>
    <xf numFmtId="0" fontId="0" fillId="0" borderId="29" xfId="0" applyBorder="1"/>
    <xf numFmtId="49" fontId="112" fillId="0" borderId="29" xfId="0" applyNumberFormat="1" applyFont="1" applyBorder="1" applyAlignment="1">
      <alignment horizontal="center" vertical="center"/>
    </xf>
    <xf numFmtId="49" fontId="0" fillId="0" borderId="29" xfId="0" applyNumberFormat="1" applyBorder="1"/>
    <xf numFmtId="169" fontId="0" fillId="0" borderId="29" xfId="0" applyNumberFormat="1" applyBorder="1" applyAlignment="1">
      <alignment horizontal="right"/>
    </xf>
    <xf numFmtId="0" fontId="0" fillId="0" borderId="26" xfId="0" applyBorder="1"/>
    <xf numFmtId="21" fontId="158" fillId="0" borderId="28" xfId="0" applyNumberFormat="1" applyFont="1" applyBorder="1"/>
    <xf numFmtId="0" fontId="158" fillId="0" borderId="28" xfId="0" applyFont="1" applyBorder="1"/>
    <xf numFmtId="14" fontId="158" fillId="0" borderId="28" xfId="0" applyNumberFormat="1" applyFont="1" applyBorder="1"/>
    <xf numFmtId="169" fontId="158" fillId="0" borderId="28" xfId="0" applyNumberFormat="1" applyFont="1" applyBorder="1"/>
    <xf numFmtId="1" fontId="158" fillId="0" borderId="28" xfId="0" applyNumberFormat="1" applyFont="1" applyBorder="1"/>
    <xf numFmtId="0" fontId="0" fillId="0" borderId="0" xfId="0"/>
    <xf numFmtId="0" fontId="158" fillId="0" borderId="28" xfId="0" applyFont="1" applyBorder="1"/>
    <xf numFmtId="14" fontId="158" fillId="0" borderId="28" xfId="0" applyNumberFormat="1" applyFont="1" applyBorder="1"/>
    <xf numFmtId="169" fontId="158" fillId="0" borderId="28" xfId="0" applyNumberFormat="1" applyFont="1" applyBorder="1"/>
    <xf numFmtId="0" fontId="109" fillId="28" borderId="0" xfId="0" applyFont="1" applyFill="1" applyAlignment="1">
      <alignment horizontal="center" vertical="center" wrapText="1"/>
    </xf>
    <xf numFmtId="0" fontId="158" fillId="0" borderId="28" xfId="0" applyFont="1" applyBorder="1"/>
    <xf numFmtId="14" fontId="158" fillId="0" borderId="28" xfId="0" applyNumberFormat="1" applyFont="1" applyBorder="1"/>
    <xf numFmtId="169" fontId="158" fillId="0" borderId="28" xfId="0" applyNumberFormat="1" applyFont="1" applyBorder="1"/>
    <xf numFmtId="20" fontId="158" fillId="0" borderId="28" xfId="0" applyNumberFormat="1" applyFont="1" applyBorder="1"/>
    <xf numFmtId="0" fontId="159" fillId="0" borderId="28" xfId="0" applyFont="1" applyBorder="1"/>
    <xf numFmtId="0" fontId="162" fillId="0" borderId="28" xfId="0" applyFont="1" applyBorder="1"/>
    <xf numFmtId="1" fontId="158" fillId="0" borderId="28" xfId="0" applyNumberFormat="1" applyFont="1" applyBorder="1"/>
    <xf numFmtId="0" fontId="164" fillId="0" borderId="28" xfId="0" applyFont="1" applyBorder="1"/>
    <xf numFmtId="0" fontId="161" fillId="0" borderId="28" xfId="45754" applyFont="1" applyBorder="1" applyAlignment="1" applyProtection="1"/>
    <xf numFmtId="16" fontId="158" fillId="0" borderId="28" xfId="0" applyNumberFormat="1" applyFont="1" applyBorder="1"/>
    <xf numFmtId="14" fontId="112" fillId="0" borderId="28" xfId="1" applyNumberFormat="1" applyFont="1" applyBorder="1" applyAlignment="1">
      <alignment horizontal="center" vertical="center"/>
    </xf>
    <xf numFmtId="0" fontId="0" fillId="0" borderId="0" xfId="0"/>
    <xf numFmtId="0" fontId="158" fillId="0" borderId="28" xfId="0" applyFont="1" applyBorder="1"/>
    <xf numFmtId="14" fontId="158" fillId="0" borderId="28" xfId="0" applyNumberFormat="1" applyFont="1" applyBorder="1"/>
    <xf numFmtId="169" fontId="158" fillId="0" borderId="28" xfId="0" applyNumberFormat="1" applyFont="1" applyBorder="1"/>
    <xf numFmtId="20" fontId="158" fillId="0" borderId="28" xfId="0" applyNumberFormat="1" applyFont="1" applyBorder="1"/>
    <xf numFmtId="0" fontId="162" fillId="0" borderId="0" xfId="0" applyFont="1"/>
    <xf numFmtId="0" fontId="159" fillId="0" borderId="28" xfId="0" applyFont="1" applyBorder="1"/>
    <xf numFmtId="0" fontId="162" fillId="0" borderId="28" xfId="0" applyFont="1" applyBorder="1"/>
    <xf numFmtId="1" fontId="158" fillId="0" borderId="28" xfId="0" applyNumberFormat="1" applyFont="1" applyBorder="1"/>
    <xf numFmtId="0" fontId="164" fillId="0" borderId="28" xfId="0" applyFont="1" applyBorder="1"/>
    <xf numFmtId="0" fontId="158" fillId="0" borderId="18" xfId="0" applyFont="1" applyBorder="1"/>
    <xf numFmtId="16" fontId="158" fillId="0" borderId="28" xfId="0" applyNumberFormat="1" applyFont="1" applyBorder="1"/>
    <xf numFmtId="0" fontId="0" fillId="0" borderId="0" xfId="0"/>
    <xf numFmtId="0" fontId="0" fillId="0" borderId="0" xfId="0"/>
    <xf numFmtId="0" fontId="0" fillId="0" borderId="18" xfId="0" applyBorder="1"/>
    <xf numFmtId="0" fontId="0" fillId="0" borderId="0" xfId="0"/>
    <xf numFmtId="0" fontId="158" fillId="0" borderId="28" xfId="0" applyFont="1" applyBorder="1"/>
    <xf numFmtId="0" fontId="163" fillId="0" borderId="0" xfId="0" applyFont="1"/>
    <xf numFmtId="14" fontId="158" fillId="0" borderId="28" xfId="0" applyNumberFormat="1" applyFont="1" applyBorder="1"/>
    <xf numFmtId="169" fontId="158" fillId="0" borderId="28" xfId="0" applyNumberFormat="1" applyFont="1" applyBorder="1"/>
    <xf numFmtId="20" fontId="158" fillId="0" borderId="28" xfId="0" applyNumberFormat="1" applyFont="1" applyBorder="1"/>
    <xf numFmtId="0" fontId="162" fillId="0" borderId="0" xfId="0" applyFont="1"/>
    <xf numFmtId="0" fontId="159" fillId="0" borderId="28" xfId="0" applyFont="1" applyBorder="1"/>
    <xf numFmtId="0" fontId="158" fillId="0" borderId="18" xfId="0" applyFont="1" applyBorder="1"/>
    <xf numFmtId="0" fontId="0" fillId="0" borderId="0" xfId="0"/>
    <xf numFmtId="0" fontId="158" fillId="0" borderId="28" xfId="0" applyFont="1" applyBorder="1"/>
    <xf numFmtId="14" fontId="158" fillId="0" borderId="28" xfId="0" applyNumberFormat="1" applyFont="1" applyBorder="1"/>
    <xf numFmtId="169" fontId="158" fillId="0" borderId="28" xfId="0" applyNumberFormat="1" applyFont="1" applyBorder="1"/>
    <xf numFmtId="20" fontId="158" fillId="0" borderId="28" xfId="0" applyNumberFormat="1" applyFont="1" applyBorder="1"/>
    <xf numFmtId="0" fontId="159" fillId="0" borderId="28" xfId="0" applyFont="1" applyBorder="1"/>
    <xf numFmtId="0" fontId="117" fillId="0" borderId="28" xfId="0" applyFont="1" applyBorder="1"/>
    <xf numFmtId="0" fontId="160" fillId="0" borderId="28" xfId="0" applyFont="1" applyBorder="1"/>
    <xf numFmtId="0" fontId="0" fillId="0" borderId="28" xfId="0" applyFont="1" applyBorder="1"/>
    <xf numFmtId="0" fontId="0" fillId="0" borderId="0" xfId="0"/>
    <xf numFmtId="0" fontId="0" fillId="0" borderId="0" xfId="0"/>
    <xf numFmtId="0" fontId="0" fillId="0" borderId="0" xfId="0"/>
    <xf numFmtId="0" fontId="0" fillId="0" borderId="0" xfId="0"/>
    <xf numFmtId="0" fontId="158" fillId="0" borderId="28" xfId="0" applyFont="1" applyBorder="1"/>
    <xf numFmtId="169" fontId="158" fillId="0" borderId="28" xfId="0" applyNumberFormat="1" applyFont="1" applyBorder="1"/>
    <xf numFmtId="20" fontId="158" fillId="0" borderId="28" xfId="0" applyNumberFormat="1" applyFont="1" applyBorder="1"/>
    <xf numFmtId="0" fontId="162" fillId="0" borderId="28" xfId="0" applyFont="1" applyBorder="1"/>
    <xf numFmtId="1" fontId="158" fillId="0" borderId="28" xfId="0" applyNumberFormat="1" applyFont="1" applyBorder="1"/>
    <xf numFmtId="0" fontId="164" fillId="0" borderId="28" xfId="0" applyFont="1" applyBorder="1"/>
    <xf numFmtId="0" fontId="0" fillId="0" borderId="0" xfId="0"/>
    <xf numFmtId="0" fontId="158" fillId="0" borderId="28" xfId="0" applyFont="1" applyBorder="1"/>
    <xf numFmtId="14" fontId="158" fillId="0" borderId="28" xfId="0" applyNumberFormat="1" applyFont="1" applyBorder="1"/>
    <xf numFmtId="169" fontId="158" fillId="0" borderId="28" xfId="0" applyNumberFormat="1" applyFont="1" applyBorder="1"/>
    <xf numFmtId="20" fontId="158" fillId="0" borderId="28" xfId="0" applyNumberFormat="1" applyFont="1" applyBorder="1"/>
    <xf numFmtId="0" fontId="159" fillId="0" borderId="28" xfId="0" applyFont="1" applyBorder="1"/>
    <xf numFmtId="0" fontId="162" fillId="0" borderId="28" xfId="0" applyFont="1" applyBorder="1"/>
    <xf numFmtId="1" fontId="158" fillId="0" borderId="28" xfId="0" applyNumberFormat="1" applyFont="1" applyBorder="1"/>
    <xf numFmtId="0" fontId="165" fillId="0" borderId="28" xfId="0" applyFont="1" applyBorder="1"/>
    <xf numFmtId="0" fontId="0" fillId="0" borderId="28" xfId="0" applyFont="1" applyBorder="1"/>
    <xf numFmtId="0" fontId="0" fillId="0" borderId="28" xfId="0" applyBorder="1"/>
    <xf numFmtId="0" fontId="166" fillId="0" borderId="28" xfId="0" applyFont="1" applyBorder="1"/>
    <xf numFmtId="0" fontId="0" fillId="0" borderId="0" xfId="0"/>
    <xf numFmtId="0" fontId="158" fillId="0" borderId="28" xfId="0" applyFont="1" applyBorder="1"/>
    <xf numFmtId="14" fontId="158" fillId="0" borderId="28" xfId="0" applyNumberFormat="1" applyFont="1" applyBorder="1"/>
    <xf numFmtId="169" fontId="158" fillId="0" borderId="28" xfId="0" applyNumberFormat="1" applyFont="1" applyBorder="1"/>
    <xf numFmtId="20" fontId="158" fillId="0" borderId="28" xfId="0" applyNumberFormat="1" applyFont="1" applyBorder="1"/>
    <xf numFmtId="0" fontId="158" fillId="2" borderId="28" xfId="0" applyFont="1" applyFill="1" applyBorder="1"/>
    <xf numFmtId="14" fontId="158" fillId="2" borderId="28" xfId="0" applyNumberFormat="1" applyFont="1" applyFill="1" applyBorder="1"/>
    <xf numFmtId="169" fontId="158" fillId="2" borderId="28" xfId="0" applyNumberFormat="1" applyFont="1" applyFill="1" applyBorder="1"/>
    <xf numFmtId="0" fontId="163" fillId="0" borderId="28" xfId="0" applyFont="1" applyBorder="1"/>
    <xf numFmtId="0" fontId="159" fillId="0" borderId="28" xfId="0" applyFont="1" applyBorder="1"/>
    <xf numFmtId="1" fontId="158" fillId="0" borderId="28" xfId="0" applyNumberFormat="1" applyFont="1" applyBorder="1"/>
    <xf numFmtId="0" fontId="159" fillId="0" borderId="28" xfId="0" applyFont="1" applyBorder="1" applyAlignment="1">
      <alignment wrapText="1"/>
    </xf>
    <xf numFmtId="0" fontId="0" fillId="0" borderId="28" xfId="0" applyFont="1" applyBorder="1"/>
    <xf numFmtId="20" fontId="158" fillId="2" borderId="28" xfId="0" applyNumberFormat="1" applyFont="1" applyFill="1" applyBorder="1"/>
    <xf numFmtId="0" fontId="112" fillId="0" borderId="28" xfId="1" applyFont="1" applyBorder="1" applyAlignment="1">
      <alignment horizontal="center"/>
    </xf>
    <xf numFmtId="9" fontId="0" fillId="0" borderId="28" xfId="0" applyNumberFormat="1" applyBorder="1"/>
    <xf numFmtId="3" fontId="0" fillId="0" borderId="28" xfId="0" applyNumberFormat="1" applyBorder="1"/>
    <xf numFmtId="0" fontId="0" fillId="32" borderId="28" xfId="0" applyFill="1" applyBorder="1" applyAlignment="1">
      <alignment horizontal="center"/>
    </xf>
    <xf numFmtId="9" fontId="112" fillId="0" borderId="0" xfId="45746" applyFont="1" applyAlignment="1">
      <alignment horizontal="center"/>
    </xf>
    <xf numFmtId="0" fontId="158" fillId="0" borderId="28" xfId="0" applyFont="1" applyBorder="1"/>
    <xf numFmtId="14" fontId="158" fillId="0" borderId="28" xfId="0" applyNumberFormat="1" applyFont="1" applyBorder="1"/>
    <xf numFmtId="169" fontId="158" fillId="0" borderId="28" xfId="0" applyNumberFormat="1" applyFont="1" applyBorder="1"/>
    <xf numFmtId="20" fontId="158" fillId="0" borderId="28" xfId="0" applyNumberFormat="1" applyFont="1" applyBorder="1"/>
    <xf numFmtId="0" fontId="159" fillId="0" borderId="28" xfId="0" applyFont="1" applyBorder="1"/>
    <xf numFmtId="0" fontId="162" fillId="0" borderId="28" xfId="0" applyFont="1" applyBorder="1"/>
    <xf numFmtId="0" fontId="0" fillId="0" borderId="28" xfId="0" applyFont="1" applyBorder="1"/>
    <xf numFmtId="0" fontId="0" fillId="0" borderId="30" xfId="0" applyBorder="1"/>
    <xf numFmtId="0" fontId="0" fillId="0" borderId="31" xfId="0" applyFont="1" applyBorder="1"/>
    <xf numFmtId="14" fontId="0" fillId="0" borderId="31" xfId="0" applyNumberFormat="1" applyBorder="1" applyAlignment="1">
      <alignment horizontal="right"/>
    </xf>
    <xf numFmtId="169" fontId="0" fillId="0" borderId="31" xfId="0" applyNumberFormat="1" applyBorder="1"/>
    <xf numFmtId="0" fontId="0" fillId="0" borderId="31" xfId="0" applyNumberFormat="1" applyBorder="1"/>
    <xf numFmtId="0" fontId="0" fillId="0" borderId="31" xfId="0" applyBorder="1"/>
    <xf numFmtId="49" fontId="112" fillId="0" borderId="31" xfId="0" applyNumberFormat="1" applyFont="1" applyBorder="1" applyAlignment="1">
      <alignment horizontal="center" vertical="center"/>
    </xf>
    <xf numFmtId="49" fontId="0" fillId="0" borderId="31" xfId="0" applyNumberFormat="1" applyBorder="1"/>
    <xf numFmtId="169" fontId="0" fillId="0" borderId="31" xfId="0" applyNumberFormat="1" applyBorder="1" applyAlignment="1">
      <alignment horizontal="right"/>
    </xf>
    <xf numFmtId="20" fontId="0" fillId="0" borderId="31" xfId="0" applyNumberFormat="1" applyBorder="1"/>
    <xf numFmtId="0" fontId="0" fillId="0" borderId="32" xfId="0" applyFont="1" applyBorder="1"/>
    <xf numFmtId="14" fontId="0" fillId="0" borderId="32" xfId="0" applyNumberFormat="1" applyBorder="1" applyAlignment="1">
      <alignment horizontal="right"/>
    </xf>
    <xf numFmtId="169" fontId="0" fillId="0" borderId="32" xfId="0" applyNumberFormat="1" applyBorder="1"/>
    <xf numFmtId="0" fontId="0" fillId="0" borderId="32" xfId="0" applyNumberFormat="1" applyBorder="1"/>
    <xf numFmtId="0" fontId="0" fillId="0" borderId="32" xfId="0" applyBorder="1"/>
    <xf numFmtId="49" fontId="112" fillId="0" borderId="32" xfId="0" applyNumberFormat="1" applyFont="1" applyBorder="1" applyAlignment="1">
      <alignment horizontal="center" vertical="center"/>
    </xf>
    <xf numFmtId="49" fontId="0" fillId="0" borderId="32" xfId="0" applyNumberFormat="1" applyBorder="1"/>
    <xf numFmtId="169" fontId="0" fillId="0" borderId="32" xfId="0" applyNumberFormat="1" applyBorder="1" applyAlignment="1">
      <alignment horizontal="right"/>
    </xf>
    <xf numFmtId="169" fontId="158" fillId="0" borderId="30" xfId="0" applyNumberFormat="1" applyFont="1" applyBorder="1"/>
    <xf numFmtId="20" fontId="158" fillId="0" borderId="18" xfId="0" applyNumberFormat="1" applyFont="1" applyBorder="1"/>
    <xf numFmtId="0" fontId="158" fillId="0" borderId="28" xfId="0" applyFont="1" applyBorder="1"/>
    <xf numFmtId="14" fontId="158" fillId="0" borderId="28" xfId="0" applyNumberFormat="1" applyFont="1" applyBorder="1"/>
    <xf numFmtId="169" fontId="158" fillId="0" borderId="28" xfId="0" applyNumberFormat="1" applyFont="1" applyBorder="1"/>
    <xf numFmtId="20" fontId="158" fillId="0" borderId="28" xfId="0" applyNumberFormat="1" applyFont="1" applyBorder="1"/>
    <xf numFmtId="0" fontId="159" fillId="0" borderId="28" xfId="0" applyFont="1" applyBorder="1"/>
    <xf numFmtId="0" fontId="117" fillId="0" borderId="28" xfId="0" applyFont="1" applyBorder="1"/>
    <xf numFmtId="0" fontId="162" fillId="0" borderId="28" xfId="0" applyFont="1" applyBorder="1"/>
    <xf numFmtId="0" fontId="160" fillId="0" borderId="28" xfId="0" applyFont="1" applyBorder="1"/>
    <xf numFmtId="0" fontId="0" fillId="0" borderId="28" xfId="0" applyFont="1" applyBorder="1"/>
    <xf numFmtId="0" fontId="0" fillId="0" borderId="28" xfId="0" applyBorder="1"/>
    <xf numFmtId="0" fontId="159" fillId="0" borderId="28" xfId="0" applyFont="1" applyBorder="1" applyAlignment="1">
      <alignment horizontal="left"/>
    </xf>
    <xf numFmtId="0" fontId="158" fillId="0" borderId="28" xfId="0" applyFont="1" applyBorder="1"/>
    <xf numFmtId="14" fontId="158" fillId="0" borderId="28" xfId="0" applyNumberFormat="1" applyFont="1" applyBorder="1"/>
    <xf numFmtId="169" fontId="158" fillId="0" borderId="28" xfId="0" applyNumberFormat="1" applyFont="1" applyBorder="1"/>
    <xf numFmtId="20" fontId="158" fillId="0" borderId="28" xfId="0" applyNumberFormat="1" applyFont="1" applyBorder="1"/>
    <xf numFmtId="0" fontId="163" fillId="0" borderId="28" xfId="0" applyFont="1" applyBorder="1"/>
    <xf numFmtId="0" fontId="159" fillId="0" borderId="28" xfId="0" applyFont="1" applyBorder="1"/>
    <xf numFmtId="0" fontId="117" fillId="0" borderId="28" xfId="0" applyFont="1" applyBorder="1"/>
    <xf numFmtId="0" fontId="0" fillId="0" borderId="28" xfId="0" applyBorder="1"/>
    <xf numFmtId="0" fontId="158" fillId="0" borderId="28" xfId="0" applyFont="1" applyBorder="1" applyAlignment="1">
      <alignment horizontal="left"/>
    </xf>
    <xf numFmtId="0" fontId="0" fillId="0" borderId="0" xfId="0" applyAlignment="1">
      <alignment horizontal="center" vertical="center"/>
    </xf>
    <xf numFmtId="0" fontId="0" fillId="0" borderId="0" xfId="0"/>
    <xf numFmtId="0" fontId="158" fillId="0" borderId="28" xfId="0" applyFont="1" applyBorder="1"/>
    <xf numFmtId="14" fontId="158" fillId="0" borderId="28" xfId="0" applyNumberFormat="1" applyFont="1" applyBorder="1"/>
    <xf numFmtId="169" fontId="158" fillId="0" borderId="28" xfId="0" applyNumberFormat="1" applyFont="1" applyBorder="1"/>
    <xf numFmtId="0" fontId="159" fillId="0" borderId="28" xfId="0" applyFont="1" applyBorder="1"/>
    <xf numFmtId="0" fontId="0" fillId="0" borderId="28" xfId="0" applyBorder="1"/>
    <xf numFmtId="0" fontId="152" fillId="2" borderId="0" xfId="0" applyFont="1" applyFill="1" applyAlignment="1">
      <alignment horizontal="right" vertical="center" wrapText="1"/>
    </xf>
    <xf numFmtId="0" fontId="154" fillId="2" borderId="0" xfId="0" applyFont="1" applyFill="1" applyAlignment="1">
      <alignment vertical="center"/>
    </xf>
    <xf numFmtId="0" fontId="152" fillId="2" borderId="34" xfId="0" quotePrefix="1" applyFont="1" applyFill="1" applyBorder="1" applyAlignment="1">
      <alignment vertical="center" wrapText="1"/>
    </xf>
    <xf numFmtId="0" fontId="152" fillId="2" borderId="35" xfId="0" quotePrefix="1" applyFont="1" applyFill="1" applyBorder="1" applyAlignment="1">
      <alignment vertical="center" wrapText="1"/>
    </xf>
    <xf numFmtId="0" fontId="156" fillId="2" borderId="0" xfId="0" applyFont="1" applyFill="1" applyAlignment="1">
      <alignment vertical="center"/>
    </xf>
    <xf numFmtId="0" fontId="154" fillId="2" borderId="0" xfId="0" applyFont="1" applyFill="1" applyAlignment="1">
      <alignment horizontal="center" vertical="center"/>
    </xf>
    <xf numFmtId="3" fontId="154" fillId="2" borderId="0" xfId="0" applyNumberFormat="1" applyFont="1" applyFill="1" applyAlignment="1">
      <alignment horizontal="center" vertical="center"/>
    </xf>
    <xf numFmtId="0" fontId="152" fillId="2" borderId="0" xfId="0" applyFont="1" applyFill="1" applyAlignment="1">
      <alignment horizontal="left" vertical="center"/>
    </xf>
    <xf numFmtId="0" fontId="153" fillId="2" borderId="0" xfId="0" applyFont="1" applyFill="1" applyAlignment="1">
      <alignment horizontal="left" vertical="center"/>
    </xf>
    <xf numFmtId="0" fontId="154" fillId="2" borderId="0" xfId="0" applyFont="1" applyFill="1" applyAlignment="1">
      <alignment horizontal="left" vertical="center"/>
    </xf>
    <xf numFmtId="3" fontId="154" fillId="2" borderId="0" xfId="0" applyNumberFormat="1" applyFont="1" applyFill="1" applyAlignment="1">
      <alignment horizontal="left" vertical="center"/>
    </xf>
    <xf numFmtId="0" fontId="153" fillId="33" borderId="33" xfId="0" applyFont="1" applyFill="1" applyBorder="1" applyAlignment="1">
      <alignment vertical="center"/>
    </xf>
    <xf numFmtId="0" fontId="153" fillId="2" borderId="0" xfId="0" applyFont="1" applyFill="1" applyAlignment="1">
      <alignment horizontal="right" vertical="center" wrapText="1"/>
    </xf>
    <xf numFmtId="14" fontId="153" fillId="2" borderId="0" xfId="0" applyNumberFormat="1" applyFont="1" applyFill="1" applyBorder="1" applyAlignment="1">
      <alignment horizontal="left" vertical="center" wrapText="1"/>
    </xf>
    <xf numFmtId="14" fontId="153" fillId="2" borderId="0" xfId="0" applyNumberFormat="1" applyFont="1" applyFill="1" applyAlignment="1">
      <alignment horizontal="left" vertical="center"/>
    </xf>
    <xf numFmtId="0" fontId="152" fillId="2" borderId="28" xfId="0" applyFont="1" applyFill="1" applyBorder="1" applyAlignment="1">
      <alignment horizontal="right" vertical="center" wrapText="1"/>
    </xf>
    <xf numFmtId="0" fontId="154" fillId="2" borderId="28" xfId="0" applyFont="1" applyFill="1" applyBorder="1" applyAlignment="1">
      <alignment vertical="center"/>
    </xf>
    <xf numFmtId="0" fontId="153" fillId="2" borderId="28" xfId="0" applyFont="1" applyFill="1" applyBorder="1" applyAlignment="1">
      <alignment horizontal="right" vertical="center" wrapText="1"/>
    </xf>
    <xf numFmtId="0" fontId="156" fillId="2" borderId="28" xfId="0" applyFont="1" applyFill="1" applyBorder="1" applyAlignment="1">
      <alignment vertical="center"/>
    </xf>
    <xf numFmtId="0" fontId="152" fillId="34" borderId="28" xfId="0" applyFont="1" applyFill="1" applyBorder="1" applyAlignment="1">
      <alignment horizontal="right" vertical="center" wrapText="1"/>
    </xf>
    <xf numFmtId="0" fontId="154" fillId="34" borderId="28" xfId="0" applyFont="1" applyFill="1" applyBorder="1" applyAlignment="1">
      <alignment vertical="center"/>
    </xf>
    <xf numFmtId="0" fontId="153" fillId="34" borderId="28" xfId="0" applyFont="1" applyFill="1" applyBorder="1" applyAlignment="1">
      <alignment horizontal="right" vertical="center" wrapText="1"/>
    </xf>
    <xf numFmtId="0" fontId="152" fillId="2" borderId="42" xfId="0" applyFont="1" applyFill="1" applyBorder="1" applyAlignment="1">
      <alignment horizontal="right" vertical="center" wrapText="1"/>
    </xf>
    <xf numFmtId="0" fontId="154" fillId="2" borderId="42" xfId="0" applyFont="1" applyFill="1" applyBorder="1" applyAlignment="1">
      <alignment vertical="center"/>
    </xf>
    <xf numFmtId="0" fontId="153" fillId="2" borderId="42" xfId="0" applyFont="1" applyFill="1" applyBorder="1" applyAlignment="1">
      <alignment horizontal="right" vertical="center" wrapText="1"/>
    </xf>
    <xf numFmtId="0" fontId="156" fillId="2" borderId="42" xfId="0" applyFont="1" applyFill="1" applyBorder="1" applyAlignment="1">
      <alignment vertical="center"/>
    </xf>
    <xf numFmtId="0" fontId="156" fillId="34" borderId="28" xfId="0" applyFont="1" applyFill="1" applyBorder="1" applyAlignment="1">
      <alignment vertical="center"/>
    </xf>
    <xf numFmtId="0" fontId="153" fillId="33" borderId="18" xfId="0" applyFont="1" applyFill="1" applyBorder="1" applyAlignment="1">
      <alignment vertical="center" wrapText="1"/>
    </xf>
    <xf numFmtId="0" fontId="167" fillId="30" borderId="18" xfId="0" applyFont="1" applyFill="1" applyBorder="1" applyAlignment="1">
      <alignment vertical="center" wrapText="1"/>
    </xf>
    <xf numFmtId="0" fontId="167" fillId="30" borderId="41" xfId="0" applyFont="1" applyFill="1" applyBorder="1" applyAlignment="1">
      <alignment vertical="center" wrapText="1"/>
    </xf>
    <xf numFmtId="0" fontId="167" fillId="30" borderId="39" xfId="0" applyFont="1" applyFill="1" applyBorder="1" applyAlignment="1">
      <alignment vertical="center" wrapText="1"/>
    </xf>
    <xf numFmtId="0" fontId="153" fillId="33" borderId="42" xfId="0" applyFont="1" applyFill="1" applyBorder="1" applyAlignment="1">
      <alignment horizontal="center" vertical="center"/>
    </xf>
    <xf numFmtId="0" fontId="154" fillId="35" borderId="42" xfId="0" applyFont="1" applyFill="1" applyBorder="1" applyAlignment="1">
      <alignment vertical="center"/>
    </xf>
    <xf numFmtId="0" fontId="156" fillId="4" borderId="42" xfId="0" applyFont="1" applyFill="1" applyBorder="1" applyAlignment="1">
      <alignment vertical="center"/>
    </xf>
    <xf numFmtId="0" fontId="156" fillId="4" borderId="42" xfId="0" applyFont="1" applyFill="1" applyBorder="1" applyAlignment="1">
      <alignment horizontal="center" vertical="center"/>
    </xf>
    <xf numFmtId="0" fontId="113" fillId="2" borderId="36" xfId="0" applyNumberFormat="1" applyFont="1" applyFill="1" applyBorder="1" applyAlignment="1">
      <alignment horizontal="center" vertical="center"/>
    </xf>
    <xf numFmtId="0" fontId="113" fillId="2" borderId="46" xfId="0" applyNumberFormat="1" applyFont="1" applyFill="1" applyBorder="1" applyAlignment="1">
      <alignment horizontal="center" vertical="center"/>
    </xf>
    <xf numFmtId="0" fontId="152" fillId="2" borderId="45" xfId="0" quotePrefix="1" applyFont="1" applyFill="1" applyBorder="1" applyAlignment="1">
      <alignment vertical="center" wrapText="1"/>
    </xf>
    <xf numFmtId="0" fontId="152" fillId="2" borderId="36" xfId="0" quotePrefix="1" applyFont="1" applyFill="1" applyBorder="1" applyAlignment="1">
      <alignment vertical="center" wrapText="1"/>
    </xf>
    <xf numFmtId="0" fontId="152" fillId="2" borderId="46" xfId="0" quotePrefix="1" applyFont="1" applyFill="1" applyBorder="1" applyAlignment="1">
      <alignment vertical="center" wrapText="1"/>
    </xf>
    <xf numFmtId="0" fontId="152" fillId="2" borderId="45" xfId="45777" applyNumberFormat="1" applyFont="1" applyFill="1" applyBorder="1" applyAlignment="1">
      <alignment horizontal="center" vertical="center"/>
    </xf>
    <xf numFmtId="0" fontId="152" fillId="2" borderId="45" xfId="0" quotePrefix="1" applyNumberFormat="1" applyFont="1" applyFill="1" applyBorder="1" applyAlignment="1">
      <alignment horizontal="center" vertical="center"/>
    </xf>
    <xf numFmtId="10" fontId="152" fillId="2" borderId="45" xfId="0" quotePrefix="1" applyNumberFormat="1" applyFont="1" applyFill="1" applyBorder="1" applyAlignment="1">
      <alignment vertical="center" wrapText="1"/>
    </xf>
    <xf numFmtId="0" fontId="152" fillId="2" borderId="36" xfId="45777" applyNumberFormat="1" applyFont="1" applyFill="1" applyBorder="1" applyAlignment="1">
      <alignment horizontal="center" vertical="center"/>
    </xf>
    <xf numFmtId="0" fontId="152" fillId="2" borderId="36" xfId="0" quotePrefix="1" applyNumberFormat="1" applyFont="1" applyFill="1" applyBorder="1" applyAlignment="1">
      <alignment horizontal="center" vertical="center"/>
    </xf>
    <xf numFmtId="10" fontId="152" fillId="2" borderId="36" xfId="0" quotePrefix="1" applyNumberFormat="1" applyFont="1" applyFill="1" applyBorder="1" applyAlignment="1">
      <alignment vertical="center" wrapText="1"/>
    </xf>
    <xf numFmtId="0" fontId="152" fillId="2" borderId="46" xfId="45777" applyNumberFormat="1" applyFont="1" applyFill="1" applyBorder="1" applyAlignment="1">
      <alignment horizontal="center" vertical="center"/>
    </xf>
    <xf numFmtId="0" fontId="152" fillId="2" borderId="46" xfId="0" quotePrefix="1" applyNumberFormat="1" applyFont="1" applyFill="1" applyBorder="1" applyAlignment="1">
      <alignment horizontal="center" vertical="center"/>
    </xf>
    <xf numFmtId="10" fontId="152" fillId="2" borderId="46" xfId="0" quotePrefix="1" applyNumberFormat="1" applyFont="1" applyFill="1" applyBorder="1" applyAlignment="1">
      <alignment vertical="center" wrapText="1"/>
    </xf>
    <xf numFmtId="0" fontId="152" fillId="2" borderId="45" xfId="0" applyFont="1" applyFill="1" applyBorder="1" applyAlignment="1">
      <alignment vertical="center" wrapText="1"/>
    </xf>
    <xf numFmtId="0" fontId="152" fillId="2" borderId="36" xfId="0" applyFont="1" applyFill="1" applyBorder="1" applyAlignment="1">
      <alignment vertical="center" wrapText="1"/>
    </xf>
    <xf numFmtId="0" fontId="152" fillId="2" borderId="46" xfId="0" applyFont="1" applyFill="1" applyBorder="1" applyAlignment="1">
      <alignment vertical="center" wrapText="1"/>
    </xf>
    <xf numFmtId="0" fontId="153" fillId="33" borderId="42" xfId="0" applyFont="1" applyFill="1" applyBorder="1" applyAlignment="1">
      <alignment vertical="center"/>
    </xf>
    <xf numFmtId="3" fontId="113" fillId="2" borderId="45" xfId="0" applyNumberFormat="1" applyFont="1" applyFill="1" applyBorder="1" applyAlignment="1">
      <alignment vertical="center" wrapText="1"/>
    </xf>
    <xf numFmtId="3" fontId="113" fillId="2" borderId="36" xfId="0" applyNumberFormat="1" applyFont="1" applyFill="1" applyBorder="1" applyAlignment="1">
      <alignment vertical="center" wrapText="1"/>
    </xf>
    <xf numFmtId="3" fontId="113" fillId="2" borderId="46" xfId="0" applyNumberFormat="1" applyFont="1" applyFill="1" applyBorder="1" applyAlignment="1">
      <alignment vertical="center" wrapText="1"/>
    </xf>
    <xf numFmtId="10" fontId="113" fillId="2" borderId="45" xfId="45746" applyNumberFormat="1" applyFont="1" applyFill="1" applyBorder="1" applyAlignment="1">
      <alignment horizontal="center" vertical="center"/>
    </xf>
    <xf numFmtId="0" fontId="152" fillId="2" borderId="42" xfId="0" applyFont="1" applyFill="1" applyBorder="1" applyAlignment="1">
      <alignment horizontal="center" vertical="center" wrapText="1"/>
    </xf>
    <xf numFmtId="0" fontId="153" fillId="2" borderId="42" xfId="0" applyFont="1" applyFill="1" applyBorder="1" applyAlignment="1">
      <alignment horizontal="center" vertical="center" wrapText="1"/>
    </xf>
    <xf numFmtId="1" fontId="152" fillId="4" borderId="42" xfId="0" applyNumberFormat="1" applyFont="1" applyFill="1" applyBorder="1" applyAlignment="1">
      <alignment horizontal="center" vertical="center" wrapText="1"/>
    </xf>
    <xf numFmtId="0" fontId="152" fillId="2" borderId="36" xfId="0" applyNumberFormat="1" applyFont="1" applyFill="1" applyBorder="1" applyAlignment="1">
      <alignment horizontal="center" vertical="center"/>
    </xf>
    <xf numFmtId="0" fontId="152" fillId="2" borderId="38" xfId="0" applyFont="1" applyFill="1" applyBorder="1" applyAlignment="1">
      <alignment vertical="center" wrapText="1"/>
    </xf>
    <xf numFmtId="0" fontId="113" fillId="2" borderId="45" xfId="45746" applyNumberFormat="1" applyFont="1" applyFill="1" applyBorder="1" applyAlignment="1">
      <alignment horizontal="center" vertical="center"/>
    </xf>
    <xf numFmtId="0" fontId="113" fillId="2" borderId="36" xfId="45746" applyNumberFormat="1" applyFont="1" applyFill="1" applyBorder="1" applyAlignment="1">
      <alignment horizontal="center" vertical="center"/>
    </xf>
    <xf numFmtId="0" fontId="113" fillId="2" borderId="46" xfId="45746" applyNumberFormat="1" applyFont="1" applyFill="1" applyBorder="1" applyAlignment="1">
      <alignment horizontal="center" vertical="center"/>
    </xf>
    <xf numFmtId="0" fontId="153" fillId="33" borderId="42" xfId="0" applyFont="1" applyFill="1" applyBorder="1" applyAlignment="1">
      <alignment horizontal="center" vertical="center" wrapText="1"/>
    </xf>
    <xf numFmtId="0" fontId="153" fillId="33" borderId="18" xfId="0" applyFont="1" applyFill="1" applyBorder="1" applyAlignment="1">
      <alignment horizontal="center" vertical="center" wrapText="1"/>
    </xf>
    <xf numFmtId="171" fontId="153" fillId="2" borderId="17" xfId="0" applyNumberFormat="1" applyFont="1" applyFill="1" applyBorder="1" applyAlignment="1">
      <alignment horizontal="left" vertical="center" wrapText="1"/>
    </xf>
    <xf numFmtId="0" fontId="153" fillId="33" borderId="42" xfId="0" applyFont="1" applyFill="1" applyBorder="1" applyAlignment="1">
      <alignment vertical="center" wrapText="1"/>
    </xf>
    <xf numFmtId="0" fontId="152" fillId="2" borderId="48" xfId="0" quotePrefix="1" applyFont="1" applyFill="1" applyBorder="1" applyAlignment="1">
      <alignment vertical="center" wrapText="1"/>
    </xf>
    <xf numFmtId="0" fontId="153" fillId="33" borderId="42" xfId="0" applyFont="1" applyFill="1" applyBorder="1" applyAlignment="1">
      <alignment horizontal="center" vertical="center" wrapText="1"/>
    </xf>
    <xf numFmtId="0" fontId="152" fillId="2" borderId="45" xfId="0" applyNumberFormat="1" applyFont="1" applyFill="1" applyBorder="1" applyAlignment="1">
      <alignment horizontal="center" vertical="center"/>
    </xf>
    <xf numFmtId="0" fontId="152" fillId="2" borderId="46" xfId="0" applyNumberFormat="1" applyFont="1" applyFill="1" applyBorder="1" applyAlignment="1">
      <alignment horizontal="center" vertical="center"/>
    </xf>
    <xf numFmtId="0" fontId="152" fillId="2" borderId="46" xfId="0" applyFont="1" applyFill="1" applyBorder="1" applyAlignment="1">
      <alignment horizontal="left" vertical="center" wrapText="1"/>
    </xf>
    <xf numFmtId="0" fontId="152" fillId="2" borderId="45" xfId="0" applyFont="1" applyFill="1" applyBorder="1" applyAlignment="1">
      <alignment horizontal="left" vertical="center" wrapText="1"/>
    </xf>
    <xf numFmtId="0" fontId="152" fillId="2" borderId="46" xfId="0" applyFont="1" applyFill="1" applyBorder="1" applyAlignment="1">
      <alignment horizontal="center" vertical="center" wrapText="1"/>
    </xf>
    <xf numFmtId="0" fontId="152" fillId="2" borderId="45" xfId="0" applyFont="1" applyFill="1" applyBorder="1" applyAlignment="1">
      <alignment horizontal="center" vertical="center" wrapText="1"/>
    </xf>
    <xf numFmtId="0" fontId="153" fillId="33" borderId="18" xfId="0" applyFont="1" applyFill="1" applyBorder="1" applyAlignment="1">
      <alignment horizontal="center" vertical="center" wrapText="1"/>
    </xf>
    <xf numFmtId="0" fontId="152" fillId="2" borderId="37" xfId="0" applyFont="1" applyFill="1" applyBorder="1" applyAlignment="1">
      <alignment horizontal="center" vertical="center" wrapText="1"/>
    </xf>
    <xf numFmtId="0" fontId="152" fillId="2" borderId="38" xfId="0" applyFont="1" applyFill="1" applyBorder="1" applyAlignment="1">
      <alignment horizontal="center" vertical="center" wrapText="1"/>
    </xf>
    <xf numFmtId="0" fontId="152" fillId="2" borderId="46" xfId="0" applyFont="1" applyFill="1" applyBorder="1" applyAlignment="1">
      <alignment horizontal="center" vertical="center" wrapText="1"/>
    </xf>
    <xf numFmtId="0" fontId="152" fillId="2" borderId="45" xfId="0" quotePrefix="1" applyFont="1" applyFill="1" applyBorder="1" applyAlignment="1">
      <alignment horizontal="center" vertical="center" wrapText="1"/>
    </xf>
    <xf numFmtId="0" fontId="153" fillId="33" borderId="18" xfId="0" applyFont="1" applyFill="1" applyBorder="1" applyAlignment="1">
      <alignment horizontal="center" vertical="center" wrapText="1"/>
    </xf>
    <xf numFmtId="0" fontId="152" fillId="4" borderId="37" xfId="0" applyFont="1" applyFill="1" applyBorder="1" applyAlignment="1">
      <alignment vertical="center" wrapText="1"/>
    </xf>
    <xf numFmtId="0" fontId="153" fillId="33" borderId="42" xfId="0" applyFont="1" applyFill="1" applyBorder="1" applyAlignment="1">
      <alignment horizontal="center" vertical="center" wrapText="1"/>
    </xf>
    <xf numFmtId="14" fontId="153" fillId="2" borderId="23" xfId="0" applyNumberFormat="1" applyFont="1" applyFill="1" applyBorder="1" applyAlignment="1">
      <alignment horizontal="left" vertical="center" wrapText="1"/>
    </xf>
    <xf numFmtId="0" fontId="152" fillId="2" borderId="46" xfId="0" applyFont="1" applyFill="1" applyBorder="1" applyAlignment="1">
      <alignment horizontal="center" vertical="center" wrapText="1"/>
    </xf>
    <xf numFmtId="0" fontId="152" fillId="2" borderId="45" xfId="0" applyFont="1" applyFill="1" applyBorder="1" applyAlignment="1">
      <alignment horizontal="center" vertical="center" wrapText="1"/>
    </xf>
    <xf numFmtId="0" fontId="152" fillId="2" borderId="36" xfId="0" applyFont="1" applyFill="1" applyBorder="1" applyAlignment="1">
      <alignment horizontal="center" vertical="center" wrapText="1"/>
    </xf>
    <xf numFmtId="0" fontId="152" fillId="2" borderId="46" xfId="0" quotePrefix="1" applyFont="1" applyFill="1" applyBorder="1" applyAlignment="1">
      <alignment horizontal="center" vertical="center" wrapText="1"/>
    </xf>
    <xf numFmtId="0" fontId="152" fillId="2" borderId="36" xfId="0" quotePrefix="1" applyFont="1" applyFill="1" applyBorder="1" applyAlignment="1">
      <alignment horizontal="center" vertical="center" wrapText="1"/>
    </xf>
    <xf numFmtId="0" fontId="152" fillId="2" borderId="45" xfId="0" quotePrefix="1" applyFont="1" applyFill="1" applyBorder="1" applyAlignment="1">
      <alignment horizontal="center" vertical="center" wrapText="1"/>
    </xf>
    <xf numFmtId="14" fontId="153" fillId="2" borderId="17" xfId="0" applyNumberFormat="1" applyFont="1" applyFill="1" applyBorder="1" applyAlignment="1">
      <alignment vertical="center" wrapText="1"/>
    </xf>
    <xf numFmtId="0" fontId="153" fillId="33" borderId="42" xfId="0" applyFont="1" applyFill="1" applyBorder="1" applyAlignment="1">
      <alignment horizontal="center" vertical="center" wrapText="1"/>
    </xf>
    <xf numFmtId="0" fontId="152" fillId="2" borderId="36" xfId="0" quotePrefix="1" applyFont="1" applyFill="1" applyBorder="1" applyAlignment="1">
      <alignment horizontal="center" vertical="center" wrapText="1"/>
    </xf>
    <xf numFmtId="0" fontId="152" fillId="2" borderId="46" xfId="0" quotePrefix="1" applyFont="1" applyFill="1" applyBorder="1" applyAlignment="1">
      <alignment horizontal="center" vertical="center" wrapText="1"/>
    </xf>
    <xf numFmtId="0" fontId="152" fillId="2" borderId="45" xfId="0" quotePrefix="1" applyFont="1" applyFill="1" applyBorder="1" applyAlignment="1">
      <alignment horizontal="center" vertical="center" wrapText="1"/>
    </xf>
    <xf numFmtId="0" fontId="153" fillId="33" borderId="42" xfId="0" applyFont="1" applyFill="1" applyBorder="1" applyAlignment="1">
      <alignment horizontal="center" vertical="center" wrapText="1"/>
    </xf>
    <xf numFmtId="0" fontId="154" fillId="2" borderId="45" xfId="0" applyFont="1" applyFill="1" applyBorder="1" applyAlignment="1">
      <alignment vertical="center"/>
    </xf>
    <xf numFmtId="0" fontId="154" fillId="2" borderId="45" xfId="0" applyFont="1" applyFill="1" applyBorder="1" applyAlignment="1">
      <alignment horizontal="center" vertical="center"/>
    </xf>
    <xf numFmtId="0" fontId="154" fillId="2" borderId="46" xfId="0" applyFont="1" applyFill="1" applyBorder="1" applyAlignment="1">
      <alignment vertical="center"/>
    </xf>
    <xf numFmtId="0" fontId="154" fillId="2" borderId="46" xfId="0" applyFont="1" applyFill="1" applyBorder="1" applyAlignment="1">
      <alignment horizontal="center" vertical="center"/>
    </xf>
    <xf numFmtId="0" fontId="154" fillId="2" borderId="45" xfId="0" applyFont="1" applyFill="1" applyBorder="1" applyAlignment="1">
      <alignment horizontal="center" vertical="center" wrapText="1"/>
    </xf>
    <xf numFmtId="0" fontId="152" fillId="2" borderId="36" xfId="0" applyFont="1" applyFill="1" applyBorder="1" applyAlignment="1">
      <alignment horizontal="left" vertical="center" wrapText="1"/>
    </xf>
    <xf numFmtId="9" fontId="152" fillId="2" borderId="36" xfId="0" applyNumberFormat="1" applyFont="1" applyFill="1" applyBorder="1" applyAlignment="1">
      <alignment horizontal="left" vertical="center" wrapText="1"/>
    </xf>
    <xf numFmtId="9" fontId="152" fillId="2" borderId="46" xfId="0" applyNumberFormat="1" applyFont="1" applyFill="1" applyBorder="1" applyAlignment="1">
      <alignment horizontal="left" vertical="center" wrapText="1"/>
    </xf>
    <xf numFmtId="0" fontId="153" fillId="33" borderId="42" xfId="0" applyFont="1" applyFill="1" applyBorder="1" applyAlignment="1">
      <alignment horizontal="center" vertical="center" wrapText="1"/>
    </xf>
    <xf numFmtId="0" fontId="152" fillId="2" borderId="45" xfId="0" applyFont="1" applyFill="1" applyBorder="1" applyAlignment="1">
      <alignment horizontal="left" vertical="center" wrapText="1"/>
    </xf>
    <xf numFmtId="0" fontId="152" fillId="2" borderId="36" xfId="0" applyFont="1" applyFill="1" applyBorder="1" applyAlignment="1">
      <alignment horizontal="center" vertical="center" wrapText="1"/>
    </xf>
    <xf numFmtId="0" fontId="152" fillId="2" borderId="45" xfId="0" applyFont="1" applyFill="1" applyBorder="1" applyAlignment="1">
      <alignment horizontal="center" vertical="center" wrapText="1"/>
    </xf>
    <xf numFmtId="0" fontId="152" fillId="2" borderId="46" xfId="0" applyFont="1" applyFill="1" applyBorder="1" applyAlignment="1">
      <alignment horizontal="center" vertical="center" wrapText="1"/>
    </xf>
    <xf numFmtId="0" fontId="154" fillId="2" borderId="36" xfId="0" applyFont="1" applyFill="1" applyBorder="1" applyAlignment="1">
      <alignment vertical="center"/>
    </xf>
    <xf numFmtId="0" fontId="154" fillId="2" borderId="36" xfId="0" applyFont="1" applyFill="1" applyBorder="1" applyAlignment="1">
      <alignment horizontal="center" vertical="center"/>
    </xf>
    <xf numFmtId="0" fontId="153" fillId="33" borderId="0" xfId="0" applyFont="1" applyFill="1" applyBorder="1" applyAlignment="1">
      <alignment horizontal="center" vertical="center" wrapText="1"/>
    </xf>
    <xf numFmtId="0" fontId="0" fillId="36" borderId="50" xfId="0" quotePrefix="1" applyNumberFormat="1" applyFill="1" applyBorder="1" applyAlignment="1"/>
    <xf numFmtId="0" fontId="154" fillId="4" borderId="42" xfId="0" applyFont="1" applyFill="1" applyBorder="1" applyAlignment="1">
      <alignment vertical="center"/>
    </xf>
    <xf numFmtId="0" fontId="154" fillId="4" borderId="42" xfId="0" applyFont="1" applyFill="1" applyBorder="1" applyAlignment="1">
      <alignment horizontal="center" vertical="center" wrapText="1"/>
    </xf>
    <xf numFmtId="0" fontId="154" fillId="4" borderId="42" xfId="0" applyFont="1" applyFill="1" applyBorder="1" applyAlignment="1">
      <alignment horizontal="center" vertical="center"/>
    </xf>
    <xf numFmtId="0" fontId="154" fillId="37" borderId="42" xfId="0" applyFont="1" applyFill="1" applyBorder="1" applyAlignment="1">
      <alignment vertical="center"/>
    </xf>
    <xf numFmtId="0" fontId="154" fillId="2" borderId="36" xfId="0" applyFont="1" applyFill="1" applyBorder="1" applyAlignment="1">
      <alignment horizontal="center" vertical="center" wrapText="1"/>
    </xf>
    <xf numFmtId="0" fontId="154" fillId="2" borderId="46" xfId="0" applyFont="1" applyFill="1" applyBorder="1" applyAlignment="1">
      <alignment horizontal="center" vertical="center" wrapText="1"/>
    </xf>
    <xf numFmtId="0" fontId="153" fillId="2" borderId="45" xfId="0" applyNumberFormat="1" applyFont="1" applyFill="1" applyBorder="1" applyAlignment="1">
      <alignment vertical="center" wrapText="1"/>
    </xf>
    <xf numFmtId="0" fontId="113" fillId="2" borderId="48" xfId="0" applyNumberFormat="1" applyFont="1" applyFill="1" applyBorder="1" applyAlignment="1">
      <alignment horizontal="center" vertical="center"/>
    </xf>
    <xf numFmtId="0" fontId="113" fillId="2" borderId="48" xfId="45746" applyNumberFormat="1" applyFont="1" applyFill="1" applyBorder="1" applyAlignment="1">
      <alignment horizontal="center" vertical="center"/>
    </xf>
    <xf numFmtId="3" fontId="113" fillId="2" borderId="48" xfId="0" applyNumberFormat="1" applyFont="1" applyFill="1" applyBorder="1" applyAlignment="1">
      <alignment vertical="center" wrapText="1"/>
    </xf>
    <xf numFmtId="0" fontId="113" fillId="2" borderId="45" xfId="0" applyNumberFormat="1" applyFont="1" applyFill="1" applyBorder="1" applyAlignment="1">
      <alignment horizontal="center" vertical="center"/>
    </xf>
    <xf numFmtId="0" fontId="0" fillId="0" borderId="0" xfId="0" quotePrefix="1" applyNumberFormat="1"/>
    <xf numFmtId="0" fontId="153" fillId="2" borderId="23" xfId="0" applyFont="1" applyFill="1" applyBorder="1" applyAlignment="1">
      <alignment horizontal="left" vertical="center" wrapText="1"/>
    </xf>
    <xf numFmtId="0" fontId="167" fillId="0" borderId="42" xfId="0" applyFont="1" applyBorder="1" applyAlignment="1">
      <alignment horizontal="center" vertical="center"/>
    </xf>
    <xf numFmtId="0" fontId="167" fillId="0" borderId="42" xfId="0" applyFont="1" applyBorder="1" applyAlignment="1">
      <alignment horizontal="center" vertical="center" wrapText="1"/>
    </xf>
    <xf numFmtId="0" fontId="171" fillId="0" borderId="42" xfId="0" applyFont="1" applyBorder="1" applyAlignment="1">
      <alignment horizontal="center" vertical="center"/>
    </xf>
    <xf numFmtId="20" fontId="171" fillId="0" borderId="42" xfId="0" applyNumberFormat="1" applyFont="1" applyBorder="1" applyAlignment="1">
      <alignment horizontal="center" vertical="center"/>
    </xf>
    <xf numFmtId="0" fontId="171" fillId="0" borderId="42" xfId="0" applyFont="1" applyBorder="1" applyAlignment="1">
      <alignment vertical="center" wrapText="1"/>
    </xf>
    <xf numFmtId="0" fontId="171" fillId="0" borderId="16" xfId="0" applyFont="1" applyBorder="1" applyAlignment="1">
      <alignment horizontal="center" vertical="center"/>
    </xf>
    <xf numFmtId="0" fontId="171" fillId="0" borderId="16" xfId="0" applyFont="1" applyBorder="1" applyAlignment="1">
      <alignment horizontal="center" vertical="center"/>
    </xf>
    <xf numFmtId="14" fontId="153" fillId="2" borderId="17" xfId="0" applyNumberFormat="1" applyFont="1" applyFill="1" applyBorder="1" applyAlignment="1">
      <alignment horizontal="left" vertical="center" wrapText="1"/>
    </xf>
    <xf numFmtId="0" fontId="109" fillId="3" borderId="1" xfId="0" applyFont="1" applyFill="1" applyBorder="1" applyAlignment="1">
      <alignment horizontal="center" vertical="center" wrapText="1"/>
    </xf>
    <xf numFmtId="0" fontId="109" fillId="3" borderId="1" xfId="1" applyFont="1" applyFill="1" applyBorder="1" applyAlignment="1">
      <alignment horizontal="center" vertical="center" wrapText="1"/>
    </xf>
    <xf numFmtId="0" fontId="109" fillId="3" borderId="1" xfId="1" applyFont="1" applyFill="1" applyBorder="1" applyAlignment="1">
      <alignment horizontal="right" vertical="center" wrapText="1"/>
    </xf>
    <xf numFmtId="14" fontId="109" fillId="3" borderId="1" xfId="1" applyNumberFormat="1" applyFont="1" applyFill="1" applyBorder="1" applyAlignment="1">
      <alignment horizontal="right" vertical="center" wrapText="1"/>
    </xf>
    <xf numFmtId="169" fontId="109" fillId="3" borderId="1" xfId="1" applyNumberFormat="1" applyFont="1" applyFill="1" applyBorder="1" applyAlignment="1">
      <alignment horizontal="center" vertical="center" wrapText="1"/>
    </xf>
    <xf numFmtId="0" fontId="109" fillId="3" borderId="1" xfId="1" applyNumberFormat="1" applyFont="1" applyFill="1" applyBorder="1" applyAlignment="1">
      <alignment horizontal="center" vertical="center" wrapText="1"/>
    </xf>
    <xf numFmtId="0" fontId="109" fillId="31" borderId="15" xfId="0" applyFont="1" applyFill="1" applyBorder="1" applyAlignment="1">
      <alignment horizontal="center" vertical="center" wrapText="1"/>
    </xf>
    <xf numFmtId="0" fontId="109" fillId="31" borderId="24" xfId="0" applyFont="1" applyFill="1" applyBorder="1" applyAlignment="1">
      <alignment horizontal="center" vertical="center" wrapText="1"/>
    </xf>
    <xf numFmtId="0" fontId="109" fillId="31" borderId="16" xfId="0" applyFont="1" applyFill="1" applyBorder="1" applyAlignment="1">
      <alignment horizontal="center" vertical="center" wrapText="1"/>
    </xf>
    <xf numFmtId="0" fontId="109" fillId="0" borderId="18" xfId="0" applyFont="1" applyBorder="1" applyAlignment="1">
      <alignment horizontal="center" vertical="center"/>
    </xf>
    <xf numFmtId="0" fontId="109" fillId="0" borderId="2" xfId="0" applyFont="1" applyBorder="1" applyAlignment="1">
      <alignment horizontal="center" vertical="center"/>
    </xf>
    <xf numFmtId="0" fontId="109" fillId="0" borderId="3" xfId="0" applyFont="1" applyBorder="1" applyAlignment="1">
      <alignment horizontal="center" vertical="center"/>
    </xf>
    <xf numFmtId="0" fontId="0" fillId="0" borderId="15"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109" fillId="30" borderId="18" xfId="0" applyFont="1" applyFill="1" applyBorder="1" applyAlignment="1">
      <alignment horizontal="center" vertical="center"/>
    </xf>
    <xf numFmtId="0" fontId="109" fillId="30" borderId="2" xfId="0" applyFont="1" applyFill="1" applyBorder="1" applyAlignment="1">
      <alignment horizontal="center" vertical="center"/>
    </xf>
    <xf numFmtId="0" fontId="109" fillId="30" borderId="3" xfId="0" applyFont="1" applyFill="1" applyBorder="1" applyAlignment="1">
      <alignment horizontal="center" vertical="center"/>
    </xf>
    <xf numFmtId="0" fontId="109" fillId="29" borderId="18" xfId="0" applyFont="1" applyFill="1" applyBorder="1" applyAlignment="1">
      <alignment horizontal="center" vertical="center"/>
    </xf>
    <xf numFmtId="0" fontId="109" fillId="29" borderId="3" xfId="0" applyFont="1" applyFill="1" applyBorder="1" applyAlignment="1">
      <alignment horizontal="center" vertical="center"/>
    </xf>
    <xf numFmtId="0" fontId="109" fillId="31" borderId="15" xfId="0" applyFont="1" applyFill="1" applyBorder="1" applyAlignment="1">
      <alignment horizontal="center" vertical="center"/>
    </xf>
    <xf numFmtId="0" fontId="109" fillId="31" borderId="24" xfId="0" applyFont="1" applyFill="1" applyBorder="1" applyAlignment="1">
      <alignment horizontal="center" vertical="center"/>
    </xf>
    <xf numFmtId="0" fontId="109" fillId="31" borderId="16" xfId="0" applyFont="1" applyFill="1" applyBorder="1" applyAlignment="1">
      <alignment horizontal="center" vertical="center"/>
    </xf>
    <xf numFmtId="0" fontId="0" fillId="30" borderId="18" xfId="0" applyFill="1" applyBorder="1" applyAlignment="1">
      <alignment horizontal="center"/>
    </xf>
    <xf numFmtId="0" fontId="0" fillId="30" borderId="3" xfId="0" applyFill="1" applyBorder="1" applyAlignment="1">
      <alignment horizontal="center"/>
    </xf>
    <xf numFmtId="0" fontId="0" fillId="0" borderId="0" xfId="0" applyAlignment="1">
      <alignment horizontal="center" vertical="center"/>
    </xf>
    <xf numFmtId="0" fontId="109" fillId="31" borderId="18" xfId="0" applyFont="1" applyFill="1" applyBorder="1" applyAlignment="1">
      <alignment horizontal="center" vertical="center"/>
    </xf>
    <xf numFmtId="0" fontId="109" fillId="31" borderId="2" xfId="0" applyFont="1" applyFill="1" applyBorder="1" applyAlignment="1">
      <alignment horizontal="center" vertical="center"/>
    </xf>
    <xf numFmtId="0" fontId="109" fillId="31" borderId="3" xfId="0" applyFont="1" applyFill="1" applyBorder="1" applyAlignment="1">
      <alignment horizontal="center" vertical="center"/>
    </xf>
    <xf numFmtId="0" fontId="152" fillId="2" borderId="52" xfId="0" applyFont="1" applyFill="1" applyBorder="1" applyAlignment="1">
      <alignment horizontal="center" vertical="center" wrapText="1"/>
    </xf>
    <xf numFmtId="0" fontId="152" fillId="2" borderId="53" xfId="0" applyFont="1" applyFill="1" applyBorder="1" applyAlignment="1">
      <alignment horizontal="center" vertical="center" wrapText="1"/>
    </xf>
    <xf numFmtId="0" fontId="152" fillId="2" borderId="38" xfId="0" applyFont="1" applyFill="1" applyBorder="1" applyAlignment="1">
      <alignment horizontal="center" vertical="center" wrapText="1"/>
    </xf>
    <xf numFmtId="0" fontId="152" fillId="2" borderId="49" xfId="0" applyFont="1" applyFill="1" applyBorder="1" applyAlignment="1">
      <alignment horizontal="center" vertical="center" wrapText="1"/>
    </xf>
    <xf numFmtId="0" fontId="152" fillId="2" borderId="37" xfId="0" applyFont="1" applyFill="1" applyBorder="1" applyAlignment="1">
      <alignment horizontal="center" vertical="center" wrapText="1"/>
    </xf>
    <xf numFmtId="0" fontId="152" fillId="2" borderId="51" xfId="0" applyFont="1" applyFill="1" applyBorder="1" applyAlignment="1">
      <alignment horizontal="center" vertical="center" wrapText="1"/>
    </xf>
    <xf numFmtId="0" fontId="153" fillId="33" borderId="18" xfId="0" applyFont="1" applyFill="1" applyBorder="1" applyAlignment="1">
      <alignment horizontal="left" vertical="center" wrapText="1"/>
    </xf>
    <xf numFmtId="0" fontId="153" fillId="33" borderId="41" xfId="0" applyFont="1" applyFill="1" applyBorder="1" applyAlignment="1">
      <alignment horizontal="left" vertical="center" wrapText="1"/>
    </xf>
    <xf numFmtId="0" fontId="153" fillId="33" borderId="39" xfId="0" applyFont="1" applyFill="1" applyBorder="1" applyAlignment="1">
      <alignment horizontal="left" vertical="center" wrapText="1"/>
    </xf>
    <xf numFmtId="0" fontId="153" fillId="33" borderId="18" xfId="0" applyFont="1" applyFill="1" applyBorder="1" applyAlignment="1">
      <alignment horizontal="center" vertical="center" wrapText="1"/>
    </xf>
    <xf numFmtId="0" fontId="153" fillId="33" borderId="39" xfId="0" applyFont="1" applyFill="1" applyBorder="1" applyAlignment="1">
      <alignment horizontal="center" vertical="center" wrapText="1"/>
    </xf>
    <xf numFmtId="0" fontId="169" fillId="2" borderId="40" xfId="0" applyFont="1" applyFill="1" applyBorder="1" applyAlignment="1">
      <alignment horizontal="center" vertical="center" wrapText="1"/>
    </xf>
    <xf numFmtId="0" fontId="169" fillId="2" borderId="47" xfId="0" applyFont="1" applyFill="1" applyBorder="1" applyAlignment="1">
      <alignment horizontal="center" vertical="center" wrapText="1"/>
    </xf>
    <xf numFmtId="0" fontId="169" fillId="2" borderId="21" xfId="0" applyFont="1" applyFill="1" applyBorder="1" applyAlignment="1">
      <alignment horizontal="center" vertical="center" wrapText="1"/>
    </xf>
    <xf numFmtId="0" fontId="168" fillId="2" borderId="43" xfId="0" applyFont="1" applyFill="1" applyBorder="1" applyAlignment="1">
      <alignment horizontal="center" vertical="center" wrapText="1"/>
    </xf>
    <xf numFmtId="0" fontId="168" fillId="2" borderId="0" xfId="0" applyFont="1" applyFill="1" applyBorder="1" applyAlignment="1">
      <alignment horizontal="center" vertical="center" wrapText="1"/>
    </xf>
    <xf numFmtId="0" fontId="168" fillId="2" borderId="44" xfId="0" applyFont="1" applyFill="1" applyBorder="1" applyAlignment="1">
      <alignment horizontal="center" vertical="center" wrapText="1"/>
    </xf>
    <xf numFmtId="0" fontId="167" fillId="30" borderId="42" xfId="0" applyFont="1" applyFill="1" applyBorder="1" applyAlignment="1">
      <alignment horizontal="left" vertical="center" wrapText="1"/>
    </xf>
    <xf numFmtId="0" fontId="153" fillId="33" borderId="42" xfId="0" applyFont="1" applyFill="1" applyBorder="1" applyAlignment="1">
      <alignment horizontal="left" vertical="center"/>
    </xf>
    <xf numFmtId="0" fontId="153" fillId="33" borderId="42" xfId="0" applyFont="1" applyFill="1" applyBorder="1" applyAlignment="1">
      <alignment horizontal="center" vertical="center" wrapText="1"/>
    </xf>
    <xf numFmtId="0" fontId="153" fillId="2" borderId="22" xfId="0" applyFont="1" applyFill="1" applyBorder="1" applyAlignment="1">
      <alignment horizontal="left" vertical="center" wrapText="1"/>
    </xf>
    <xf numFmtId="0" fontId="153" fillId="2" borderId="23" xfId="0" applyFont="1" applyFill="1" applyBorder="1" applyAlignment="1">
      <alignment horizontal="left" vertical="center" wrapText="1"/>
    </xf>
    <xf numFmtId="49" fontId="123" fillId="2" borderId="45" xfId="0" applyNumberFormat="1" applyFont="1" applyFill="1" applyBorder="1" applyAlignment="1">
      <alignment horizontal="center" vertical="center"/>
    </xf>
    <xf numFmtId="49" fontId="123" fillId="2" borderId="36" xfId="0" applyNumberFormat="1" applyFont="1" applyFill="1" applyBorder="1" applyAlignment="1">
      <alignment horizontal="center" vertical="center"/>
    </xf>
    <xf numFmtId="49" fontId="123" fillId="2" borderId="46" xfId="0" applyNumberFormat="1" applyFont="1" applyFill="1" applyBorder="1" applyAlignment="1">
      <alignment horizontal="center" vertical="center"/>
    </xf>
    <xf numFmtId="49" fontId="123" fillId="2" borderId="48" xfId="0" applyNumberFormat="1" applyFont="1" applyFill="1" applyBorder="1" applyAlignment="1">
      <alignment horizontal="center" vertical="center"/>
    </xf>
    <xf numFmtId="0" fontId="153" fillId="33" borderId="18" xfId="0" applyFont="1" applyFill="1" applyBorder="1" applyAlignment="1">
      <alignment horizontal="center" vertical="center"/>
    </xf>
    <xf numFmtId="0" fontId="153" fillId="33" borderId="41" xfId="0" applyFont="1" applyFill="1" applyBorder="1" applyAlignment="1">
      <alignment horizontal="center" vertical="center"/>
    </xf>
    <xf numFmtId="0" fontId="153" fillId="33" borderId="39" xfId="0" applyFont="1" applyFill="1" applyBorder="1" applyAlignment="1">
      <alignment horizontal="center" vertical="center"/>
    </xf>
    <xf numFmtId="0" fontId="152" fillId="2" borderId="46" xfId="0" applyFont="1" applyFill="1" applyBorder="1" applyAlignment="1">
      <alignment horizontal="center" vertical="center" wrapText="1"/>
    </xf>
    <xf numFmtId="0" fontId="152" fillId="2" borderId="45" xfId="0" applyFont="1" applyFill="1" applyBorder="1" applyAlignment="1">
      <alignment horizontal="center" vertical="center" wrapText="1"/>
    </xf>
    <xf numFmtId="0" fontId="152" fillId="2" borderId="36" xfId="0" applyFont="1" applyFill="1" applyBorder="1" applyAlignment="1">
      <alignment horizontal="center" vertical="center" wrapText="1"/>
    </xf>
    <xf numFmtId="0" fontId="153" fillId="30" borderId="42" xfId="0" applyFont="1" applyFill="1" applyBorder="1" applyAlignment="1">
      <alignment horizontal="left" vertical="center" wrapText="1"/>
    </xf>
    <xf numFmtId="0" fontId="152" fillId="2" borderId="18" xfId="0" applyFont="1" applyFill="1" applyBorder="1" applyAlignment="1">
      <alignment horizontal="center" vertical="top" wrapText="1"/>
    </xf>
    <xf numFmtId="0" fontId="152" fillId="2" borderId="41" xfId="0" applyFont="1" applyFill="1" applyBorder="1" applyAlignment="1">
      <alignment horizontal="center" vertical="top" wrapText="1"/>
    </xf>
    <xf numFmtId="0" fontId="153" fillId="33" borderId="41" xfId="0" applyFont="1" applyFill="1" applyBorder="1" applyAlignment="1">
      <alignment horizontal="center" vertical="center" wrapText="1"/>
    </xf>
    <xf numFmtId="0" fontId="156" fillId="2" borderId="43" xfId="0" applyFont="1" applyFill="1" applyBorder="1" applyAlignment="1">
      <alignment horizontal="left" vertical="center" wrapText="1"/>
    </xf>
    <xf numFmtId="0" fontId="168" fillId="2" borderId="0" xfId="0" applyFont="1" applyFill="1" applyBorder="1" applyAlignment="1">
      <alignment horizontal="left" vertical="center" wrapText="1"/>
    </xf>
    <xf numFmtId="0" fontId="170" fillId="0" borderId="0" xfId="0" applyFont="1" applyBorder="1" applyAlignment="1">
      <alignment vertical="center"/>
    </xf>
  </cellXfs>
  <cellStyles count="45778">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45777" builtinId="3"/>
    <cellStyle name="Comma 10" xfId="35"/>
    <cellStyle name="Comma 10 10" xfId="881"/>
    <cellStyle name="Comma 10 10 10" xfId="23653"/>
    <cellStyle name="Comma 10 10 2" xfId="1596"/>
    <cellStyle name="Comma 10 10 2 2" xfId="5721"/>
    <cellStyle name="Comma 10 10 2 2 2" xfId="28493"/>
    <cellStyle name="Comma 10 10 2 3" xfId="9848"/>
    <cellStyle name="Comma 10 10 2 3 2" xfId="32620"/>
    <cellStyle name="Comma 10 10 2 4" xfId="14248"/>
    <cellStyle name="Comma 10 10 2 4 2" xfId="37020"/>
    <cellStyle name="Comma 10 10 2 5" xfId="18208"/>
    <cellStyle name="Comma 10 10 2 5 2" xfId="40980"/>
    <cellStyle name="Comma 10 10 2 6" xfId="24368"/>
    <cellStyle name="Comma 10 10 3" xfId="2311"/>
    <cellStyle name="Comma 10 10 3 2" xfId="6436"/>
    <cellStyle name="Comma 10 10 3 2 2" xfId="29208"/>
    <cellStyle name="Comma 10 10 3 3" xfId="10563"/>
    <cellStyle name="Comma 10 10 3 3 2" xfId="33335"/>
    <cellStyle name="Comma 10 10 3 4" xfId="14963"/>
    <cellStyle name="Comma 10 10 3 4 2" xfId="37735"/>
    <cellStyle name="Comma 10 10 3 5" xfId="18923"/>
    <cellStyle name="Comma 10 10 3 5 2" xfId="41695"/>
    <cellStyle name="Comma 10 10 3 6" xfId="25083"/>
    <cellStyle name="Comma 10 10 4" xfId="3136"/>
    <cellStyle name="Comma 10 10 4 2" xfId="7261"/>
    <cellStyle name="Comma 10 10 4 2 2" xfId="30033"/>
    <cellStyle name="Comma 10 10 4 3" xfId="11388"/>
    <cellStyle name="Comma 10 10 4 3 2" xfId="34160"/>
    <cellStyle name="Comma 10 10 4 4" xfId="15788"/>
    <cellStyle name="Comma 10 10 4 4 2" xfId="38560"/>
    <cellStyle name="Comma 10 10 4 5" xfId="19748"/>
    <cellStyle name="Comma 10 10 4 5 2" xfId="42520"/>
    <cellStyle name="Comma 10 10 4 6" xfId="25908"/>
    <cellStyle name="Comma 10 10 5" xfId="4126"/>
    <cellStyle name="Comma 10 10 5 2" xfId="8251"/>
    <cellStyle name="Comma 10 10 5 2 2" xfId="31023"/>
    <cellStyle name="Comma 10 10 5 3" xfId="12378"/>
    <cellStyle name="Comma 10 10 5 3 2" xfId="35150"/>
    <cellStyle name="Comma 10 10 5 4" xfId="16778"/>
    <cellStyle name="Comma 10 10 5 4 2" xfId="39550"/>
    <cellStyle name="Comma 10 10 5 5" xfId="20738"/>
    <cellStyle name="Comma 10 10 5 5 2" xfId="43510"/>
    <cellStyle name="Comma 10 10 5 6" xfId="26898"/>
    <cellStyle name="Comma 10 10 6" xfId="5006"/>
    <cellStyle name="Comma 10 10 6 2" xfId="27778"/>
    <cellStyle name="Comma 10 10 7" xfId="9133"/>
    <cellStyle name="Comma 10 10 7 2" xfId="31905"/>
    <cellStyle name="Comma 10 10 8" xfId="13533"/>
    <cellStyle name="Comma 10 10 8 2" xfId="36305"/>
    <cellStyle name="Comma 10 10 9" xfId="17493"/>
    <cellStyle name="Comma 10 10 9 2" xfId="40265"/>
    <cellStyle name="Comma 10 11" xfId="936"/>
    <cellStyle name="Comma 10 11 2" xfId="5061"/>
    <cellStyle name="Comma 10 11 2 2" xfId="27833"/>
    <cellStyle name="Comma 10 11 3" xfId="9188"/>
    <cellStyle name="Comma 10 11 3 2" xfId="31960"/>
    <cellStyle name="Comma 10 11 4" xfId="13588"/>
    <cellStyle name="Comma 10 11 4 2" xfId="36360"/>
    <cellStyle name="Comma 10 11 5" xfId="17548"/>
    <cellStyle name="Comma 10 11 5 2" xfId="40320"/>
    <cellStyle name="Comma 10 11 6" xfId="23708"/>
    <cellStyle name="Comma 10 12" xfId="1651"/>
    <cellStyle name="Comma 10 12 2" xfId="5776"/>
    <cellStyle name="Comma 10 12 2 2" xfId="28548"/>
    <cellStyle name="Comma 10 12 3" xfId="9903"/>
    <cellStyle name="Comma 10 12 3 2" xfId="32675"/>
    <cellStyle name="Comma 10 12 4" xfId="14303"/>
    <cellStyle name="Comma 10 12 4 2" xfId="37075"/>
    <cellStyle name="Comma 10 12 5" xfId="18263"/>
    <cellStyle name="Comma 10 12 5 2" xfId="41035"/>
    <cellStyle name="Comma 10 12 6" xfId="24423"/>
    <cellStyle name="Comma 10 13" xfId="2366"/>
    <cellStyle name="Comma 10 13 2" xfId="6491"/>
    <cellStyle name="Comma 10 13 2 2" xfId="29263"/>
    <cellStyle name="Comma 10 13 3" xfId="10618"/>
    <cellStyle name="Comma 10 13 3 2" xfId="33390"/>
    <cellStyle name="Comma 10 13 4" xfId="15018"/>
    <cellStyle name="Comma 10 13 4 2" xfId="37790"/>
    <cellStyle name="Comma 10 13 5" xfId="18978"/>
    <cellStyle name="Comma 10 13 5 2" xfId="41750"/>
    <cellStyle name="Comma 10 13 6" xfId="25138"/>
    <cellStyle name="Comma 10 14" xfId="2421"/>
    <cellStyle name="Comma 10 14 2" xfId="6546"/>
    <cellStyle name="Comma 10 14 2 2" xfId="29318"/>
    <cellStyle name="Comma 10 14 3" xfId="10673"/>
    <cellStyle name="Comma 10 14 3 2" xfId="33445"/>
    <cellStyle name="Comma 10 14 4" xfId="15073"/>
    <cellStyle name="Comma 10 14 4 2" xfId="37845"/>
    <cellStyle name="Comma 10 14 5" xfId="19033"/>
    <cellStyle name="Comma 10 14 5 2" xfId="41805"/>
    <cellStyle name="Comma 10 14 6" xfId="25193"/>
    <cellStyle name="Comma 10 15" xfId="2476"/>
    <cellStyle name="Comma 10 15 2" xfId="6601"/>
    <cellStyle name="Comma 10 15 2 2" xfId="29373"/>
    <cellStyle name="Comma 10 15 3" xfId="10728"/>
    <cellStyle name="Comma 10 15 3 2" xfId="33500"/>
    <cellStyle name="Comma 10 15 4" xfId="15128"/>
    <cellStyle name="Comma 10 15 4 2" xfId="37900"/>
    <cellStyle name="Comma 10 15 5" xfId="19088"/>
    <cellStyle name="Comma 10 15 5 2" xfId="41860"/>
    <cellStyle name="Comma 10 15 6" xfId="25248"/>
    <cellStyle name="Comma 10 16" xfId="3191"/>
    <cellStyle name="Comma 10 16 2" xfId="7316"/>
    <cellStyle name="Comma 10 16 2 2" xfId="30088"/>
    <cellStyle name="Comma 10 16 3" xfId="11443"/>
    <cellStyle name="Comma 10 16 3 2" xfId="34215"/>
    <cellStyle name="Comma 10 16 4" xfId="15843"/>
    <cellStyle name="Comma 10 16 4 2" xfId="38615"/>
    <cellStyle name="Comma 10 16 5" xfId="19803"/>
    <cellStyle name="Comma 10 16 5 2" xfId="42575"/>
    <cellStyle name="Comma 10 16 6" xfId="25963"/>
    <cellStyle name="Comma 10 17" xfId="3246"/>
    <cellStyle name="Comma 10 17 2" xfId="7371"/>
    <cellStyle name="Comma 10 17 2 2" xfId="30143"/>
    <cellStyle name="Comma 10 17 3" xfId="11498"/>
    <cellStyle name="Comma 10 17 3 2" xfId="34270"/>
    <cellStyle name="Comma 10 17 4" xfId="15898"/>
    <cellStyle name="Comma 10 17 4 2" xfId="38670"/>
    <cellStyle name="Comma 10 17 5" xfId="19858"/>
    <cellStyle name="Comma 10 17 5 2" xfId="42630"/>
    <cellStyle name="Comma 10 17 6" xfId="26018"/>
    <cellStyle name="Comma 10 18" xfId="3301"/>
    <cellStyle name="Comma 10 18 2" xfId="7426"/>
    <cellStyle name="Comma 10 18 2 2" xfId="30198"/>
    <cellStyle name="Comma 10 18 3" xfId="11553"/>
    <cellStyle name="Comma 10 18 3 2" xfId="34325"/>
    <cellStyle name="Comma 10 18 4" xfId="15953"/>
    <cellStyle name="Comma 10 18 4 2" xfId="38725"/>
    <cellStyle name="Comma 10 18 5" xfId="19913"/>
    <cellStyle name="Comma 10 18 5 2" xfId="42685"/>
    <cellStyle name="Comma 10 18 6" xfId="26073"/>
    <cellStyle name="Comma 10 19" xfId="3356"/>
    <cellStyle name="Comma 10 19 2" xfId="7481"/>
    <cellStyle name="Comma 10 19 2 2" xfId="30253"/>
    <cellStyle name="Comma 10 19 3" xfId="11608"/>
    <cellStyle name="Comma 10 19 3 2" xfId="34380"/>
    <cellStyle name="Comma 10 19 4" xfId="16008"/>
    <cellStyle name="Comma 10 19 4 2" xfId="38780"/>
    <cellStyle name="Comma 10 19 5" xfId="19968"/>
    <cellStyle name="Comma 10 19 5 2" xfId="42740"/>
    <cellStyle name="Comma 10 19 6" xfId="26128"/>
    <cellStyle name="Comma 10 2" xfId="221"/>
    <cellStyle name="Comma 10 2 10" xfId="8528"/>
    <cellStyle name="Comma 10 2 10 2" xfId="31300"/>
    <cellStyle name="Comma 10 2 11" xfId="12488"/>
    <cellStyle name="Comma 10 2 11 2" xfId="35260"/>
    <cellStyle name="Comma 10 2 12" xfId="12928"/>
    <cellStyle name="Comma 10 2 12 2" xfId="35700"/>
    <cellStyle name="Comma 10 2 13" xfId="16888"/>
    <cellStyle name="Comma 10 2 13 2" xfId="39660"/>
    <cellStyle name="Comma 10 2 14" xfId="331"/>
    <cellStyle name="Comma 10 2 14 2" xfId="23103"/>
    <cellStyle name="Comma 10 2 15" xfId="22993"/>
    <cellStyle name="Comma 10 2 2" xfId="386"/>
    <cellStyle name="Comma 10 2 2 10" xfId="16998"/>
    <cellStyle name="Comma 10 2 2 10 2" xfId="39770"/>
    <cellStyle name="Comma 10 2 2 11" xfId="23158"/>
    <cellStyle name="Comma 10 2 2 2" xfId="1101"/>
    <cellStyle name="Comma 10 2 2 2 2" xfId="5226"/>
    <cellStyle name="Comma 10 2 2 2 2 2" xfId="27998"/>
    <cellStyle name="Comma 10 2 2 2 3" xfId="9353"/>
    <cellStyle name="Comma 10 2 2 2 3 2" xfId="32125"/>
    <cellStyle name="Comma 10 2 2 2 4" xfId="13753"/>
    <cellStyle name="Comma 10 2 2 2 4 2" xfId="36525"/>
    <cellStyle name="Comma 10 2 2 2 5" xfId="17713"/>
    <cellStyle name="Comma 10 2 2 2 5 2" xfId="40485"/>
    <cellStyle name="Comma 10 2 2 2 6" xfId="23873"/>
    <cellStyle name="Comma 10 2 2 3" xfId="1816"/>
    <cellStyle name="Comma 10 2 2 3 2" xfId="5941"/>
    <cellStyle name="Comma 10 2 2 3 2 2" xfId="28713"/>
    <cellStyle name="Comma 10 2 2 3 3" xfId="10068"/>
    <cellStyle name="Comma 10 2 2 3 3 2" xfId="32840"/>
    <cellStyle name="Comma 10 2 2 3 4" xfId="14468"/>
    <cellStyle name="Comma 10 2 2 3 4 2" xfId="37240"/>
    <cellStyle name="Comma 10 2 2 3 5" xfId="18428"/>
    <cellStyle name="Comma 10 2 2 3 5 2" xfId="41200"/>
    <cellStyle name="Comma 10 2 2 3 6" xfId="24588"/>
    <cellStyle name="Comma 10 2 2 4" xfId="2641"/>
    <cellStyle name="Comma 10 2 2 4 2" xfId="6766"/>
    <cellStyle name="Comma 10 2 2 4 2 2" xfId="29538"/>
    <cellStyle name="Comma 10 2 2 4 3" xfId="10893"/>
    <cellStyle name="Comma 10 2 2 4 3 2" xfId="33665"/>
    <cellStyle name="Comma 10 2 2 4 4" xfId="15293"/>
    <cellStyle name="Comma 10 2 2 4 4 2" xfId="38065"/>
    <cellStyle name="Comma 10 2 2 4 5" xfId="19253"/>
    <cellStyle name="Comma 10 2 2 4 5 2" xfId="42025"/>
    <cellStyle name="Comma 10 2 2 4 6" xfId="25413"/>
    <cellStyle name="Comma 10 2 2 5" xfId="3631"/>
    <cellStyle name="Comma 10 2 2 5 2" xfId="7756"/>
    <cellStyle name="Comma 10 2 2 5 2 2" xfId="30528"/>
    <cellStyle name="Comma 10 2 2 5 3" xfId="11883"/>
    <cellStyle name="Comma 10 2 2 5 3 2" xfId="34655"/>
    <cellStyle name="Comma 10 2 2 5 4" xfId="16283"/>
    <cellStyle name="Comma 10 2 2 5 4 2" xfId="39055"/>
    <cellStyle name="Comma 10 2 2 5 5" xfId="20243"/>
    <cellStyle name="Comma 10 2 2 5 5 2" xfId="43015"/>
    <cellStyle name="Comma 10 2 2 5 6" xfId="26403"/>
    <cellStyle name="Comma 10 2 2 6" xfId="4511"/>
    <cellStyle name="Comma 10 2 2 6 2" xfId="27283"/>
    <cellStyle name="Comma 10 2 2 7" xfId="8638"/>
    <cellStyle name="Comma 10 2 2 7 2" xfId="31410"/>
    <cellStyle name="Comma 10 2 2 8" xfId="12598"/>
    <cellStyle name="Comma 10 2 2 8 2" xfId="35370"/>
    <cellStyle name="Comma 10 2 2 9" xfId="13038"/>
    <cellStyle name="Comma 10 2 2 9 2" xfId="35810"/>
    <cellStyle name="Comma 10 2 3" xfId="496"/>
    <cellStyle name="Comma 10 2 3 10" xfId="17108"/>
    <cellStyle name="Comma 10 2 3 10 2" xfId="39880"/>
    <cellStyle name="Comma 10 2 3 11" xfId="23268"/>
    <cellStyle name="Comma 10 2 3 2" xfId="1211"/>
    <cellStyle name="Comma 10 2 3 2 2" xfId="5336"/>
    <cellStyle name="Comma 10 2 3 2 2 2" xfId="28108"/>
    <cellStyle name="Comma 10 2 3 2 3" xfId="9463"/>
    <cellStyle name="Comma 10 2 3 2 3 2" xfId="32235"/>
    <cellStyle name="Comma 10 2 3 2 4" xfId="13863"/>
    <cellStyle name="Comma 10 2 3 2 4 2" xfId="36635"/>
    <cellStyle name="Comma 10 2 3 2 5" xfId="17823"/>
    <cellStyle name="Comma 10 2 3 2 5 2" xfId="40595"/>
    <cellStyle name="Comma 10 2 3 2 6" xfId="23983"/>
    <cellStyle name="Comma 10 2 3 3" xfId="1926"/>
    <cellStyle name="Comma 10 2 3 3 2" xfId="6051"/>
    <cellStyle name="Comma 10 2 3 3 2 2" xfId="28823"/>
    <cellStyle name="Comma 10 2 3 3 3" xfId="10178"/>
    <cellStyle name="Comma 10 2 3 3 3 2" xfId="32950"/>
    <cellStyle name="Comma 10 2 3 3 4" xfId="14578"/>
    <cellStyle name="Comma 10 2 3 3 4 2" xfId="37350"/>
    <cellStyle name="Comma 10 2 3 3 5" xfId="18538"/>
    <cellStyle name="Comma 10 2 3 3 5 2" xfId="41310"/>
    <cellStyle name="Comma 10 2 3 3 6" xfId="24698"/>
    <cellStyle name="Comma 10 2 3 4" xfId="2751"/>
    <cellStyle name="Comma 10 2 3 4 2" xfId="6876"/>
    <cellStyle name="Comma 10 2 3 4 2 2" xfId="29648"/>
    <cellStyle name="Comma 10 2 3 4 3" xfId="11003"/>
    <cellStyle name="Comma 10 2 3 4 3 2" xfId="33775"/>
    <cellStyle name="Comma 10 2 3 4 4" xfId="15403"/>
    <cellStyle name="Comma 10 2 3 4 4 2" xfId="38175"/>
    <cellStyle name="Comma 10 2 3 4 5" xfId="19363"/>
    <cellStyle name="Comma 10 2 3 4 5 2" xfId="42135"/>
    <cellStyle name="Comma 10 2 3 4 6" xfId="25523"/>
    <cellStyle name="Comma 10 2 3 5" xfId="3741"/>
    <cellStyle name="Comma 10 2 3 5 2" xfId="7866"/>
    <cellStyle name="Comma 10 2 3 5 2 2" xfId="30638"/>
    <cellStyle name="Comma 10 2 3 5 3" xfId="11993"/>
    <cellStyle name="Comma 10 2 3 5 3 2" xfId="34765"/>
    <cellStyle name="Comma 10 2 3 5 4" xfId="16393"/>
    <cellStyle name="Comma 10 2 3 5 4 2" xfId="39165"/>
    <cellStyle name="Comma 10 2 3 5 5" xfId="20353"/>
    <cellStyle name="Comma 10 2 3 5 5 2" xfId="43125"/>
    <cellStyle name="Comma 10 2 3 5 6" xfId="26513"/>
    <cellStyle name="Comma 10 2 3 6" xfId="4621"/>
    <cellStyle name="Comma 10 2 3 6 2" xfId="27393"/>
    <cellStyle name="Comma 10 2 3 7" xfId="8748"/>
    <cellStyle name="Comma 10 2 3 7 2" xfId="31520"/>
    <cellStyle name="Comma 10 2 3 8" xfId="12708"/>
    <cellStyle name="Comma 10 2 3 8 2" xfId="35480"/>
    <cellStyle name="Comma 10 2 3 9" xfId="13148"/>
    <cellStyle name="Comma 10 2 3 9 2" xfId="35920"/>
    <cellStyle name="Comma 10 2 4" xfId="771"/>
    <cellStyle name="Comma 10 2 4 10" xfId="23543"/>
    <cellStyle name="Comma 10 2 4 2" xfId="1486"/>
    <cellStyle name="Comma 10 2 4 2 2" xfId="5611"/>
    <cellStyle name="Comma 10 2 4 2 2 2" xfId="28383"/>
    <cellStyle name="Comma 10 2 4 2 3" xfId="9738"/>
    <cellStyle name="Comma 10 2 4 2 3 2" xfId="32510"/>
    <cellStyle name="Comma 10 2 4 2 4" xfId="14138"/>
    <cellStyle name="Comma 10 2 4 2 4 2" xfId="36910"/>
    <cellStyle name="Comma 10 2 4 2 5" xfId="18098"/>
    <cellStyle name="Comma 10 2 4 2 5 2" xfId="40870"/>
    <cellStyle name="Comma 10 2 4 2 6" xfId="24258"/>
    <cellStyle name="Comma 10 2 4 3" xfId="2201"/>
    <cellStyle name="Comma 10 2 4 3 2" xfId="6326"/>
    <cellStyle name="Comma 10 2 4 3 2 2" xfId="29098"/>
    <cellStyle name="Comma 10 2 4 3 3" xfId="10453"/>
    <cellStyle name="Comma 10 2 4 3 3 2" xfId="33225"/>
    <cellStyle name="Comma 10 2 4 3 4" xfId="14853"/>
    <cellStyle name="Comma 10 2 4 3 4 2" xfId="37625"/>
    <cellStyle name="Comma 10 2 4 3 5" xfId="18813"/>
    <cellStyle name="Comma 10 2 4 3 5 2" xfId="41585"/>
    <cellStyle name="Comma 10 2 4 3 6" xfId="24973"/>
    <cellStyle name="Comma 10 2 4 4" xfId="3026"/>
    <cellStyle name="Comma 10 2 4 4 2" xfId="7151"/>
    <cellStyle name="Comma 10 2 4 4 2 2" xfId="29923"/>
    <cellStyle name="Comma 10 2 4 4 3" xfId="11278"/>
    <cellStyle name="Comma 10 2 4 4 3 2" xfId="34050"/>
    <cellStyle name="Comma 10 2 4 4 4" xfId="15678"/>
    <cellStyle name="Comma 10 2 4 4 4 2" xfId="38450"/>
    <cellStyle name="Comma 10 2 4 4 5" xfId="19638"/>
    <cellStyle name="Comma 10 2 4 4 5 2" xfId="42410"/>
    <cellStyle name="Comma 10 2 4 4 6" xfId="25798"/>
    <cellStyle name="Comma 10 2 4 5" xfId="4016"/>
    <cellStyle name="Comma 10 2 4 5 2" xfId="8141"/>
    <cellStyle name="Comma 10 2 4 5 2 2" xfId="30913"/>
    <cellStyle name="Comma 10 2 4 5 3" xfId="12268"/>
    <cellStyle name="Comma 10 2 4 5 3 2" xfId="35040"/>
    <cellStyle name="Comma 10 2 4 5 4" xfId="16668"/>
    <cellStyle name="Comma 10 2 4 5 4 2" xfId="39440"/>
    <cellStyle name="Comma 10 2 4 5 5" xfId="20628"/>
    <cellStyle name="Comma 10 2 4 5 5 2" xfId="43400"/>
    <cellStyle name="Comma 10 2 4 5 6" xfId="26788"/>
    <cellStyle name="Comma 10 2 4 6" xfId="4896"/>
    <cellStyle name="Comma 10 2 4 6 2" xfId="27668"/>
    <cellStyle name="Comma 10 2 4 7" xfId="9023"/>
    <cellStyle name="Comma 10 2 4 7 2" xfId="31795"/>
    <cellStyle name="Comma 10 2 4 8" xfId="13423"/>
    <cellStyle name="Comma 10 2 4 8 2" xfId="36195"/>
    <cellStyle name="Comma 10 2 4 9" xfId="17383"/>
    <cellStyle name="Comma 10 2 4 9 2" xfId="40155"/>
    <cellStyle name="Comma 10 2 5" xfId="991"/>
    <cellStyle name="Comma 10 2 5 2" xfId="5116"/>
    <cellStyle name="Comma 10 2 5 2 2" xfId="27888"/>
    <cellStyle name="Comma 10 2 5 3" xfId="9243"/>
    <cellStyle name="Comma 10 2 5 3 2" xfId="32015"/>
    <cellStyle name="Comma 10 2 5 4" xfId="13643"/>
    <cellStyle name="Comma 10 2 5 4 2" xfId="36415"/>
    <cellStyle name="Comma 10 2 5 5" xfId="17603"/>
    <cellStyle name="Comma 10 2 5 5 2" xfId="40375"/>
    <cellStyle name="Comma 10 2 5 6" xfId="23763"/>
    <cellStyle name="Comma 10 2 6" xfId="1706"/>
    <cellStyle name="Comma 10 2 6 2" xfId="5831"/>
    <cellStyle name="Comma 10 2 6 2 2" xfId="28603"/>
    <cellStyle name="Comma 10 2 6 3" xfId="9958"/>
    <cellStyle name="Comma 10 2 6 3 2" xfId="32730"/>
    <cellStyle name="Comma 10 2 6 4" xfId="14358"/>
    <cellStyle name="Comma 10 2 6 4 2" xfId="37130"/>
    <cellStyle name="Comma 10 2 6 5" xfId="18318"/>
    <cellStyle name="Comma 10 2 6 5 2" xfId="41090"/>
    <cellStyle name="Comma 10 2 6 6" xfId="24478"/>
    <cellStyle name="Comma 10 2 7" xfId="2531"/>
    <cellStyle name="Comma 10 2 7 2" xfId="6656"/>
    <cellStyle name="Comma 10 2 7 2 2" xfId="29428"/>
    <cellStyle name="Comma 10 2 7 3" xfId="10783"/>
    <cellStyle name="Comma 10 2 7 3 2" xfId="33555"/>
    <cellStyle name="Comma 10 2 7 4" xfId="15183"/>
    <cellStyle name="Comma 10 2 7 4 2" xfId="37955"/>
    <cellStyle name="Comma 10 2 7 5" xfId="19143"/>
    <cellStyle name="Comma 10 2 7 5 2" xfId="41915"/>
    <cellStyle name="Comma 10 2 7 6" xfId="25303"/>
    <cellStyle name="Comma 10 2 8" xfId="3521"/>
    <cellStyle name="Comma 10 2 8 2" xfId="7646"/>
    <cellStyle name="Comma 10 2 8 2 2" xfId="30418"/>
    <cellStyle name="Comma 10 2 8 3" xfId="11773"/>
    <cellStyle name="Comma 10 2 8 3 2" xfId="34545"/>
    <cellStyle name="Comma 10 2 8 4" xfId="16173"/>
    <cellStyle name="Comma 10 2 8 4 2" xfId="38945"/>
    <cellStyle name="Comma 10 2 8 5" xfId="20133"/>
    <cellStyle name="Comma 10 2 8 5 2" xfId="42905"/>
    <cellStyle name="Comma 10 2 8 6" xfId="26293"/>
    <cellStyle name="Comma 10 2 9" xfId="4401"/>
    <cellStyle name="Comma 10 2 9 2" xfId="27173"/>
    <cellStyle name="Comma 10 20" xfId="3411"/>
    <cellStyle name="Comma 10 20 2" xfId="7536"/>
    <cellStyle name="Comma 10 20 2 2" xfId="30308"/>
    <cellStyle name="Comma 10 20 3" xfId="11663"/>
    <cellStyle name="Comma 10 20 3 2" xfId="34435"/>
    <cellStyle name="Comma 10 20 4" xfId="16063"/>
    <cellStyle name="Comma 10 20 4 2" xfId="38835"/>
    <cellStyle name="Comma 10 20 5" xfId="20023"/>
    <cellStyle name="Comma 10 20 5 2" xfId="42795"/>
    <cellStyle name="Comma 10 20 6" xfId="26183"/>
    <cellStyle name="Comma 10 21" xfId="3466"/>
    <cellStyle name="Comma 10 21 2" xfId="7591"/>
    <cellStyle name="Comma 10 21 2 2" xfId="30363"/>
    <cellStyle name="Comma 10 21 3" xfId="11718"/>
    <cellStyle name="Comma 10 21 3 2" xfId="34490"/>
    <cellStyle name="Comma 10 21 4" xfId="16118"/>
    <cellStyle name="Comma 10 21 4 2" xfId="38890"/>
    <cellStyle name="Comma 10 21 5" xfId="20078"/>
    <cellStyle name="Comma 10 21 5 2" xfId="42850"/>
    <cellStyle name="Comma 10 21 6" xfId="26238"/>
    <cellStyle name="Comma 10 22" xfId="4181"/>
    <cellStyle name="Comma 10 22 2" xfId="26953"/>
    <cellStyle name="Comma 10 23" xfId="4236"/>
    <cellStyle name="Comma 10 23 2" xfId="27008"/>
    <cellStyle name="Comma 10 24" xfId="4291"/>
    <cellStyle name="Comma 10 24 2" xfId="27063"/>
    <cellStyle name="Comma 10 25" xfId="4346"/>
    <cellStyle name="Comma 10 25 2" xfId="27118"/>
    <cellStyle name="Comma 10 26" xfId="8306"/>
    <cellStyle name="Comma 10 26 2" xfId="31078"/>
    <cellStyle name="Comma 10 27" xfId="8363"/>
    <cellStyle name="Comma 10 27 2" xfId="31135"/>
    <cellStyle name="Comma 10 28" xfId="8418"/>
    <cellStyle name="Comma 10 28 2" xfId="31190"/>
    <cellStyle name="Comma 10 29" xfId="8473"/>
    <cellStyle name="Comma 10 29 2" xfId="31245"/>
    <cellStyle name="Comma 10 3" xfId="276"/>
    <cellStyle name="Comma 10 3 10" xfId="16943"/>
    <cellStyle name="Comma 10 3 10 2" xfId="39715"/>
    <cellStyle name="Comma 10 3 11" xfId="23048"/>
    <cellStyle name="Comma 10 3 2" xfId="1046"/>
    <cellStyle name="Comma 10 3 2 2" xfId="5171"/>
    <cellStyle name="Comma 10 3 2 2 2" xfId="27943"/>
    <cellStyle name="Comma 10 3 2 3" xfId="9298"/>
    <cellStyle name="Comma 10 3 2 3 2" xfId="32070"/>
    <cellStyle name="Comma 10 3 2 4" xfId="13698"/>
    <cellStyle name="Comma 10 3 2 4 2" xfId="36470"/>
    <cellStyle name="Comma 10 3 2 5" xfId="17658"/>
    <cellStyle name="Comma 10 3 2 5 2" xfId="40430"/>
    <cellStyle name="Comma 10 3 2 6" xfId="23818"/>
    <cellStyle name="Comma 10 3 3" xfId="1761"/>
    <cellStyle name="Comma 10 3 3 2" xfId="5886"/>
    <cellStyle name="Comma 10 3 3 2 2" xfId="28658"/>
    <cellStyle name="Comma 10 3 3 3" xfId="10013"/>
    <cellStyle name="Comma 10 3 3 3 2" xfId="32785"/>
    <cellStyle name="Comma 10 3 3 4" xfId="14413"/>
    <cellStyle name="Comma 10 3 3 4 2" xfId="37185"/>
    <cellStyle name="Comma 10 3 3 5" xfId="18373"/>
    <cellStyle name="Comma 10 3 3 5 2" xfId="41145"/>
    <cellStyle name="Comma 10 3 3 6" xfId="24533"/>
    <cellStyle name="Comma 10 3 4" xfId="2586"/>
    <cellStyle name="Comma 10 3 4 2" xfId="6711"/>
    <cellStyle name="Comma 10 3 4 2 2" xfId="29483"/>
    <cellStyle name="Comma 10 3 4 3" xfId="10838"/>
    <cellStyle name="Comma 10 3 4 3 2" xfId="33610"/>
    <cellStyle name="Comma 10 3 4 4" xfId="15238"/>
    <cellStyle name="Comma 10 3 4 4 2" xfId="38010"/>
    <cellStyle name="Comma 10 3 4 5" xfId="19198"/>
    <cellStyle name="Comma 10 3 4 5 2" xfId="41970"/>
    <cellStyle name="Comma 10 3 4 6" xfId="25358"/>
    <cellStyle name="Comma 10 3 5" xfId="3576"/>
    <cellStyle name="Comma 10 3 5 2" xfId="7701"/>
    <cellStyle name="Comma 10 3 5 2 2" xfId="30473"/>
    <cellStyle name="Comma 10 3 5 3" xfId="11828"/>
    <cellStyle name="Comma 10 3 5 3 2" xfId="34600"/>
    <cellStyle name="Comma 10 3 5 4" xfId="16228"/>
    <cellStyle name="Comma 10 3 5 4 2" xfId="39000"/>
    <cellStyle name="Comma 10 3 5 5" xfId="20188"/>
    <cellStyle name="Comma 10 3 5 5 2" xfId="42960"/>
    <cellStyle name="Comma 10 3 5 6" xfId="26348"/>
    <cellStyle name="Comma 10 3 6" xfId="4456"/>
    <cellStyle name="Comma 10 3 6 2" xfId="27228"/>
    <cellStyle name="Comma 10 3 7" xfId="8583"/>
    <cellStyle name="Comma 10 3 7 2" xfId="31355"/>
    <cellStyle name="Comma 10 3 8" xfId="12543"/>
    <cellStyle name="Comma 10 3 8 2" xfId="35315"/>
    <cellStyle name="Comma 10 3 9" xfId="12983"/>
    <cellStyle name="Comma 10 3 9 2" xfId="35755"/>
    <cellStyle name="Comma 10 30" xfId="12433"/>
    <cellStyle name="Comma 10 30 2" xfId="35205"/>
    <cellStyle name="Comma 10 31" xfId="12763"/>
    <cellStyle name="Comma 10 31 2" xfId="35535"/>
    <cellStyle name="Comma 10 32" xfId="12818"/>
    <cellStyle name="Comma 10 32 2" xfId="35590"/>
    <cellStyle name="Comma 10 33" xfId="12873"/>
    <cellStyle name="Comma 10 33 2" xfId="35645"/>
    <cellStyle name="Comma 10 34" xfId="16833"/>
    <cellStyle name="Comma 10 34 2" xfId="39605"/>
    <cellStyle name="Comma 10 35" xfId="20793"/>
    <cellStyle name="Comma 10 35 2" xfId="43565"/>
    <cellStyle name="Comma 10 36" xfId="20848"/>
    <cellStyle name="Comma 10 36 2" xfId="43620"/>
    <cellStyle name="Comma 10 37" xfId="20903"/>
    <cellStyle name="Comma 10 37 2" xfId="43675"/>
    <cellStyle name="Comma 10 38" xfId="20958"/>
    <cellStyle name="Comma 10 38 2" xfId="43730"/>
    <cellStyle name="Comma 10 39" xfId="21013"/>
    <cellStyle name="Comma 10 39 2" xfId="43785"/>
    <cellStyle name="Comma 10 4" xfId="441"/>
    <cellStyle name="Comma 10 4 10" xfId="17053"/>
    <cellStyle name="Comma 10 4 10 2" xfId="39825"/>
    <cellStyle name="Comma 10 4 11" xfId="23213"/>
    <cellStyle name="Comma 10 4 2" xfId="1156"/>
    <cellStyle name="Comma 10 4 2 2" xfId="5281"/>
    <cellStyle name="Comma 10 4 2 2 2" xfId="28053"/>
    <cellStyle name="Comma 10 4 2 3" xfId="9408"/>
    <cellStyle name="Comma 10 4 2 3 2" xfId="32180"/>
    <cellStyle name="Comma 10 4 2 4" xfId="13808"/>
    <cellStyle name="Comma 10 4 2 4 2" xfId="36580"/>
    <cellStyle name="Comma 10 4 2 5" xfId="17768"/>
    <cellStyle name="Comma 10 4 2 5 2" xfId="40540"/>
    <cellStyle name="Comma 10 4 2 6" xfId="23928"/>
    <cellStyle name="Comma 10 4 3" xfId="1871"/>
    <cellStyle name="Comma 10 4 3 2" xfId="5996"/>
    <cellStyle name="Comma 10 4 3 2 2" xfId="28768"/>
    <cellStyle name="Comma 10 4 3 3" xfId="10123"/>
    <cellStyle name="Comma 10 4 3 3 2" xfId="32895"/>
    <cellStyle name="Comma 10 4 3 4" xfId="14523"/>
    <cellStyle name="Comma 10 4 3 4 2" xfId="37295"/>
    <cellStyle name="Comma 10 4 3 5" xfId="18483"/>
    <cellStyle name="Comma 10 4 3 5 2" xfId="41255"/>
    <cellStyle name="Comma 10 4 3 6" xfId="24643"/>
    <cellStyle name="Comma 10 4 4" xfId="2696"/>
    <cellStyle name="Comma 10 4 4 2" xfId="6821"/>
    <cellStyle name="Comma 10 4 4 2 2" xfId="29593"/>
    <cellStyle name="Comma 10 4 4 3" xfId="10948"/>
    <cellStyle name="Comma 10 4 4 3 2" xfId="33720"/>
    <cellStyle name="Comma 10 4 4 4" xfId="15348"/>
    <cellStyle name="Comma 10 4 4 4 2" xfId="38120"/>
    <cellStyle name="Comma 10 4 4 5" xfId="19308"/>
    <cellStyle name="Comma 10 4 4 5 2" xfId="42080"/>
    <cellStyle name="Comma 10 4 4 6" xfId="25468"/>
    <cellStyle name="Comma 10 4 5" xfId="3686"/>
    <cellStyle name="Comma 10 4 5 2" xfId="7811"/>
    <cellStyle name="Comma 10 4 5 2 2" xfId="30583"/>
    <cellStyle name="Comma 10 4 5 3" xfId="11938"/>
    <cellStyle name="Comma 10 4 5 3 2" xfId="34710"/>
    <cellStyle name="Comma 10 4 5 4" xfId="16338"/>
    <cellStyle name="Comma 10 4 5 4 2" xfId="39110"/>
    <cellStyle name="Comma 10 4 5 5" xfId="20298"/>
    <cellStyle name="Comma 10 4 5 5 2" xfId="43070"/>
    <cellStyle name="Comma 10 4 5 6" xfId="26458"/>
    <cellStyle name="Comma 10 4 6" xfId="4566"/>
    <cellStyle name="Comma 10 4 6 2" xfId="27338"/>
    <cellStyle name="Comma 10 4 7" xfId="8693"/>
    <cellStyle name="Comma 10 4 7 2" xfId="31465"/>
    <cellStyle name="Comma 10 4 8" xfId="12653"/>
    <cellStyle name="Comma 10 4 8 2" xfId="35425"/>
    <cellStyle name="Comma 10 4 9" xfId="13093"/>
    <cellStyle name="Comma 10 4 9 2" xfId="35865"/>
    <cellStyle name="Comma 10 40" xfId="21068"/>
    <cellStyle name="Comma 10 40 2" xfId="43840"/>
    <cellStyle name="Comma 10 41" xfId="21123"/>
    <cellStyle name="Comma 10 41 2" xfId="43895"/>
    <cellStyle name="Comma 10 42" xfId="21178"/>
    <cellStyle name="Comma 10 42 2" xfId="43950"/>
    <cellStyle name="Comma 10 43" xfId="21233"/>
    <cellStyle name="Comma 10 43 2" xfId="44005"/>
    <cellStyle name="Comma 10 44" xfId="21288"/>
    <cellStyle name="Comma 10 44 2" xfId="44060"/>
    <cellStyle name="Comma 10 45" xfId="21343"/>
    <cellStyle name="Comma 10 45 2" xfId="44115"/>
    <cellStyle name="Comma 10 46" xfId="21398"/>
    <cellStyle name="Comma 10 46 2" xfId="44170"/>
    <cellStyle name="Comma 10 47" xfId="21453"/>
    <cellStyle name="Comma 10 47 2" xfId="44225"/>
    <cellStyle name="Comma 10 48" xfId="21508"/>
    <cellStyle name="Comma 10 48 2" xfId="44280"/>
    <cellStyle name="Comma 10 49" xfId="21563"/>
    <cellStyle name="Comma 10 49 2" xfId="44335"/>
    <cellStyle name="Comma 10 5" xfId="551"/>
    <cellStyle name="Comma 10 5 10" xfId="23323"/>
    <cellStyle name="Comma 10 5 2" xfId="1266"/>
    <cellStyle name="Comma 10 5 2 2" xfId="5391"/>
    <cellStyle name="Comma 10 5 2 2 2" xfId="28163"/>
    <cellStyle name="Comma 10 5 2 3" xfId="9518"/>
    <cellStyle name="Comma 10 5 2 3 2" xfId="32290"/>
    <cellStyle name="Comma 10 5 2 4" xfId="13918"/>
    <cellStyle name="Comma 10 5 2 4 2" xfId="36690"/>
    <cellStyle name="Comma 10 5 2 5" xfId="17878"/>
    <cellStyle name="Comma 10 5 2 5 2" xfId="40650"/>
    <cellStyle name="Comma 10 5 2 6" xfId="24038"/>
    <cellStyle name="Comma 10 5 3" xfId="1981"/>
    <cellStyle name="Comma 10 5 3 2" xfId="6106"/>
    <cellStyle name="Comma 10 5 3 2 2" xfId="28878"/>
    <cellStyle name="Comma 10 5 3 3" xfId="10233"/>
    <cellStyle name="Comma 10 5 3 3 2" xfId="33005"/>
    <cellStyle name="Comma 10 5 3 4" xfId="14633"/>
    <cellStyle name="Comma 10 5 3 4 2" xfId="37405"/>
    <cellStyle name="Comma 10 5 3 5" xfId="18593"/>
    <cellStyle name="Comma 10 5 3 5 2" xfId="41365"/>
    <cellStyle name="Comma 10 5 3 6" xfId="24753"/>
    <cellStyle name="Comma 10 5 4" xfId="2806"/>
    <cellStyle name="Comma 10 5 4 2" xfId="6931"/>
    <cellStyle name="Comma 10 5 4 2 2" xfId="29703"/>
    <cellStyle name="Comma 10 5 4 3" xfId="11058"/>
    <cellStyle name="Comma 10 5 4 3 2" xfId="33830"/>
    <cellStyle name="Comma 10 5 4 4" xfId="15458"/>
    <cellStyle name="Comma 10 5 4 4 2" xfId="38230"/>
    <cellStyle name="Comma 10 5 4 5" xfId="19418"/>
    <cellStyle name="Comma 10 5 4 5 2" xfId="42190"/>
    <cellStyle name="Comma 10 5 4 6" xfId="25578"/>
    <cellStyle name="Comma 10 5 5" xfId="3796"/>
    <cellStyle name="Comma 10 5 5 2" xfId="7921"/>
    <cellStyle name="Comma 10 5 5 2 2" xfId="30693"/>
    <cellStyle name="Comma 10 5 5 3" xfId="12048"/>
    <cellStyle name="Comma 10 5 5 3 2" xfId="34820"/>
    <cellStyle name="Comma 10 5 5 4" xfId="16448"/>
    <cellStyle name="Comma 10 5 5 4 2" xfId="39220"/>
    <cellStyle name="Comma 10 5 5 5" xfId="20408"/>
    <cellStyle name="Comma 10 5 5 5 2" xfId="43180"/>
    <cellStyle name="Comma 10 5 5 6" xfId="26568"/>
    <cellStyle name="Comma 10 5 6" xfId="4676"/>
    <cellStyle name="Comma 10 5 6 2" xfId="27448"/>
    <cellStyle name="Comma 10 5 7" xfId="8803"/>
    <cellStyle name="Comma 10 5 7 2" xfId="31575"/>
    <cellStyle name="Comma 10 5 8" xfId="13203"/>
    <cellStyle name="Comma 10 5 8 2" xfId="35975"/>
    <cellStyle name="Comma 10 5 9" xfId="17163"/>
    <cellStyle name="Comma 10 5 9 2" xfId="39935"/>
    <cellStyle name="Comma 10 50" xfId="21618"/>
    <cellStyle name="Comma 10 50 2" xfId="44390"/>
    <cellStyle name="Comma 10 51" xfId="21673"/>
    <cellStyle name="Comma 10 51 2" xfId="44445"/>
    <cellStyle name="Comma 10 52" xfId="21728"/>
    <cellStyle name="Comma 10 52 2" xfId="44500"/>
    <cellStyle name="Comma 10 53" xfId="21783"/>
    <cellStyle name="Comma 10 53 2" xfId="44555"/>
    <cellStyle name="Comma 10 54" xfId="21838"/>
    <cellStyle name="Comma 10 54 2" xfId="44610"/>
    <cellStyle name="Comma 10 55" xfId="21893"/>
    <cellStyle name="Comma 10 55 2" xfId="44665"/>
    <cellStyle name="Comma 10 56" xfId="21948"/>
    <cellStyle name="Comma 10 56 2" xfId="44720"/>
    <cellStyle name="Comma 10 57" xfId="22003"/>
    <cellStyle name="Comma 10 57 2" xfId="44775"/>
    <cellStyle name="Comma 10 58" xfId="22058"/>
    <cellStyle name="Comma 10 58 2" xfId="44830"/>
    <cellStyle name="Comma 10 59" xfId="22113"/>
    <cellStyle name="Comma 10 59 2" xfId="44885"/>
    <cellStyle name="Comma 10 6" xfId="606"/>
    <cellStyle name="Comma 10 6 10" xfId="23378"/>
    <cellStyle name="Comma 10 6 2" xfId="1321"/>
    <cellStyle name="Comma 10 6 2 2" xfId="5446"/>
    <cellStyle name="Comma 10 6 2 2 2" xfId="28218"/>
    <cellStyle name="Comma 10 6 2 3" xfId="9573"/>
    <cellStyle name="Comma 10 6 2 3 2" xfId="32345"/>
    <cellStyle name="Comma 10 6 2 4" xfId="13973"/>
    <cellStyle name="Comma 10 6 2 4 2" xfId="36745"/>
    <cellStyle name="Comma 10 6 2 5" xfId="17933"/>
    <cellStyle name="Comma 10 6 2 5 2" xfId="40705"/>
    <cellStyle name="Comma 10 6 2 6" xfId="24093"/>
    <cellStyle name="Comma 10 6 3" xfId="2036"/>
    <cellStyle name="Comma 10 6 3 2" xfId="6161"/>
    <cellStyle name="Comma 10 6 3 2 2" xfId="28933"/>
    <cellStyle name="Comma 10 6 3 3" xfId="10288"/>
    <cellStyle name="Comma 10 6 3 3 2" xfId="33060"/>
    <cellStyle name="Comma 10 6 3 4" xfId="14688"/>
    <cellStyle name="Comma 10 6 3 4 2" xfId="37460"/>
    <cellStyle name="Comma 10 6 3 5" xfId="18648"/>
    <cellStyle name="Comma 10 6 3 5 2" xfId="41420"/>
    <cellStyle name="Comma 10 6 3 6" xfId="24808"/>
    <cellStyle name="Comma 10 6 4" xfId="2861"/>
    <cellStyle name="Comma 10 6 4 2" xfId="6986"/>
    <cellStyle name="Comma 10 6 4 2 2" xfId="29758"/>
    <cellStyle name="Comma 10 6 4 3" xfId="11113"/>
    <cellStyle name="Comma 10 6 4 3 2" xfId="33885"/>
    <cellStyle name="Comma 10 6 4 4" xfId="15513"/>
    <cellStyle name="Comma 10 6 4 4 2" xfId="38285"/>
    <cellStyle name="Comma 10 6 4 5" xfId="19473"/>
    <cellStyle name="Comma 10 6 4 5 2" xfId="42245"/>
    <cellStyle name="Comma 10 6 4 6" xfId="25633"/>
    <cellStyle name="Comma 10 6 5" xfId="3851"/>
    <cellStyle name="Comma 10 6 5 2" xfId="7976"/>
    <cellStyle name="Comma 10 6 5 2 2" xfId="30748"/>
    <cellStyle name="Comma 10 6 5 3" xfId="12103"/>
    <cellStyle name="Comma 10 6 5 3 2" xfId="34875"/>
    <cellStyle name="Comma 10 6 5 4" xfId="16503"/>
    <cellStyle name="Comma 10 6 5 4 2" xfId="39275"/>
    <cellStyle name="Comma 10 6 5 5" xfId="20463"/>
    <cellStyle name="Comma 10 6 5 5 2" xfId="43235"/>
    <cellStyle name="Comma 10 6 5 6" xfId="26623"/>
    <cellStyle name="Comma 10 6 6" xfId="4731"/>
    <cellStyle name="Comma 10 6 6 2" xfId="27503"/>
    <cellStyle name="Comma 10 6 7" xfId="8858"/>
    <cellStyle name="Comma 10 6 7 2" xfId="31630"/>
    <cellStyle name="Comma 10 6 8" xfId="13258"/>
    <cellStyle name="Comma 10 6 8 2" xfId="36030"/>
    <cellStyle name="Comma 10 6 9" xfId="17218"/>
    <cellStyle name="Comma 10 6 9 2" xfId="39990"/>
    <cellStyle name="Comma 10 60" xfId="22168"/>
    <cellStyle name="Comma 10 60 2" xfId="44940"/>
    <cellStyle name="Comma 10 61" xfId="22223"/>
    <cellStyle name="Comma 10 61 2" xfId="44995"/>
    <cellStyle name="Comma 10 62" xfId="22278"/>
    <cellStyle name="Comma 10 62 2" xfId="45050"/>
    <cellStyle name="Comma 10 63" xfId="22333"/>
    <cellStyle name="Comma 10 63 2" xfId="45105"/>
    <cellStyle name="Comma 10 64" xfId="22388"/>
    <cellStyle name="Comma 10 64 2" xfId="45160"/>
    <cellStyle name="Comma 10 65" xfId="22443"/>
    <cellStyle name="Comma 10 65 2" xfId="45215"/>
    <cellStyle name="Comma 10 66" xfId="22498"/>
    <cellStyle name="Comma 10 66 2" xfId="45270"/>
    <cellStyle name="Comma 10 67" xfId="22553"/>
    <cellStyle name="Comma 10 67 2" xfId="45325"/>
    <cellStyle name="Comma 10 68" xfId="22608"/>
    <cellStyle name="Comma 10 68 2" xfId="45380"/>
    <cellStyle name="Comma 10 69" xfId="22663"/>
    <cellStyle name="Comma 10 69 2" xfId="45435"/>
    <cellStyle name="Comma 10 7" xfId="661"/>
    <cellStyle name="Comma 10 7 10" xfId="23433"/>
    <cellStyle name="Comma 10 7 2" xfId="1376"/>
    <cellStyle name="Comma 10 7 2 2" xfId="5501"/>
    <cellStyle name="Comma 10 7 2 2 2" xfId="28273"/>
    <cellStyle name="Comma 10 7 2 3" xfId="9628"/>
    <cellStyle name="Comma 10 7 2 3 2" xfId="32400"/>
    <cellStyle name="Comma 10 7 2 4" xfId="14028"/>
    <cellStyle name="Comma 10 7 2 4 2" xfId="36800"/>
    <cellStyle name="Comma 10 7 2 5" xfId="17988"/>
    <cellStyle name="Comma 10 7 2 5 2" xfId="40760"/>
    <cellStyle name="Comma 10 7 2 6" xfId="24148"/>
    <cellStyle name="Comma 10 7 3" xfId="2091"/>
    <cellStyle name="Comma 10 7 3 2" xfId="6216"/>
    <cellStyle name="Comma 10 7 3 2 2" xfId="28988"/>
    <cellStyle name="Comma 10 7 3 3" xfId="10343"/>
    <cellStyle name="Comma 10 7 3 3 2" xfId="33115"/>
    <cellStyle name="Comma 10 7 3 4" xfId="14743"/>
    <cellStyle name="Comma 10 7 3 4 2" xfId="37515"/>
    <cellStyle name="Comma 10 7 3 5" xfId="18703"/>
    <cellStyle name="Comma 10 7 3 5 2" xfId="41475"/>
    <cellStyle name="Comma 10 7 3 6" xfId="24863"/>
    <cellStyle name="Comma 10 7 4" xfId="2916"/>
    <cellStyle name="Comma 10 7 4 2" xfId="7041"/>
    <cellStyle name="Comma 10 7 4 2 2" xfId="29813"/>
    <cellStyle name="Comma 10 7 4 3" xfId="11168"/>
    <cellStyle name="Comma 10 7 4 3 2" xfId="33940"/>
    <cellStyle name="Comma 10 7 4 4" xfId="15568"/>
    <cellStyle name="Comma 10 7 4 4 2" xfId="38340"/>
    <cellStyle name="Comma 10 7 4 5" xfId="19528"/>
    <cellStyle name="Comma 10 7 4 5 2" xfId="42300"/>
    <cellStyle name="Comma 10 7 4 6" xfId="25688"/>
    <cellStyle name="Comma 10 7 5" xfId="3906"/>
    <cellStyle name="Comma 10 7 5 2" xfId="8031"/>
    <cellStyle name="Comma 10 7 5 2 2" xfId="30803"/>
    <cellStyle name="Comma 10 7 5 3" xfId="12158"/>
    <cellStyle name="Comma 10 7 5 3 2" xfId="34930"/>
    <cellStyle name="Comma 10 7 5 4" xfId="16558"/>
    <cellStyle name="Comma 10 7 5 4 2" xfId="39330"/>
    <cellStyle name="Comma 10 7 5 5" xfId="20518"/>
    <cellStyle name="Comma 10 7 5 5 2" xfId="43290"/>
    <cellStyle name="Comma 10 7 5 6" xfId="26678"/>
    <cellStyle name="Comma 10 7 6" xfId="4786"/>
    <cellStyle name="Comma 10 7 6 2" xfId="27558"/>
    <cellStyle name="Comma 10 7 7" xfId="8913"/>
    <cellStyle name="Comma 10 7 7 2" xfId="31685"/>
    <cellStyle name="Comma 10 7 8" xfId="13313"/>
    <cellStyle name="Comma 10 7 8 2" xfId="36085"/>
    <cellStyle name="Comma 10 7 9" xfId="17273"/>
    <cellStyle name="Comma 10 7 9 2" xfId="40045"/>
    <cellStyle name="Comma 10 70" xfId="22718"/>
    <cellStyle name="Comma 10 70 2" xfId="45490"/>
    <cellStyle name="Comma 10 71" xfId="22773"/>
    <cellStyle name="Comma 10 71 2" xfId="45545"/>
    <cellStyle name="Comma 10 72" xfId="22828"/>
    <cellStyle name="Comma 10 72 2" xfId="45600"/>
    <cellStyle name="Comma 10 73" xfId="22883"/>
    <cellStyle name="Comma 10 73 2" xfId="45655"/>
    <cellStyle name="Comma 10 74" xfId="22938"/>
    <cellStyle name="Comma 10 8" xfId="716"/>
    <cellStyle name="Comma 10 8 10" xfId="23488"/>
    <cellStyle name="Comma 10 8 2" xfId="1431"/>
    <cellStyle name="Comma 10 8 2 2" xfId="5556"/>
    <cellStyle name="Comma 10 8 2 2 2" xfId="28328"/>
    <cellStyle name="Comma 10 8 2 3" xfId="9683"/>
    <cellStyle name="Comma 10 8 2 3 2" xfId="32455"/>
    <cellStyle name="Comma 10 8 2 4" xfId="14083"/>
    <cellStyle name="Comma 10 8 2 4 2" xfId="36855"/>
    <cellStyle name="Comma 10 8 2 5" xfId="18043"/>
    <cellStyle name="Comma 10 8 2 5 2" xfId="40815"/>
    <cellStyle name="Comma 10 8 2 6" xfId="24203"/>
    <cellStyle name="Comma 10 8 3" xfId="2146"/>
    <cellStyle name="Comma 10 8 3 2" xfId="6271"/>
    <cellStyle name="Comma 10 8 3 2 2" xfId="29043"/>
    <cellStyle name="Comma 10 8 3 3" xfId="10398"/>
    <cellStyle name="Comma 10 8 3 3 2" xfId="33170"/>
    <cellStyle name="Comma 10 8 3 4" xfId="14798"/>
    <cellStyle name="Comma 10 8 3 4 2" xfId="37570"/>
    <cellStyle name="Comma 10 8 3 5" xfId="18758"/>
    <cellStyle name="Comma 10 8 3 5 2" xfId="41530"/>
    <cellStyle name="Comma 10 8 3 6" xfId="24918"/>
    <cellStyle name="Comma 10 8 4" xfId="2971"/>
    <cellStyle name="Comma 10 8 4 2" xfId="7096"/>
    <cellStyle name="Comma 10 8 4 2 2" xfId="29868"/>
    <cellStyle name="Comma 10 8 4 3" xfId="11223"/>
    <cellStyle name="Comma 10 8 4 3 2" xfId="33995"/>
    <cellStyle name="Comma 10 8 4 4" xfId="15623"/>
    <cellStyle name="Comma 10 8 4 4 2" xfId="38395"/>
    <cellStyle name="Comma 10 8 4 5" xfId="19583"/>
    <cellStyle name="Comma 10 8 4 5 2" xfId="42355"/>
    <cellStyle name="Comma 10 8 4 6" xfId="25743"/>
    <cellStyle name="Comma 10 8 5" xfId="3961"/>
    <cellStyle name="Comma 10 8 5 2" xfId="8086"/>
    <cellStyle name="Comma 10 8 5 2 2" xfId="30858"/>
    <cellStyle name="Comma 10 8 5 3" xfId="12213"/>
    <cellStyle name="Comma 10 8 5 3 2" xfId="34985"/>
    <cellStyle name="Comma 10 8 5 4" xfId="16613"/>
    <cellStyle name="Comma 10 8 5 4 2" xfId="39385"/>
    <cellStyle name="Comma 10 8 5 5" xfId="20573"/>
    <cellStyle name="Comma 10 8 5 5 2" xfId="43345"/>
    <cellStyle name="Comma 10 8 5 6" xfId="26733"/>
    <cellStyle name="Comma 10 8 6" xfId="4841"/>
    <cellStyle name="Comma 10 8 6 2" xfId="27613"/>
    <cellStyle name="Comma 10 8 7" xfId="8968"/>
    <cellStyle name="Comma 10 8 7 2" xfId="31740"/>
    <cellStyle name="Comma 10 8 8" xfId="13368"/>
    <cellStyle name="Comma 10 8 8 2" xfId="36140"/>
    <cellStyle name="Comma 10 8 9" xfId="17328"/>
    <cellStyle name="Comma 10 8 9 2" xfId="40100"/>
    <cellStyle name="Comma 10 9" xfId="826"/>
    <cellStyle name="Comma 10 9 10" xfId="23598"/>
    <cellStyle name="Comma 10 9 2" xfId="1541"/>
    <cellStyle name="Comma 10 9 2 2" xfId="5666"/>
    <cellStyle name="Comma 10 9 2 2 2" xfId="28438"/>
    <cellStyle name="Comma 10 9 2 3" xfId="9793"/>
    <cellStyle name="Comma 10 9 2 3 2" xfId="32565"/>
    <cellStyle name="Comma 10 9 2 4" xfId="14193"/>
    <cellStyle name="Comma 10 9 2 4 2" xfId="36965"/>
    <cellStyle name="Comma 10 9 2 5" xfId="18153"/>
    <cellStyle name="Comma 10 9 2 5 2" xfId="40925"/>
    <cellStyle name="Comma 10 9 2 6" xfId="24313"/>
    <cellStyle name="Comma 10 9 3" xfId="2256"/>
    <cellStyle name="Comma 10 9 3 2" xfId="6381"/>
    <cellStyle name="Comma 10 9 3 2 2" xfId="29153"/>
    <cellStyle name="Comma 10 9 3 3" xfId="10508"/>
    <cellStyle name="Comma 10 9 3 3 2" xfId="33280"/>
    <cellStyle name="Comma 10 9 3 4" xfId="14908"/>
    <cellStyle name="Comma 10 9 3 4 2" xfId="37680"/>
    <cellStyle name="Comma 10 9 3 5" xfId="18868"/>
    <cellStyle name="Comma 10 9 3 5 2" xfId="41640"/>
    <cellStyle name="Comma 10 9 3 6" xfId="25028"/>
    <cellStyle name="Comma 10 9 4" xfId="3081"/>
    <cellStyle name="Comma 10 9 4 2" xfId="7206"/>
    <cellStyle name="Comma 10 9 4 2 2" xfId="29978"/>
    <cellStyle name="Comma 10 9 4 3" xfId="11333"/>
    <cellStyle name="Comma 10 9 4 3 2" xfId="34105"/>
    <cellStyle name="Comma 10 9 4 4" xfId="15733"/>
    <cellStyle name="Comma 10 9 4 4 2" xfId="38505"/>
    <cellStyle name="Comma 10 9 4 5" xfId="19693"/>
    <cellStyle name="Comma 10 9 4 5 2" xfId="42465"/>
    <cellStyle name="Comma 10 9 4 6" xfId="25853"/>
    <cellStyle name="Comma 10 9 5" xfId="4071"/>
    <cellStyle name="Comma 10 9 5 2" xfId="8196"/>
    <cellStyle name="Comma 10 9 5 2 2" xfId="30968"/>
    <cellStyle name="Comma 10 9 5 3" xfId="12323"/>
    <cellStyle name="Comma 10 9 5 3 2" xfId="35095"/>
    <cellStyle name="Comma 10 9 5 4" xfId="16723"/>
    <cellStyle name="Comma 10 9 5 4 2" xfId="39495"/>
    <cellStyle name="Comma 10 9 5 5" xfId="20683"/>
    <cellStyle name="Comma 10 9 5 5 2" xfId="43455"/>
    <cellStyle name="Comma 10 9 5 6" xfId="26843"/>
    <cellStyle name="Comma 10 9 6" xfId="4951"/>
    <cellStyle name="Comma 10 9 6 2" xfId="27723"/>
    <cellStyle name="Comma 10 9 7" xfId="9078"/>
    <cellStyle name="Comma 10 9 7 2" xfId="31850"/>
    <cellStyle name="Comma 10 9 8" xfId="13478"/>
    <cellStyle name="Comma 10 9 8 2" xfId="36250"/>
    <cellStyle name="Comma 10 9 9" xfId="17438"/>
    <cellStyle name="Comma 10 9 9 2" xfId="40210"/>
    <cellStyle name="Comma 11" xfId="36"/>
    <cellStyle name="Comma 11 10" xfId="882"/>
    <cellStyle name="Comma 11 10 10" xfId="23654"/>
    <cellStyle name="Comma 11 10 2" xfId="1597"/>
    <cellStyle name="Comma 11 10 2 2" xfId="5722"/>
    <cellStyle name="Comma 11 10 2 2 2" xfId="28494"/>
    <cellStyle name="Comma 11 10 2 3" xfId="9849"/>
    <cellStyle name="Comma 11 10 2 3 2" xfId="32621"/>
    <cellStyle name="Comma 11 10 2 4" xfId="14249"/>
    <cellStyle name="Comma 11 10 2 4 2" xfId="37021"/>
    <cellStyle name="Comma 11 10 2 5" xfId="18209"/>
    <cellStyle name="Comma 11 10 2 5 2" xfId="40981"/>
    <cellStyle name="Comma 11 10 2 6" xfId="24369"/>
    <cellStyle name="Comma 11 10 3" xfId="2312"/>
    <cellStyle name="Comma 11 10 3 2" xfId="6437"/>
    <cellStyle name="Comma 11 10 3 2 2" xfId="29209"/>
    <cellStyle name="Comma 11 10 3 3" xfId="10564"/>
    <cellStyle name="Comma 11 10 3 3 2" xfId="33336"/>
    <cellStyle name="Comma 11 10 3 4" xfId="14964"/>
    <cellStyle name="Comma 11 10 3 4 2" xfId="37736"/>
    <cellStyle name="Comma 11 10 3 5" xfId="18924"/>
    <cellStyle name="Comma 11 10 3 5 2" xfId="41696"/>
    <cellStyle name="Comma 11 10 3 6" xfId="25084"/>
    <cellStyle name="Comma 11 10 4" xfId="3137"/>
    <cellStyle name="Comma 11 10 4 2" xfId="7262"/>
    <cellStyle name="Comma 11 10 4 2 2" xfId="30034"/>
    <cellStyle name="Comma 11 10 4 3" xfId="11389"/>
    <cellStyle name="Comma 11 10 4 3 2" xfId="34161"/>
    <cellStyle name="Comma 11 10 4 4" xfId="15789"/>
    <cellStyle name="Comma 11 10 4 4 2" xfId="38561"/>
    <cellStyle name="Comma 11 10 4 5" xfId="19749"/>
    <cellStyle name="Comma 11 10 4 5 2" xfId="42521"/>
    <cellStyle name="Comma 11 10 4 6" xfId="25909"/>
    <cellStyle name="Comma 11 10 5" xfId="4127"/>
    <cellStyle name="Comma 11 10 5 2" xfId="8252"/>
    <cellStyle name="Comma 11 10 5 2 2" xfId="31024"/>
    <cellStyle name="Comma 11 10 5 3" xfId="12379"/>
    <cellStyle name="Comma 11 10 5 3 2" xfId="35151"/>
    <cellStyle name="Comma 11 10 5 4" xfId="16779"/>
    <cellStyle name="Comma 11 10 5 4 2" xfId="39551"/>
    <cellStyle name="Comma 11 10 5 5" xfId="20739"/>
    <cellStyle name="Comma 11 10 5 5 2" xfId="43511"/>
    <cellStyle name="Comma 11 10 5 6" xfId="26899"/>
    <cellStyle name="Comma 11 10 6" xfId="5007"/>
    <cellStyle name="Comma 11 10 6 2" xfId="27779"/>
    <cellStyle name="Comma 11 10 7" xfId="9134"/>
    <cellStyle name="Comma 11 10 7 2" xfId="31906"/>
    <cellStyle name="Comma 11 10 8" xfId="13534"/>
    <cellStyle name="Comma 11 10 8 2" xfId="36306"/>
    <cellStyle name="Comma 11 10 9" xfId="17494"/>
    <cellStyle name="Comma 11 10 9 2" xfId="40266"/>
    <cellStyle name="Comma 11 11" xfId="937"/>
    <cellStyle name="Comma 11 11 2" xfId="5062"/>
    <cellStyle name="Comma 11 11 2 2" xfId="27834"/>
    <cellStyle name="Comma 11 11 3" xfId="9189"/>
    <cellStyle name="Comma 11 11 3 2" xfId="31961"/>
    <cellStyle name="Comma 11 11 4" xfId="13589"/>
    <cellStyle name="Comma 11 11 4 2" xfId="36361"/>
    <cellStyle name="Comma 11 11 5" xfId="17549"/>
    <cellStyle name="Comma 11 11 5 2" xfId="40321"/>
    <cellStyle name="Comma 11 11 6" xfId="23709"/>
    <cellStyle name="Comma 11 12" xfId="1652"/>
    <cellStyle name="Comma 11 12 2" xfId="5777"/>
    <cellStyle name="Comma 11 12 2 2" xfId="28549"/>
    <cellStyle name="Comma 11 12 3" xfId="9904"/>
    <cellStyle name="Comma 11 12 3 2" xfId="32676"/>
    <cellStyle name="Comma 11 12 4" xfId="14304"/>
    <cellStyle name="Comma 11 12 4 2" xfId="37076"/>
    <cellStyle name="Comma 11 12 5" xfId="18264"/>
    <cellStyle name="Comma 11 12 5 2" xfId="41036"/>
    <cellStyle name="Comma 11 12 6" xfId="24424"/>
    <cellStyle name="Comma 11 13" xfId="2367"/>
    <cellStyle name="Comma 11 13 2" xfId="6492"/>
    <cellStyle name="Comma 11 13 2 2" xfId="29264"/>
    <cellStyle name="Comma 11 13 3" xfId="10619"/>
    <cellStyle name="Comma 11 13 3 2" xfId="33391"/>
    <cellStyle name="Comma 11 13 4" xfId="15019"/>
    <cellStyle name="Comma 11 13 4 2" xfId="37791"/>
    <cellStyle name="Comma 11 13 5" xfId="18979"/>
    <cellStyle name="Comma 11 13 5 2" xfId="41751"/>
    <cellStyle name="Comma 11 13 6" xfId="25139"/>
    <cellStyle name="Comma 11 14" xfId="2422"/>
    <cellStyle name="Comma 11 14 2" xfId="6547"/>
    <cellStyle name="Comma 11 14 2 2" xfId="29319"/>
    <cellStyle name="Comma 11 14 3" xfId="10674"/>
    <cellStyle name="Comma 11 14 3 2" xfId="33446"/>
    <cellStyle name="Comma 11 14 4" xfId="15074"/>
    <cellStyle name="Comma 11 14 4 2" xfId="37846"/>
    <cellStyle name="Comma 11 14 5" xfId="19034"/>
    <cellStyle name="Comma 11 14 5 2" xfId="41806"/>
    <cellStyle name="Comma 11 14 6" xfId="25194"/>
    <cellStyle name="Comma 11 15" xfId="2477"/>
    <cellStyle name="Comma 11 15 2" xfId="6602"/>
    <cellStyle name="Comma 11 15 2 2" xfId="29374"/>
    <cellStyle name="Comma 11 15 3" xfId="10729"/>
    <cellStyle name="Comma 11 15 3 2" xfId="33501"/>
    <cellStyle name="Comma 11 15 4" xfId="15129"/>
    <cellStyle name="Comma 11 15 4 2" xfId="37901"/>
    <cellStyle name="Comma 11 15 5" xfId="19089"/>
    <cellStyle name="Comma 11 15 5 2" xfId="41861"/>
    <cellStyle name="Comma 11 15 6" xfId="25249"/>
    <cellStyle name="Comma 11 16" xfId="3192"/>
    <cellStyle name="Comma 11 16 2" xfId="7317"/>
    <cellStyle name="Comma 11 16 2 2" xfId="30089"/>
    <cellStyle name="Comma 11 16 3" xfId="11444"/>
    <cellStyle name="Comma 11 16 3 2" xfId="34216"/>
    <cellStyle name="Comma 11 16 4" xfId="15844"/>
    <cellStyle name="Comma 11 16 4 2" xfId="38616"/>
    <cellStyle name="Comma 11 16 5" xfId="19804"/>
    <cellStyle name="Comma 11 16 5 2" xfId="42576"/>
    <cellStyle name="Comma 11 16 6" xfId="25964"/>
    <cellStyle name="Comma 11 17" xfId="3247"/>
    <cellStyle name="Comma 11 17 2" xfId="7372"/>
    <cellStyle name="Comma 11 17 2 2" xfId="30144"/>
    <cellStyle name="Comma 11 17 3" xfId="11499"/>
    <cellStyle name="Comma 11 17 3 2" xfId="34271"/>
    <cellStyle name="Comma 11 17 4" xfId="15899"/>
    <cellStyle name="Comma 11 17 4 2" xfId="38671"/>
    <cellStyle name="Comma 11 17 5" xfId="19859"/>
    <cellStyle name="Comma 11 17 5 2" xfId="42631"/>
    <cellStyle name="Comma 11 17 6" xfId="26019"/>
    <cellStyle name="Comma 11 18" xfId="3302"/>
    <cellStyle name="Comma 11 18 2" xfId="7427"/>
    <cellStyle name="Comma 11 18 2 2" xfId="30199"/>
    <cellStyle name="Comma 11 18 3" xfId="11554"/>
    <cellStyle name="Comma 11 18 3 2" xfId="34326"/>
    <cellStyle name="Comma 11 18 4" xfId="15954"/>
    <cellStyle name="Comma 11 18 4 2" xfId="38726"/>
    <cellStyle name="Comma 11 18 5" xfId="19914"/>
    <cellStyle name="Comma 11 18 5 2" xfId="42686"/>
    <cellStyle name="Comma 11 18 6" xfId="26074"/>
    <cellStyle name="Comma 11 19" xfId="3357"/>
    <cellStyle name="Comma 11 19 2" xfId="7482"/>
    <cellStyle name="Comma 11 19 2 2" xfId="30254"/>
    <cellStyle name="Comma 11 19 3" xfId="11609"/>
    <cellStyle name="Comma 11 19 3 2" xfId="34381"/>
    <cellStyle name="Comma 11 19 4" xfId="16009"/>
    <cellStyle name="Comma 11 19 4 2" xfId="38781"/>
    <cellStyle name="Comma 11 19 5" xfId="19969"/>
    <cellStyle name="Comma 11 19 5 2" xfId="42741"/>
    <cellStyle name="Comma 11 19 6" xfId="26129"/>
    <cellStyle name="Comma 11 2" xfId="222"/>
    <cellStyle name="Comma 11 2 10" xfId="8529"/>
    <cellStyle name="Comma 11 2 10 2" xfId="31301"/>
    <cellStyle name="Comma 11 2 11" xfId="12489"/>
    <cellStyle name="Comma 11 2 11 2" xfId="35261"/>
    <cellStyle name="Comma 11 2 12" xfId="12929"/>
    <cellStyle name="Comma 11 2 12 2" xfId="35701"/>
    <cellStyle name="Comma 11 2 13" xfId="16889"/>
    <cellStyle name="Comma 11 2 13 2" xfId="39661"/>
    <cellStyle name="Comma 11 2 14" xfId="332"/>
    <cellStyle name="Comma 11 2 14 2" xfId="23104"/>
    <cellStyle name="Comma 11 2 15" xfId="22994"/>
    <cellStyle name="Comma 11 2 2" xfId="387"/>
    <cellStyle name="Comma 11 2 2 10" xfId="16999"/>
    <cellStyle name="Comma 11 2 2 10 2" xfId="39771"/>
    <cellStyle name="Comma 11 2 2 11" xfId="23159"/>
    <cellStyle name="Comma 11 2 2 2" xfId="1102"/>
    <cellStyle name="Comma 11 2 2 2 2" xfId="5227"/>
    <cellStyle name="Comma 11 2 2 2 2 2" xfId="27999"/>
    <cellStyle name="Comma 11 2 2 2 3" xfId="9354"/>
    <cellStyle name="Comma 11 2 2 2 3 2" xfId="32126"/>
    <cellStyle name="Comma 11 2 2 2 4" xfId="13754"/>
    <cellStyle name="Comma 11 2 2 2 4 2" xfId="36526"/>
    <cellStyle name="Comma 11 2 2 2 5" xfId="17714"/>
    <cellStyle name="Comma 11 2 2 2 5 2" xfId="40486"/>
    <cellStyle name="Comma 11 2 2 2 6" xfId="23874"/>
    <cellStyle name="Comma 11 2 2 3" xfId="1817"/>
    <cellStyle name="Comma 11 2 2 3 2" xfId="5942"/>
    <cellStyle name="Comma 11 2 2 3 2 2" xfId="28714"/>
    <cellStyle name="Comma 11 2 2 3 3" xfId="10069"/>
    <cellStyle name="Comma 11 2 2 3 3 2" xfId="32841"/>
    <cellStyle name="Comma 11 2 2 3 4" xfId="14469"/>
    <cellStyle name="Comma 11 2 2 3 4 2" xfId="37241"/>
    <cellStyle name="Comma 11 2 2 3 5" xfId="18429"/>
    <cellStyle name="Comma 11 2 2 3 5 2" xfId="41201"/>
    <cellStyle name="Comma 11 2 2 3 6" xfId="24589"/>
    <cellStyle name="Comma 11 2 2 4" xfId="2642"/>
    <cellStyle name="Comma 11 2 2 4 2" xfId="6767"/>
    <cellStyle name="Comma 11 2 2 4 2 2" xfId="29539"/>
    <cellStyle name="Comma 11 2 2 4 3" xfId="10894"/>
    <cellStyle name="Comma 11 2 2 4 3 2" xfId="33666"/>
    <cellStyle name="Comma 11 2 2 4 4" xfId="15294"/>
    <cellStyle name="Comma 11 2 2 4 4 2" xfId="38066"/>
    <cellStyle name="Comma 11 2 2 4 5" xfId="19254"/>
    <cellStyle name="Comma 11 2 2 4 5 2" xfId="42026"/>
    <cellStyle name="Comma 11 2 2 4 6" xfId="25414"/>
    <cellStyle name="Comma 11 2 2 5" xfId="3632"/>
    <cellStyle name="Comma 11 2 2 5 2" xfId="7757"/>
    <cellStyle name="Comma 11 2 2 5 2 2" xfId="30529"/>
    <cellStyle name="Comma 11 2 2 5 3" xfId="11884"/>
    <cellStyle name="Comma 11 2 2 5 3 2" xfId="34656"/>
    <cellStyle name="Comma 11 2 2 5 4" xfId="16284"/>
    <cellStyle name="Comma 11 2 2 5 4 2" xfId="39056"/>
    <cellStyle name="Comma 11 2 2 5 5" xfId="20244"/>
    <cellStyle name="Comma 11 2 2 5 5 2" xfId="43016"/>
    <cellStyle name="Comma 11 2 2 5 6" xfId="26404"/>
    <cellStyle name="Comma 11 2 2 6" xfId="4512"/>
    <cellStyle name="Comma 11 2 2 6 2" xfId="27284"/>
    <cellStyle name="Comma 11 2 2 7" xfId="8639"/>
    <cellStyle name="Comma 11 2 2 7 2" xfId="31411"/>
    <cellStyle name="Comma 11 2 2 8" xfId="12599"/>
    <cellStyle name="Comma 11 2 2 8 2" xfId="35371"/>
    <cellStyle name="Comma 11 2 2 9" xfId="13039"/>
    <cellStyle name="Comma 11 2 2 9 2" xfId="35811"/>
    <cellStyle name="Comma 11 2 3" xfId="497"/>
    <cellStyle name="Comma 11 2 3 10" xfId="17109"/>
    <cellStyle name="Comma 11 2 3 10 2" xfId="39881"/>
    <cellStyle name="Comma 11 2 3 11" xfId="23269"/>
    <cellStyle name="Comma 11 2 3 2" xfId="1212"/>
    <cellStyle name="Comma 11 2 3 2 2" xfId="5337"/>
    <cellStyle name="Comma 11 2 3 2 2 2" xfId="28109"/>
    <cellStyle name="Comma 11 2 3 2 3" xfId="9464"/>
    <cellStyle name="Comma 11 2 3 2 3 2" xfId="32236"/>
    <cellStyle name="Comma 11 2 3 2 4" xfId="13864"/>
    <cellStyle name="Comma 11 2 3 2 4 2" xfId="36636"/>
    <cellStyle name="Comma 11 2 3 2 5" xfId="17824"/>
    <cellStyle name="Comma 11 2 3 2 5 2" xfId="40596"/>
    <cellStyle name="Comma 11 2 3 2 6" xfId="23984"/>
    <cellStyle name="Comma 11 2 3 3" xfId="1927"/>
    <cellStyle name="Comma 11 2 3 3 2" xfId="6052"/>
    <cellStyle name="Comma 11 2 3 3 2 2" xfId="28824"/>
    <cellStyle name="Comma 11 2 3 3 3" xfId="10179"/>
    <cellStyle name="Comma 11 2 3 3 3 2" xfId="32951"/>
    <cellStyle name="Comma 11 2 3 3 4" xfId="14579"/>
    <cellStyle name="Comma 11 2 3 3 4 2" xfId="37351"/>
    <cellStyle name="Comma 11 2 3 3 5" xfId="18539"/>
    <cellStyle name="Comma 11 2 3 3 5 2" xfId="41311"/>
    <cellStyle name="Comma 11 2 3 3 6" xfId="24699"/>
    <cellStyle name="Comma 11 2 3 4" xfId="2752"/>
    <cellStyle name="Comma 11 2 3 4 2" xfId="6877"/>
    <cellStyle name="Comma 11 2 3 4 2 2" xfId="29649"/>
    <cellStyle name="Comma 11 2 3 4 3" xfId="11004"/>
    <cellStyle name="Comma 11 2 3 4 3 2" xfId="33776"/>
    <cellStyle name="Comma 11 2 3 4 4" xfId="15404"/>
    <cellStyle name="Comma 11 2 3 4 4 2" xfId="38176"/>
    <cellStyle name="Comma 11 2 3 4 5" xfId="19364"/>
    <cellStyle name="Comma 11 2 3 4 5 2" xfId="42136"/>
    <cellStyle name="Comma 11 2 3 4 6" xfId="25524"/>
    <cellStyle name="Comma 11 2 3 5" xfId="3742"/>
    <cellStyle name="Comma 11 2 3 5 2" xfId="7867"/>
    <cellStyle name="Comma 11 2 3 5 2 2" xfId="30639"/>
    <cellStyle name="Comma 11 2 3 5 3" xfId="11994"/>
    <cellStyle name="Comma 11 2 3 5 3 2" xfId="34766"/>
    <cellStyle name="Comma 11 2 3 5 4" xfId="16394"/>
    <cellStyle name="Comma 11 2 3 5 4 2" xfId="39166"/>
    <cellStyle name="Comma 11 2 3 5 5" xfId="20354"/>
    <cellStyle name="Comma 11 2 3 5 5 2" xfId="43126"/>
    <cellStyle name="Comma 11 2 3 5 6" xfId="26514"/>
    <cellStyle name="Comma 11 2 3 6" xfId="4622"/>
    <cellStyle name="Comma 11 2 3 6 2" xfId="27394"/>
    <cellStyle name="Comma 11 2 3 7" xfId="8749"/>
    <cellStyle name="Comma 11 2 3 7 2" xfId="31521"/>
    <cellStyle name="Comma 11 2 3 8" xfId="12709"/>
    <cellStyle name="Comma 11 2 3 8 2" xfId="35481"/>
    <cellStyle name="Comma 11 2 3 9" xfId="13149"/>
    <cellStyle name="Comma 11 2 3 9 2" xfId="35921"/>
    <cellStyle name="Comma 11 2 4" xfId="772"/>
    <cellStyle name="Comma 11 2 4 10" xfId="23544"/>
    <cellStyle name="Comma 11 2 4 2" xfId="1487"/>
    <cellStyle name="Comma 11 2 4 2 2" xfId="5612"/>
    <cellStyle name="Comma 11 2 4 2 2 2" xfId="28384"/>
    <cellStyle name="Comma 11 2 4 2 3" xfId="9739"/>
    <cellStyle name="Comma 11 2 4 2 3 2" xfId="32511"/>
    <cellStyle name="Comma 11 2 4 2 4" xfId="14139"/>
    <cellStyle name="Comma 11 2 4 2 4 2" xfId="36911"/>
    <cellStyle name="Comma 11 2 4 2 5" xfId="18099"/>
    <cellStyle name="Comma 11 2 4 2 5 2" xfId="40871"/>
    <cellStyle name="Comma 11 2 4 2 6" xfId="24259"/>
    <cellStyle name="Comma 11 2 4 3" xfId="2202"/>
    <cellStyle name="Comma 11 2 4 3 2" xfId="6327"/>
    <cellStyle name="Comma 11 2 4 3 2 2" xfId="29099"/>
    <cellStyle name="Comma 11 2 4 3 3" xfId="10454"/>
    <cellStyle name="Comma 11 2 4 3 3 2" xfId="33226"/>
    <cellStyle name="Comma 11 2 4 3 4" xfId="14854"/>
    <cellStyle name="Comma 11 2 4 3 4 2" xfId="37626"/>
    <cellStyle name="Comma 11 2 4 3 5" xfId="18814"/>
    <cellStyle name="Comma 11 2 4 3 5 2" xfId="41586"/>
    <cellStyle name="Comma 11 2 4 3 6" xfId="24974"/>
    <cellStyle name="Comma 11 2 4 4" xfId="3027"/>
    <cellStyle name="Comma 11 2 4 4 2" xfId="7152"/>
    <cellStyle name="Comma 11 2 4 4 2 2" xfId="29924"/>
    <cellStyle name="Comma 11 2 4 4 3" xfId="11279"/>
    <cellStyle name="Comma 11 2 4 4 3 2" xfId="34051"/>
    <cellStyle name="Comma 11 2 4 4 4" xfId="15679"/>
    <cellStyle name="Comma 11 2 4 4 4 2" xfId="38451"/>
    <cellStyle name="Comma 11 2 4 4 5" xfId="19639"/>
    <cellStyle name="Comma 11 2 4 4 5 2" xfId="42411"/>
    <cellStyle name="Comma 11 2 4 4 6" xfId="25799"/>
    <cellStyle name="Comma 11 2 4 5" xfId="4017"/>
    <cellStyle name="Comma 11 2 4 5 2" xfId="8142"/>
    <cellStyle name="Comma 11 2 4 5 2 2" xfId="30914"/>
    <cellStyle name="Comma 11 2 4 5 3" xfId="12269"/>
    <cellStyle name="Comma 11 2 4 5 3 2" xfId="35041"/>
    <cellStyle name="Comma 11 2 4 5 4" xfId="16669"/>
    <cellStyle name="Comma 11 2 4 5 4 2" xfId="39441"/>
    <cellStyle name="Comma 11 2 4 5 5" xfId="20629"/>
    <cellStyle name="Comma 11 2 4 5 5 2" xfId="43401"/>
    <cellStyle name="Comma 11 2 4 5 6" xfId="26789"/>
    <cellStyle name="Comma 11 2 4 6" xfId="4897"/>
    <cellStyle name="Comma 11 2 4 6 2" xfId="27669"/>
    <cellStyle name="Comma 11 2 4 7" xfId="9024"/>
    <cellStyle name="Comma 11 2 4 7 2" xfId="31796"/>
    <cellStyle name="Comma 11 2 4 8" xfId="13424"/>
    <cellStyle name="Comma 11 2 4 8 2" xfId="36196"/>
    <cellStyle name="Comma 11 2 4 9" xfId="17384"/>
    <cellStyle name="Comma 11 2 4 9 2" xfId="40156"/>
    <cellStyle name="Comma 11 2 5" xfId="992"/>
    <cellStyle name="Comma 11 2 5 2" xfId="5117"/>
    <cellStyle name="Comma 11 2 5 2 2" xfId="27889"/>
    <cellStyle name="Comma 11 2 5 3" xfId="9244"/>
    <cellStyle name="Comma 11 2 5 3 2" xfId="32016"/>
    <cellStyle name="Comma 11 2 5 4" xfId="13644"/>
    <cellStyle name="Comma 11 2 5 4 2" xfId="36416"/>
    <cellStyle name="Comma 11 2 5 5" xfId="17604"/>
    <cellStyle name="Comma 11 2 5 5 2" xfId="40376"/>
    <cellStyle name="Comma 11 2 5 6" xfId="23764"/>
    <cellStyle name="Comma 11 2 6" xfId="1707"/>
    <cellStyle name="Comma 11 2 6 2" xfId="5832"/>
    <cellStyle name="Comma 11 2 6 2 2" xfId="28604"/>
    <cellStyle name="Comma 11 2 6 3" xfId="9959"/>
    <cellStyle name="Comma 11 2 6 3 2" xfId="32731"/>
    <cellStyle name="Comma 11 2 6 4" xfId="14359"/>
    <cellStyle name="Comma 11 2 6 4 2" xfId="37131"/>
    <cellStyle name="Comma 11 2 6 5" xfId="18319"/>
    <cellStyle name="Comma 11 2 6 5 2" xfId="41091"/>
    <cellStyle name="Comma 11 2 6 6" xfId="24479"/>
    <cellStyle name="Comma 11 2 7" xfId="2532"/>
    <cellStyle name="Comma 11 2 7 2" xfId="6657"/>
    <cellStyle name="Comma 11 2 7 2 2" xfId="29429"/>
    <cellStyle name="Comma 11 2 7 3" xfId="10784"/>
    <cellStyle name="Comma 11 2 7 3 2" xfId="33556"/>
    <cellStyle name="Comma 11 2 7 4" xfId="15184"/>
    <cellStyle name="Comma 11 2 7 4 2" xfId="37956"/>
    <cellStyle name="Comma 11 2 7 5" xfId="19144"/>
    <cellStyle name="Comma 11 2 7 5 2" xfId="41916"/>
    <cellStyle name="Comma 11 2 7 6" xfId="25304"/>
    <cellStyle name="Comma 11 2 8" xfId="3522"/>
    <cellStyle name="Comma 11 2 8 2" xfId="7647"/>
    <cellStyle name="Comma 11 2 8 2 2" xfId="30419"/>
    <cellStyle name="Comma 11 2 8 3" xfId="11774"/>
    <cellStyle name="Comma 11 2 8 3 2" xfId="34546"/>
    <cellStyle name="Comma 11 2 8 4" xfId="16174"/>
    <cellStyle name="Comma 11 2 8 4 2" xfId="38946"/>
    <cellStyle name="Comma 11 2 8 5" xfId="20134"/>
    <cellStyle name="Comma 11 2 8 5 2" xfId="42906"/>
    <cellStyle name="Comma 11 2 8 6" xfId="26294"/>
    <cellStyle name="Comma 11 2 9" xfId="4402"/>
    <cellStyle name="Comma 11 2 9 2" xfId="27174"/>
    <cellStyle name="Comma 11 20" xfId="3412"/>
    <cellStyle name="Comma 11 20 2" xfId="7537"/>
    <cellStyle name="Comma 11 20 2 2" xfId="30309"/>
    <cellStyle name="Comma 11 20 3" xfId="11664"/>
    <cellStyle name="Comma 11 20 3 2" xfId="34436"/>
    <cellStyle name="Comma 11 20 4" xfId="16064"/>
    <cellStyle name="Comma 11 20 4 2" xfId="38836"/>
    <cellStyle name="Comma 11 20 5" xfId="20024"/>
    <cellStyle name="Comma 11 20 5 2" xfId="42796"/>
    <cellStyle name="Comma 11 20 6" xfId="26184"/>
    <cellStyle name="Comma 11 21" xfId="3467"/>
    <cellStyle name="Comma 11 21 2" xfId="7592"/>
    <cellStyle name="Comma 11 21 2 2" xfId="30364"/>
    <cellStyle name="Comma 11 21 3" xfId="11719"/>
    <cellStyle name="Comma 11 21 3 2" xfId="34491"/>
    <cellStyle name="Comma 11 21 4" xfId="16119"/>
    <cellStyle name="Comma 11 21 4 2" xfId="38891"/>
    <cellStyle name="Comma 11 21 5" xfId="20079"/>
    <cellStyle name="Comma 11 21 5 2" xfId="42851"/>
    <cellStyle name="Comma 11 21 6" xfId="26239"/>
    <cellStyle name="Comma 11 22" xfId="4182"/>
    <cellStyle name="Comma 11 22 2" xfId="26954"/>
    <cellStyle name="Comma 11 23" xfId="4237"/>
    <cellStyle name="Comma 11 23 2" xfId="27009"/>
    <cellStyle name="Comma 11 24" xfId="4292"/>
    <cellStyle name="Comma 11 24 2" xfId="27064"/>
    <cellStyle name="Comma 11 25" xfId="4347"/>
    <cellStyle name="Comma 11 25 2" xfId="27119"/>
    <cellStyle name="Comma 11 26" xfId="8307"/>
    <cellStyle name="Comma 11 26 2" xfId="31079"/>
    <cellStyle name="Comma 11 27" xfId="8364"/>
    <cellStyle name="Comma 11 27 2" xfId="31136"/>
    <cellStyle name="Comma 11 28" xfId="8419"/>
    <cellStyle name="Comma 11 28 2" xfId="31191"/>
    <cellStyle name="Comma 11 29" xfId="8474"/>
    <cellStyle name="Comma 11 29 2" xfId="31246"/>
    <cellStyle name="Comma 11 3" xfId="277"/>
    <cellStyle name="Comma 11 3 10" xfId="16944"/>
    <cellStyle name="Comma 11 3 10 2" xfId="39716"/>
    <cellStyle name="Comma 11 3 11" xfId="23049"/>
    <cellStyle name="Comma 11 3 2" xfId="1047"/>
    <cellStyle name="Comma 11 3 2 2" xfId="5172"/>
    <cellStyle name="Comma 11 3 2 2 2" xfId="27944"/>
    <cellStyle name="Comma 11 3 2 3" xfId="9299"/>
    <cellStyle name="Comma 11 3 2 3 2" xfId="32071"/>
    <cellStyle name="Comma 11 3 2 4" xfId="13699"/>
    <cellStyle name="Comma 11 3 2 4 2" xfId="36471"/>
    <cellStyle name="Comma 11 3 2 5" xfId="17659"/>
    <cellStyle name="Comma 11 3 2 5 2" xfId="40431"/>
    <cellStyle name="Comma 11 3 2 6" xfId="23819"/>
    <cellStyle name="Comma 11 3 3" xfId="1762"/>
    <cellStyle name="Comma 11 3 3 2" xfId="5887"/>
    <cellStyle name="Comma 11 3 3 2 2" xfId="28659"/>
    <cellStyle name="Comma 11 3 3 3" xfId="10014"/>
    <cellStyle name="Comma 11 3 3 3 2" xfId="32786"/>
    <cellStyle name="Comma 11 3 3 4" xfId="14414"/>
    <cellStyle name="Comma 11 3 3 4 2" xfId="37186"/>
    <cellStyle name="Comma 11 3 3 5" xfId="18374"/>
    <cellStyle name="Comma 11 3 3 5 2" xfId="41146"/>
    <cellStyle name="Comma 11 3 3 6" xfId="24534"/>
    <cellStyle name="Comma 11 3 4" xfId="2587"/>
    <cellStyle name="Comma 11 3 4 2" xfId="6712"/>
    <cellStyle name="Comma 11 3 4 2 2" xfId="29484"/>
    <cellStyle name="Comma 11 3 4 3" xfId="10839"/>
    <cellStyle name="Comma 11 3 4 3 2" xfId="33611"/>
    <cellStyle name="Comma 11 3 4 4" xfId="15239"/>
    <cellStyle name="Comma 11 3 4 4 2" xfId="38011"/>
    <cellStyle name="Comma 11 3 4 5" xfId="19199"/>
    <cellStyle name="Comma 11 3 4 5 2" xfId="41971"/>
    <cellStyle name="Comma 11 3 4 6" xfId="25359"/>
    <cellStyle name="Comma 11 3 5" xfId="3577"/>
    <cellStyle name="Comma 11 3 5 2" xfId="7702"/>
    <cellStyle name="Comma 11 3 5 2 2" xfId="30474"/>
    <cellStyle name="Comma 11 3 5 3" xfId="11829"/>
    <cellStyle name="Comma 11 3 5 3 2" xfId="34601"/>
    <cellStyle name="Comma 11 3 5 4" xfId="16229"/>
    <cellStyle name="Comma 11 3 5 4 2" xfId="39001"/>
    <cellStyle name="Comma 11 3 5 5" xfId="20189"/>
    <cellStyle name="Comma 11 3 5 5 2" xfId="42961"/>
    <cellStyle name="Comma 11 3 5 6" xfId="26349"/>
    <cellStyle name="Comma 11 3 6" xfId="4457"/>
    <cellStyle name="Comma 11 3 6 2" xfId="27229"/>
    <cellStyle name="Comma 11 3 7" xfId="8584"/>
    <cellStyle name="Comma 11 3 7 2" xfId="31356"/>
    <cellStyle name="Comma 11 3 8" xfId="12544"/>
    <cellStyle name="Comma 11 3 8 2" xfId="35316"/>
    <cellStyle name="Comma 11 3 9" xfId="12984"/>
    <cellStyle name="Comma 11 3 9 2" xfId="35756"/>
    <cellStyle name="Comma 11 30" xfId="12434"/>
    <cellStyle name="Comma 11 30 2" xfId="35206"/>
    <cellStyle name="Comma 11 31" xfId="12764"/>
    <cellStyle name="Comma 11 31 2" xfId="35536"/>
    <cellStyle name="Comma 11 32" xfId="12819"/>
    <cellStyle name="Comma 11 32 2" xfId="35591"/>
    <cellStyle name="Comma 11 33" xfId="12874"/>
    <cellStyle name="Comma 11 33 2" xfId="35646"/>
    <cellStyle name="Comma 11 34" xfId="16834"/>
    <cellStyle name="Comma 11 34 2" xfId="39606"/>
    <cellStyle name="Comma 11 35" xfId="20794"/>
    <cellStyle name="Comma 11 35 2" xfId="43566"/>
    <cellStyle name="Comma 11 36" xfId="20849"/>
    <cellStyle name="Comma 11 36 2" xfId="43621"/>
    <cellStyle name="Comma 11 37" xfId="20904"/>
    <cellStyle name="Comma 11 37 2" xfId="43676"/>
    <cellStyle name="Comma 11 38" xfId="20959"/>
    <cellStyle name="Comma 11 38 2" xfId="43731"/>
    <cellStyle name="Comma 11 39" xfId="21014"/>
    <cellStyle name="Comma 11 39 2" xfId="43786"/>
    <cellStyle name="Comma 11 4" xfId="442"/>
    <cellStyle name="Comma 11 4 10" xfId="17054"/>
    <cellStyle name="Comma 11 4 10 2" xfId="39826"/>
    <cellStyle name="Comma 11 4 11" xfId="23214"/>
    <cellStyle name="Comma 11 4 2" xfId="1157"/>
    <cellStyle name="Comma 11 4 2 2" xfId="5282"/>
    <cellStyle name="Comma 11 4 2 2 2" xfId="28054"/>
    <cellStyle name="Comma 11 4 2 3" xfId="9409"/>
    <cellStyle name="Comma 11 4 2 3 2" xfId="32181"/>
    <cellStyle name="Comma 11 4 2 4" xfId="13809"/>
    <cellStyle name="Comma 11 4 2 4 2" xfId="36581"/>
    <cellStyle name="Comma 11 4 2 5" xfId="17769"/>
    <cellStyle name="Comma 11 4 2 5 2" xfId="40541"/>
    <cellStyle name="Comma 11 4 2 6" xfId="23929"/>
    <cellStyle name="Comma 11 4 3" xfId="1872"/>
    <cellStyle name="Comma 11 4 3 2" xfId="5997"/>
    <cellStyle name="Comma 11 4 3 2 2" xfId="28769"/>
    <cellStyle name="Comma 11 4 3 3" xfId="10124"/>
    <cellStyle name="Comma 11 4 3 3 2" xfId="32896"/>
    <cellStyle name="Comma 11 4 3 4" xfId="14524"/>
    <cellStyle name="Comma 11 4 3 4 2" xfId="37296"/>
    <cellStyle name="Comma 11 4 3 5" xfId="18484"/>
    <cellStyle name="Comma 11 4 3 5 2" xfId="41256"/>
    <cellStyle name="Comma 11 4 3 6" xfId="24644"/>
    <cellStyle name="Comma 11 4 4" xfId="2697"/>
    <cellStyle name="Comma 11 4 4 2" xfId="6822"/>
    <cellStyle name="Comma 11 4 4 2 2" xfId="29594"/>
    <cellStyle name="Comma 11 4 4 3" xfId="10949"/>
    <cellStyle name="Comma 11 4 4 3 2" xfId="33721"/>
    <cellStyle name="Comma 11 4 4 4" xfId="15349"/>
    <cellStyle name="Comma 11 4 4 4 2" xfId="38121"/>
    <cellStyle name="Comma 11 4 4 5" xfId="19309"/>
    <cellStyle name="Comma 11 4 4 5 2" xfId="42081"/>
    <cellStyle name="Comma 11 4 4 6" xfId="25469"/>
    <cellStyle name="Comma 11 4 5" xfId="3687"/>
    <cellStyle name="Comma 11 4 5 2" xfId="7812"/>
    <cellStyle name="Comma 11 4 5 2 2" xfId="30584"/>
    <cellStyle name="Comma 11 4 5 3" xfId="11939"/>
    <cellStyle name="Comma 11 4 5 3 2" xfId="34711"/>
    <cellStyle name="Comma 11 4 5 4" xfId="16339"/>
    <cellStyle name="Comma 11 4 5 4 2" xfId="39111"/>
    <cellStyle name="Comma 11 4 5 5" xfId="20299"/>
    <cellStyle name="Comma 11 4 5 5 2" xfId="43071"/>
    <cellStyle name="Comma 11 4 5 6" xfId="26459"/>
    <cellStyle name="Comma 11 4 6" xfId="4567"/>
    <cellStyle name="Comma 11 4 6 2" xfId="27339"/>
    <cellStyle name="Comma 11 4 7" xfId="8694"/>
    <cellStyle name="Comma 11 4 7 2" xfId="31466"/>
    <cellStyle name="Comma 11 4 8" xfId="12654"/>
    <cellStyle name="Comma 11 4 8 2" xfId="35426"/>
    <cellStyle name="Comma 11 4 9" xfId="13094"/>
    <cellStyle name="Comma 11 4 9 2" xfId="35866"/>
    <cellStyle name="Comma 11 40" xfId="21069"/>
    <cellStyle name="Comma 11 40 2" xfId="43841"/>
    <cellStyle name="Comma 11 41" xfId="21124"/>
    <cellStyle name="Comma 11 41 2" xfId="43896"/>
    <cellStyle name="Comma 11 42" xfId="21179"/>
    <cellStyle name="Comma 11 42 2" xfId="43951"/>
    <cellStyle name="Comma 11 43" xfId="21234"/>
    <cellStyle name="Comma 11 43 2" xfId="44006"/>
    <cellStyle name="Comma 11 44" xfId="21289"/>
    <cellStyle name="Comma 11 44 2" xfId="44061"/>
    <cellStyle name="Comma 11 45" xfId="21344"/>
    <cellStyle name="Comma 11 45 2" xfId="44116"/>
    <cellStyle name="Comma 11 46" xfId="21399"/>
    <cellStyle name="Comma 11 46 2" xfId="44171"/>
    <cellStyle name="Comma 11 47" xfId="21454"/>
    <cellStyle name="Comma 11 47 2" xfId="44226"/>
    <cellStyle name="Comma 11 48" xfId="21509"/>
    <cellStyle name="Comma 11 48 2" xfId="44281"/>
    <cellStyle name="Comma 11 49" xfId="21564"/>
    <cellStyle name="Comma 11 49 2" xfId="44336"/>
    <cellStyle name="Comma 11 5" xfId="552"/>
    <cellStyle name="Comma 11 5 10" xfId="23324"/>
    <cellStyle name="Comma 11 5 2" xfId="1267"/>
    <cellStyle name="Comma 11 5 2 2" xfId="5392"/>
    <cellStyle name="Comma 11 5 2 2 2" xfId="28164"/>
    <cellStyle name="Comma 11 5 2 3" xfId="9519"/>
    <cellStyle name="Comma 11 5 2 3 2" xfId="32291"/>
    <cellStyle name="Comma 11 5 2 4" xfId="13919"/>
    <cellStyle name="Comma 11 5 2 4 2" xfId="36691"/>
    <cellStyle name="Comma 11 5 2 5" xfId="17879"/>
    <cellStyle name="Comma 11 5 2 5 2" xfId="40651"/>
    <cellStyle name="Comma 11 5 2 6" xfId="24039"/>
    <cellStyle name="Comma 11 5 3" xfId="1982"/>
    <cellStyle name="Comma 11 5 3 2" xfId="6107"/>
    <cellStyle name="Comma 11 5 3 2 2" xfId="28879"/>
    <cellStyle name="Comma 11 5 3 3" xfId="10234"/>
    <cellStyle name="Comma 11 5 3 3 2" xfId="33006"/>
    <cellStyle name="Comma 11 5 3 4" xfId="14634"/>
    <cellStyle name="Comma 11 5 3 4 2" xfId="37406"/>
    <cellStyle name="Comma 11 5 3 5" xfId="18594"/>
    <cellStyle name="Comma 11 5 3 5 2" xfId="41366"/>
    <cellStyle name="Comma 11 5 3 6" xfId="24754"/>
    <cellStyle name="Comma 11 5 4" xfId="2807"/>
    <cellStyle name="Comma 11 5 4 2" xfId="6932"/>
    <cellStyle name="Comma 11 5 4 2 2" xfId="29704"/>
    <cellStyle name="Comma 11 5 4 3" xfId="11059"/>
    <cellStyle name="Comma 11 5 4 3 2" xfId="33831"/>
    <cellStyle name="Comma 11 5 4 4" xfId="15459"/>
    <cellStyle name="Comma 11 5 4 4 2" xfId="38231"/>
    <cellStyle name="Comma 11 5 4 5" xfId="19419"/>
    <cellStyle name="Comma 11 5 4 5 2" xfId="42191"/>
    <cellStyle name="Comma 11 5 4 6" xfId="25579"/>
    <cellStyle name="Comma 11 5 5" xfId="3797"/>
    <cellStyle name="Comma 11 5 5 2" xfId="7922"/>
    <cellStyle name="Comma 11 5 5 2 2" xfId="30694"/>
    <cellStyle name="Comma 11 5 5 3" xfId="12049"/>
    <cellStyle name="Comma 11 5 5 3 2" xfId="34821"/>
    <cellStyle name="Comma 11 5 5 4" xfId="16449"/>
    <cellStyle name="Comma 11 5 5 4 2" xfId="39221"/>
    <cellStyle name="Comma 11 5 5 5" xfId="20409"/>
    <cellStyle name="Comma 11 5 5 5 2" xfId="43181"/>
    <cellStyle name="Comma 11 5 5 6" xfId="26569"/>
    <cellStyle name="Comma 11 5 6" xfId="4677"/>
    <cellStyle name="Comma 11 5 6 2" xfId="27449"/>
    <cellStyle name="Comma 11 5 7" xfId="8804"/>
    <cellStyle name="Comma 11 5 7 2" xfId="31576"/>
    <cellStyle name="Comma 11 5 8" xfId="13204"/>
    <cellStyle name="Comma 11 5 8 2" xfId="35976"/>
    <cellStyle name="Comma 11 5 9" xfId="17164"/>
    <cellStyle name="Comma 11 5 9 2" xfId="39936"/>
    <cellStyle name="Comma 11 50" xfId="21619"/>
    <cellStyle name="Comma 11 50 2" xfId="44391"/>
    <cellStyle name="Comma 11 51" xfId="21674"/>
    <cellStyle name="Comma 11 51 2" xfId="44446"/>
    <cellStyle name="Comma 11 52" xfId="21729"/>
    <cellStyle name="Comma 11 52 2" xfId="44501"/>
    <cellStyle name="Comma 11 53" xfId="21784"/>
    <cellStyle name="Comma 11 53 2" xfId="44556"/>
    <cellStyle name="Comma 11 54" xfId="21839"/>
    <cellStyle name="Comma 11 54 2" xfId="44611"/>
    <cellStyle name="Comma 11 55" xfId="21894"/>
    <cellStyle name="Comma 11 55 2" xfId="44666"/>
    <cellStyle name="Comma 11 56" xfId="21949"/>
    <cellStyle name="Comma 11 56 2" xfId="44721"/>
    <cellStyle name="Comma 11 57" xfId="22004"/>
    <cellStyle name="Comma 11 57 2" xfId="44776"/>
    <cellStyle name="Comma 11 58" xfId="22059"/>
    <cellStyle name="Comma 11 58 2" xfId="44831"/>
    <cellStyle name="Comma 11 59" xfId="22114"/>
    <cellStyle name="Comma 11 59 2" xfId="44886"/>
    <cellStyle name="Comma 11 6" xfId="607"/>
    <cellStyle name="Comma 11 6 10" xfId="23379"/>
    <cellStyle name="Comma 11 6 2" xfId="1322"/>
    <cellStyle name="Comma 11 6 2 2" xfId="5447"/>
    <cellStyle name="Comma 11 6 2 2 2" xfId="28219"/>
    <cellStyle name="Comma 11 6 2 3" xfId="9574"/>
    <cellStyle name="Comma 11 6 2 3 2" xfId="32346"/>
    <cellStyle name="Comma 11 6 2 4" xfId="13974"/>
    <cellStyle name="Comma 11 6 2 4 2" xfId="36746"/>
    <cellStyle name="Comma 11 6 2 5" xfId="17934"/>
    <cellStyle name="Comma 11 6 2 5 2" xfId="40706"/>
    <cellStyle name="Comma 11 6 2 6" xfId="24094"/>
    <cellStyle name="Comma 11 6 3" xfId="2037"/>
    <cellStyle name="Comma 11 6 3 2" xfId="6162"/>
    <cellStyle name="Comma 11 6 3 2 2" xfId="28934"/>
    <cellStyle name="Comma 11 6 3 3" xfId="10289"/>
    <cellStyle name="Comma 11 6 3 3 2" xfId="33061"/>
    <cellStyle name="Comma 11 6 3 4" xfId="14689"/>
    <cellStyle name="Comma 11 6 3 4 2" xfId="37461"/>
    <cellStyle name="Comma 11 6 3 5" xfId="18649"/>
    <cellStyle name="Comma 11 6 3 5 2" xfId="41421"/>
    <cellStyle name="Comma 11 6 3 6" xfId="24809"/>
    <cellStyle name="Comma 11 6 4" xfId="2862"/>
    <cellStyle name="Comma 11 6 4 2" xfId="6987"/>
    <cellStyle name="Comma 11 6 4 2 2" xfId="29759"/>
    <cellStyle name="Comma 11 6 4 3" xfId="11114"/>
    <cellStyle name="Comma 11 6 4 3 2" xfId="33886"/>
    <cellStyle name="Comma 11 6 4 4" xfId="15514"/>
    <cellStyle name="Comma 11 6 4 4 2" xfId="38286"/>
    <cellStyle name="Comma 11 6 4 5" xfId="19474"/>
    <cellStyle name="Comma 11 6 4 5 2" xfId="42246"/>
    <cellStyle name="Comma 11 6 4 6" xfId="25634"/>
    <cellStyle name="Comma 11 6 5" xfId="3852"/>
    <cellStyle name="Comma 11 6 5 2" xfId="7977"/>
    <cellStyle name="Comma 11 6 5 2 2" xfId="30749"/>
    <cellStyle name="Comma 11 6 5 3" xfId="12104"/>
    <cellStyle name="Comma 11 6 5 3 2" xfId="34876"/>
    <cellStyle name="Comma 11 6 5 4" xfId="16504"/>
    <cellStyle name="Comma 11 6 5 4 2" xfId="39276"/>
    <cellStyle name="Comma 11 6 5 5" xfId="20464"/>
    <cellStyle name="Comma 11 6 5 5 2" xfId="43236"/>
    <cellStyle name="Comma 11 6 5 6" xfId="26624"/>
    <cellStyle name="Comma 11 6 6" xfId="4732"/>
    <cellStyle name="Comma 11 6 6 2" xfId="27504"/>
    <cellStyle name="Comma 11 6 7" xfId="8859"/>
    <cellStyle name="Comma 11 6 7 2" xfId="31631"/>
    <cellStyle name="Comma 11 6 8" xfId="13259"/>
    <cellStyle name="Comma 11 6 8 2" xfId="36031"/>
    <cellStyle name="Comma 11 6 9" xfId="17219"/>
    <cellStyle name="Comma 11 6 9 2" xfId="39991"/>
    <cellStyle name="Comma 11 60" xfId="22169"/>
    <cellStyle name="Comma 11 60 2" xfId="44941"/>
    <cellStyle name="Comma 11 61" xfId="22224"/>
    <cellStyle name="Comma 11 61 2" xfId="44996"/>
    <cellStyle name="Comma 11 62" xfId="22279"/>
    <cellStyle name="Comma 11 62 2" xfId="45051"/>
    <cellStyle name="Comma 11 63" xfId="22334"/>
    <cellStyle name="Comma 11 63 2" xfId="45106"/>
    <cellStyle name="Comma 11 64" xfId="22389"/>
    <cellStyle name="Comma 11 64 2" xfId="45161"/>
    <cellStyle name="Comma 11 65" xfId="22444"/>
    <cellStyle name="Comma 11 65 2" xfId="45216"/>
    <cellStyle name="Comma 11 66" xfId="22499"/>
    <cellStyle name="Comma 11 66 2" xfId="45271"/>
    <cellStyle name="Comma 11 67" xfId="22554"/>
    <cellStyle name="Comma 11 67 2" xfId="45326"/>
    <cellStyle name="Comma 11 68" xfId="22609"/>
    <cellStyle name="Comma 11 68 2" xfId="45381"/>
    <cellStyle name="Comma 11 69" xfId="22664"/>
    <cellStyle name="Comma 11 69 2" xfId="45436"/>
    <cellStyle name="Comma 11 7" xfId="662"/>
    <cellStyle name="Comma 11 7 10" xfId="23434"/>
    <cellStyle name="Comma 11 7 2" xfId="1377"/>
    <cellStyle name="Comma 11 7 2 2" xfId="5502"/>
    <cellStyle name="Comma 11 7 2 2 2" xfId="28274"/>
    <cellStyle name="Comma 11 7 2 3" xfId="9629"/>
    <cellStyle name="Comma 11 7 2 3 2" xfId="32401"/>
    <cellStyle name="Comma 11 7 2 4" xfId="14029"/>
    <cellStyle name="Comma 11 7 2 4 2" xfId="36801"/>
    <cellStyle name="Comma 11 7 2 5" xfId="17989"/>
    <cellStyle name="Comma 11 7 2 5 2" xfId="40761"/>
    <cellStyle name="Comma 11 7 2 6" xfId="24149"/>
    <cellStyle name="Comma 11 7 3" xfId="2092"/>
    <cellStyle name="Comma 11 7 3 2" xfId="6217"/>
    <cellStyle name="Comma 11 7 3 2 2" xfId="28989"/>
    <cellStyle name="Comma 11 7 3 3" xfId="10344"/>
    <cellStyle name="Comma 11 7 3 3 2" xfId="33116"/>
    <cellStyle name="Comma 11 7 3 4" xfId="14744"/>
    <cellStyle name="Comma 11 7 3 4 2" xfId="37516"/>
    <cellStyle name="Comma 11 7 3 5" xfId="18704"/>
    <cellStyle name="Comma 11 7 3 5 2" xfId="41476"/>
    <cellStyle name="Comma 11 7 3 6" xfId="24864"/>
    <cellStyle name="Comma 11 7 4" xfId="2917"/>
    <cellStyle name="Comma 11 7 4 2" xfId="7042"/>
    <cellStyle name="Comma 11 7 4 2 2" xfId="29814"/>
    <cellStyle name="Comma 11 7 4 3" xfId="11169"/>
    <cellStyle name="Comma 11 7 4 3 2" xfId="33941"/>
    <cellStyle name="Comma 11 7 4 4" xfId="15569"/>
    <cellStyle name="Comma 11 7 4 4 2" xfId="38341"/>
    <cellStyle name="Comma 11 7 4 5" xfId="19529"/>
    <cellStyle name="Comma 11 7 4 5 2" xfId="42301"/>
    <cellStyle name="Comma 11 7 4 6" xfId="25689"/>
    <cellStyle name="Comma 11 7 5" xfId="3907"/>
    <cellStyle name="Comma 11 7 5 2" xfId="8032"/>
    <cellStyle name="Comma 11 7 5 2 2" xfId="30804"/>
    <cellStyle name="Comma 11 7 5 3" xfId="12159"/>
    <cellStyle name="Comma 11 7 5 3 2" xfId="34931"/>
    <cellStyle name="Comma 11 7 5 4" xfId="16559"/>
    <cellStyle name="Comma 11 7 5 4 2" xfId="39331"/>
    <cellStyle name="Comma 11 7 5 5" xfId="20519"/>
    <cellStyle name="Comma 11 7 5 5 2" xfId="43291"/>
    <cellStyle name="Comma 11 7 5 6" xfId="26679"/>
    <cellStyle name="Comma 11 7 6" xfId="4787"/>
    <cellStyle name="Comma 11 7 6 2" xfId="27559"/>
    <cellStyle name="Comma 11 7 7" xfId="8914"/>
    <cellStyle name="Comma 11 7 7 2" xfId="31686"/>
    <cellStyle name="Comma 11 7 8" xfId="13314"/>
    <cellStyle name="Comma 11 7 8 2" xfId="36086"/>
    <cellStyle name="Comma 11 7 9" xfId="17274"/>
    <cellStyle name="Comma 11 7 9 2" xfId="40046"/>
    <cellStyle name="Comma 11 70" xfId="22719"/>
    <cellStyle name="Comma 11 70 2" xfId="45491"/>
    <cellStyle name="Comma 11 71" xfId="22774"/>
    <cellStyle name="Comma 11 71 2" xfId="45546"/>
    <cellStyle name="Comma 11 72" xfId="22829"/>
    <cellStyle name="Comma 11 72 2" xfId="45601"/>
    <cellStyle name="Comma 11 73" xfId="22884"/>
    <cellStyle name="Comma 11 73 2" xfId="45656"/>
    <cellStyle name="Comma 11 74" xfId="22939"/>
    <cellStyle name="Comma 11 8" xfId="717"/>
    <cellStyle name="Comma 11 8 10" xfId="23489"/>
    <cellStyle name="Comma 11 8 2" xfId="1432"/>
    <cellStyle name="Comma 11 8 2 2" xfId="5557"/>
    <cellStyle name="Comma 11 8 2 2 2" xfId="28329"/>
    <cellStyle name="Comma 11 8 2 3" xfId="9684"/>
    <cellStyle name="Comma 11 8 2 3 2" xfId="32456"/>
    <cellStyle name="Comma 11 8 2 4" xfId="14084"/>
    <cellStyle name="Comma 11 8 2 4 2" xfId="36856"/>
    <cellStyle name="Comma 11 8 2 5" xfId="18044"/>
    <cellStyle name="Comma 11 8 2 5 2" xfId="40816"/>
    <cellStyle name="Comma 11 8 2 6" xfId="24204"/>
    <cellStyle name="Comma 11 8 3" xfId="2147"/>
    <cellStyle name="Comma 11 8 3 2" xfId="6272"/>
    <cellStyle name="Comma 11 8 3 2 2" xfId="29044"/>
    <cellStyle name="Comma 11 8 3 3" xfId="10399"/>
    <cellStyle name="Comma 11 8 3 3 2" xfId="33171"/>
    <cellStyle name="Comma 11 8 3 4" xfId="14799"/>
    <cellStyle name="Comma 11 8 3 4 2" xfId="37571"/>
    <cellStyle name="Comma 11 8 3 5" xfId="18759"/>
    <cellStyle name="Comma 11 8 3 5 2" xfId="41531"/>
    <cellStyle name="Comma 11 8 3 6" xfId="24919"/>
    <cellStyle name="Comma 11 8 4" xfId="2972"/>
    <cellStyle name="Comma 11 8 4 2" xfId="7097"/>
    <cellStyle name="Comma 11 8 4 2 2" xfId="29869"/>
    <cellStyle name="Comma 11 8 4 3" xfId="11224"/>
    <cellStyle name="Comma 11 8 4 3 2" xfId="33996"/>
    <cellStyle name="Comma 11 8 4 4" xfId="15624"/>
    <cellStyle name="Comma 11 8 4 4 2" xfId="38396"/>
    <cellStyle name="Comma 11 8 4 5" xfId="19584"/>
    <cellStyle name="Comma 11 8 4 5 2" xfId="42356"/>
    <cellStyle name="Comma 11 8 4 6" xfId="25744"/>
    <cellStyle name="Comma 11 8 5" xfId="3962"/>
    <cellStyle name="Comma 11 8 5 2" xfId="8087"/>
    <cellStyle name="Comma 11 8 5 2 2" xfId="30859"/>
    <cellStyle name="Comma 11 8 5 3" xfId="12214"/>
    <cellStyle name="Comma 11 8 5 3 2" xfId="34986"/>
    <cellStyle name="Comma 11 8 5 4" xfId="16614"/>
    <cellStyle name="Comma 11 8 5 4 2" xfId="39386"/>
    <cellStyle name="Comma 11 8 5 5" xfId="20574"/>
    <cellStyle name="Comma 11 8 5 5 2" xfId="43346"/>
    <cellStyle name="Comma 11 8 5 6" xfId="26734"/>
    <cellStyle name="Comma 11 8 6" xfId="4842"/>
    <cellStyle name="Comma 11 8 6 2" xfId="27614"/>
    <cellStyle name="Comma 11 8 7" xfId="8969"/>
    <cellStyle name="Comma 11 8 7 2" xfId="31741"/>
    <cellStyle name="Comma 11 8 8" xfId="13369"/>
    <cellStyle name="Comma 11 8 8 2" xfId="36141"/>
    <cellStyle name="Comma 11 8 9" xfId="17329"/>
    <cellStyle name="Comma 11 8 9 2" xfId="40101"/>
    <cellStyle name="Comma 11 9" xfId="827"/>
    <cellStyle name="Comma 11 9 10" xfId="23599"/>
    <cellStyle name="Comma 11 9 2" xfId="1542"/>
    <cellStyle name="Comma 11 9 2 2" xfId="5667"/>
    <cellStyle name="Comma 11 9 2 2 2" xfId="28439"/>
    <cellStyle name="Comma 11 9 2 3" xfId="9794"/>
    <cellStyle name="Comma 11 9 2 3 2" xfId="32566"/>
    <cellStyle name="Comma 11 9 2 4" xfId="14194"/>
    <cellStyle name="Comma 11 9 2 4 2" xfId="36966"/>
    <cellStyle name="Comma 11 9 2 5" xfId="18154"/>
    <cellStyle name="Comma 11 9 2 5 2" xfId="40926"/>
    <cellStyle name="Comma 11 9 2 6" xfId="24314"/>
    <cellStyle name="Comma 11 9 3" xfId="2257"/>
    <cellStyle name="Comma 11 9 3 2" xfId="6382"/>
    <cellStyle name="Comma 11 9 3 2 2" xfId="29154"/>
    <cellStyle name="Comma 11 9 3 3" xfId="10509"/>
    <cellStyle name="Comma 11 9 3 3 2" xfId="33281"/>
    <cellStyle name="Comma 11 9 3 4" xfId="14909"/>
    <cellStyle name="Comma 11 9 3 4 2" xfId="37681"/>
    <cellStyle name="Comma 11 9 3 5" xfId="18869"/>
    <cellStyle name="Comma 11 9 3 5 2" xfId="41641"/>
    <cellStyle name="Comma 11 9 3 6" xfId="25029"/>
    <cellStyle name="Comma 11 9 4" xfId="3082"/>
    <cellStyle name="Comma 11 9 4 2" xfId="7207"/>
    <cellStyle name="Comma 11 9 4 2 2" xfId="29979"/>
    <cellStyle name="Comma 11 9 4 3" xfId="11334"/>
    <cellStyle name="Comma 11 9 4 3 2" xfId="34106"/>
    <cellStyle name="Comma 11 9 4 4" xfId="15734"/>
    <cellStyle name="Comma 11 9 4 4 2" xfId="38506"/>
    <cellStyle name="Comma 11 9 4 5" xfId="19694"/>
    <cellStyle name="Comma 11 9 4 5 2" xfId="42466"/>
    <cellStyle name="Comma 11 9 4 6" xfId="25854"/>
    <cellStyle name="Comma 11 9 5" xfId="4072"/>
    <cellStyle name="Comma 11 9 5 2" xfId="8197"/>
    <cellStyle name="Comma 11 9 5 2 2" xfId="30969"/>
    <cellStyle name="Comma 11 9 5 3" xfId="12324"/>
    <cellStyle name="Comma 11 9 5 3 2" xfId="35096"/>
    <cellStyle name="Comma 11 9 5 4" xfId="16724"/>
    <cellStyle name="Comma 11 9 5 4 2" xfId="39496"/>
    <cellStyle name="Comma 11 9 5 5" xfId="20684"/>
    <cellStyle name="Comma 11 9 5 5 2" xfId="43456"/>
    <cellStyle name="Comma 11 9 5 6" xfId="26844"/>
    <cellStyle name="Comma 11 9 6" xfId="4952"/>
    <cellStyle name="Comma 11 9 6 2" xfId="27724"/>
    <cellStyle name="Comma 11 9 7" xfId="9079"/>
    <cellStyle name="Comma 11 9 7 2" xfId="31851"/>
    <cellStyle name="Comma 11 9 8" xfId="13479"/>
    <cellStyle name="Comma 11 9 8 2" xfId="36251"/>
    <cellStyle name="Comma 11 9 9" xfId="17439"/>
    <cellStyle name="Comma 11 9 9 2" xfId="40211"/>
    <cellStyle name="Comma 12" xfId="37"/>
    <cellStyle name="Comma 12 10" xfId="883"/>
    <cellStyle name="Comma 12 10 10" xfId="23655"/>
    <cellStyle name="Comma 12 10 2" xfId="1598"/>
    <cellStyle name="Comma 12 10 2 2" xfId="5723"/>
    <cellStyle name="Comma 12 10 2 2 2" xfId="28495"/>
    <cellStyle name="Comma 12 10 2 3" xfId="9850"/>
    <cellStyle name="Comma 12 10 2 3 2" xfId="32622"/>
    <cellStyle name="Comma 12 10 2 4" xfId="14250"/>
    <cellStyle name="Comma 12 10 2 4 2" xfId="37022"/>
    <cellStyle name="Comma 12 10 2 5" xfId="18210"/>
    <cellStyle name="Comma 12 10 2 5 2" xfId="40982"/>
    <cellStyle name="Comma 12 10 2 6" xfId="24370"/>
    <cellStyle name="Comma 12 10 3" xfId="2313"/>
    <cellStyle name="Comma 12 10 3 2" xfId="6438"/>
    <cellStyle name="Comma 12 10 3 2 2" xfId="29210"/>
    <cellStyle name="Comma 12 10 3 3" xfId="10565"/>
    <cellStyle name="Comma 12 10 3 3 2" xfId="33337"/>
    <cellStyle name="Comma 12 10 3 4" xfId="14965"/>
    <cellStyle name="Comma 12 10 3 4 2" xfId="37737"/>
    <cellStyle name="Comma 12 10 3 5" xfId="18925"/>
    <cellStyle name="Comma 12 10 3 5 2" xfId="41697"/>
    <cellStyle name="Comma 12 10 3 6" xfId="25085"/>
    <cellStyle name="Comma 12 10 4" xfId="3138"/>
    <cellStyle name="Comma 12 10 4 2" xfId="7263"/>
    <cellStyle name="Comma 12 10 4 2 2" xfId="30035"/>
    <cellStyle name="Comma 12 10 4 3" xfId="11390"/>
    <cellStyle name="Comma 12 10 4 3 2" xfId="34162"/>
    <cellStyle name="Comma 12 10 4 4" xfId="15790"/>
    <cellStyle name="Comma 12 10 4 4 2" xfId="38562"/>
    <cellStyle name="Comma 12 10 4 5" xfId="19750"/>
    <cellStyle name="Comma 12 10 4 5 2" xfId="42522"/>
    <cellStyle name="Comma 12 10 4 6" xfId="25910"/>
    <cellStyle name="Comma 12 10 5" xfId="4128"/>
    <cellStyle name="Comma 12 10 5 2" xfId="8253"/>
    <cellStyle name="Comma 12 10 5 2 2" xfId="31025"/>
    <cellStyle name="Comma 12 10 5 3" xfId="12380"/>
    <cellStyle name="Comma 12 10 5 3 2" xfId="35152"/>
    <cellStyle name="Comma 12 10 5 4" xfId="16780"/>
    <cellStyle name="Comma 12 10 5 4 2" xfId="39552"/>
    <cellStyle name="Comma 12 10 5 5" xfId="20740"/>
    <cellStyle name="Comma 12 10 5 5 2" xfId="43512"/>
    <cellStyle name="Comma 12 10 5 6" xfId="26900"/>
    <cellStyle name="Comma 12 10 6" xfId="5008"/>
    <cellStyle name="Comma 12 10 6 2" xfId="27780"/>
    <cellStyle name="Comma 12 10 7" xfId="9135"/>
    <cellStyle name="Comma 12 10 7 2" xfId="31907"/>
    <cellStyle name="Comma 12 10 8" xfId="13535"/>
    <cellStyle name="Comma 12 10 8 2" xfId="36307"/>
    <cellStyle name="Comma 12 10 9" xfId="17495"/>
    <cellStyle name="Comma 12 10 9 2" xfId="40267"/>
    <cellStyle name="Comma 12 11" xfId="938"/>
    <cellStyle name="Comma 12 11 2" xfId="5063"/>
    <cellStyle name="Comma 12 11 2 2" xfId="27835"/>
    <cellStyle name="Comma 12 11 3" xfId="9190"/>
    <cellStyle name="Comma 12 11 3 2" xfId="31962"/>
    <cellStyle name="Comma 12 11 4" xfId="13590"/>
    <cellStyle name="Comma 12 11 4 2" xfId="36362"/>
    <cellStyle name="Comma 12 11 5" xfId="17550"/>
    <cellStyle name="Comma 12 11 5 2" xfId="40322"/>
    <cellStyle name="Comma 12 11 6" xfId="23710"/>
    <cellStyle name="Comma 12 12" xfId="1653"/>
    <cellStyle name="Comma 12 12 2" xfId="5778"/>
    <cellStyle name="Comma 12 12 2 2" xfId="28550"/>
    <cellStyle name="Comma 12 12 3" xfId="9905"/>
    <cellStyle name="Comma 12 12 3 2" xfId="32677"/>
    <cellStyle name="Comma 12 12 4" xfId="14305"/>
    <cellStyle name="Comma 12 12 4 2" xfId="37077"/>
    <cellStyle name="Comma 12 12 5" xfId="18265"/>
    <cellStyle name="Comma 12 12 5 2" xfId="41037"/>
    <cellStyle name="Comma 12 12 6" xfId="24425"/>
    <cellStyle name="Comma 12 13" xfId="2368"/>
    <cellStyle name="Comma 12 13 2" xfId="6493"/>
    <cellStyle name="Comma 12 13 2 2" xfId="29265"/>
    <cellStyle name="Comma 12 13 3" xfId="10620"/>
    <cellStyle name="Comma 12 13 3 2" xfId="33392"/>
    <cellStyle name="Comma 12 13 4" xfId="15020"/>
    <cellStyle name="Comma 12 13 4 2" xfId="37792"/>
    <cellStyle name="Comma 12 13 5" xfId="18980"/>
    <cellStyle name="Comma 12 13 5 2" xfId="41752"/>
    <cellStyle name="Comma 12 13 6" xfId="25140"/>
    <cellStyle name="Comma 12 14" xfId="2423"/>
    <cellStyle name="Comma 12 14 2" xfId="6548"/>
    <cellStyle name="Comma 12 14 2 2" xfId="29320"/>
    <cellStyle name="Comma 12 14 3" xfId="10675"/>
    <cellStyle name="Comma 12 14 3 2" xfId="33447"/>
    <cellStyle name="Comma 12 14 4" xfId="15075"/>
    <cellStyle name="Comma 12 14 4 2" xfId="37847"/>
    <cellStyle name="Comma 12 14 5" xfId="19035"/>
    <cellStyle name="Comma 12 14 5 2" xfId="41807"/>
    <cellStyle name="Comma 12 14 6" xfId="25195"/>
    <cellStyle name="Comma 12 15" xfId="2478"/>
    <cellStyle name="Comma 12 15 2" xfId="6603"/>
    <cellStyle name="Comma 12 15 2 2" xfId="29375"/>
    <cellStyle name="Comma 12 15 3" xfId="10730"/>
    <cellStyle name="Comma 12 15 3 2" xfId="33502"/>
    <cellStyle name="Comma 12 15 4" xfId="15130"/>
    <cellStyle name="Comma 12 15 4 2" xfId="37902"/>
    <cellStyle name="Comma 12 15 5" xfId="19090"/>
    <cellStyle name="Comma 12 15 5 2" xfId="41862"/>
    <cellStyle name="Comma 12 15 6" xfId="25250"/>
    <cellStyle name="Comma 12 16" xfId="3193"/>
    <cellStyle name="Comma 12 16 2" xfId="7318"/>
    <cellStyle name="Comma 12 16 2 2" xfId="30090"/>
    <cellStyle name="Comma 12 16 3" xfId="11445"/>
    <cellStyle name="Comma 12 16 3 2" xfId="34217"/>
    <cellStyle name="Comma 12 16 4" xfId="15845"/>
    <cellStyle name="Comma 12 16 4 2" xfId="38617"/>
    <cellStyle name="Comma 12 16 5" xfId="19805"/>
    <cellStyle name="Comma 12 16 5 2" xfId="42577"/>
    <cellStyle name="Comma 12 16 6" xfId="25965"/>
    <cellStyle name="Comma 12 17" xfId="3248"/>
    <cellStyle name="Comma 12 17 2" xfId="7373"/>
    <cellStyle name="Comma 12 17 2 2" xfId="30145"/>
    <cellStyle name="Comma 12 17 3" xfId="11500"/>
    <cellStyle name="Comma 12 17 3 2" xfId="34272"/>
    <cellStyle name="Comma 12 17 4" xfId="15900"/>
    <cellStyle name="Comma 12 17 4 2" xfId="38672"/>
    <cellStyle name="Comma 12 17 5" xfId="19860"/>
    <cellStyle name="Comma 12 17 5 2" xfId="42632"/>
    <cellStyle name="Comma 12 17 6" xfId="26020"/>
    <cellStyle name="Comma 12 18" xfId="3303"/>
    <cellStyle name="Comma 12 18 2" xfId="7428"/>
    <cellStyle name="Comma 12 18 2 2" xfId="30200"/>
    <cellStyle name="Comma 12 18 3" xfId="11555"/>
    <cellStyle name="Comma 12 18 3 2" xfId="34327"/>
    <cellStyle name="Comma 12 18 4" xfId="15955"/>
    <cellStyle name="Comma 12 18 4 2" xfId="38727"/>
    <cellStyle name="Comma 12 18 5" xfId="19915"/>
    <cellStyle name="Comma 12 18 5 2" xfId="42687"/>
    <cellStyle name="Comma 12 18 6" xfId="26075"/>
    <cellStyle name="Comma 12 19" xfId="3358"/>
    <cellStyle name="Comma 12 19 2" xfId="7483"/>
    <cellStyle name="Comma 12 19 2 2" xfId="30255"/>
    <cellStyle name="Comma 12 19 3" xfId="11610"/>
    <cellStyle name="Comma 12 19 3 2" xfId="34382"/>
    <cellStyle name="Comma 12 19 4" xfId="16010"/>
    <cellStyle name="Comma 12 19 4 2" xfId="38782"/>
    <cellStyle name="Comma 12 19 5" xfId="19970"/>
    <cellStyle name="Comma 12 19 5 2" xfId="42742"/>
    <cellStyle name="Comma 12 19 6" xfId="26130"/>
    <cellStyle name="Comma 12 2" xfId="223"/>
    <cellStyle name="Comma 12 2 10" xfId="8530"/>
    <cellStyle name="Comma 12 2 10 2" xfId="31302"/>
    <cellStyle name="Comma 12 2 11" xfId="12490"/>
    <cellStyle name="Comma 12 2 11 2" xfId="35262"/>
    <cellStyle name="Comma 12 2 12" xfId="12930"/>
    <cellStyle name="Comma 12 2 12 2" xfId="35702"/>
    <cellStyle name="Comma 12 2 13" xfId="16890"/>
    <cellStyle name="Comma 12 2 13 2" xfId="39662"/>
    <cellStyle name="Comma 12 2 14" xfId="333"/>
    <cellStyle name="Comma 12 2 14 2" xfId="23105"/>
    <cellStyle name="Comma 12 2 15" xfId="22995"/>
    <cellStyle name="Comma 12 2 2" xfId="388"/>
    <cellStyle name="Comma 12 2 2 10" xfId="17000"/>
    <cellStyle name="Comma 12 2 2 10 2" xfId="39772"/>
    <cellStyle name="Comma 12 2 2 11" xfId="23160"/>
    <cellStyle name="Comma 12 2 2 2" xfId="1103"/>
    <cellStyle name="Comma 12 2 2 2 2" xfId="5228"/>
    <cellStyle name="Comma 12 2 2 2 2 2" xfId="28000"/>
    <cellStyle name="Comma 12 2 2 2 3" xfId="9355"/>
    <cellStyle name="Comma 12 2 2 2 3 2" xfId="32127"/>
    <cellStyle name="Comma 12 2 2 2 4" xfId="13755"/>
    <cellStyle name="Comma 12 2 2 2 4 2" xfId="36527"/>
    <cellStyle name="Comma 12 2 2 2 5" xfId="17715"/>
    <cellStyle name="Comma 12 2 2 2 5 2" xfId="40487"/>
    <cellStyle name="Comma 12 2 2 2 6" xfId="23875"/>
    <cellStyle name="Comma 12 2 2 3" xfId="1818"/>
    <cellStyle name="Comma 12 2 2 3 2" xfId="5943"/>
    <cellStyle name="Comma 12 2 2 3 2 2" xfId="28715"/>
    <cellStyle name="Comma 12 2 2 3 3" xfId="10070"/>
    <cellStyle name="Comma 12 2 2 3 3 2" xfId="32842"/>
    <cellStyle name="Comma 12 2 2 3 4" xfId="14470"/>
    <cellStyle name="Comma 12 2 2 3 4 2" xfId="37242"/>
    <cellStyle name="Comma 12 2 2 3 5" xfId="18430"/>
    <cellStyle name="Comma 12 2 2 3 5 2" xfId="41202"/>
    <cellStyle name="Comma 12 2 2 3 6" xfId="24590"/>
    <cellStyle name="Comma 12 2 2 4" xfId="2643"/>
    <cellStyle name="Comma 12 2 2 4 2" xfId="6768"/>
    <cellStyle name="Comma 12 2 2 4 2 2" xfId="29540"/>
    <cellStyle name="Comma 12 2 2 4 3" xfId="10895"/>
    <cellStyle name="Comma 12 2 2 4 3 2" xfId="33667"/>
    <cellStyle name="Comma 12 2 2 4 4" xfId="15295"/>
    <cellStyle name="Comma 12 2 2 4 4 2" xfId="38067"/>
    <cellStyle name="Comma 12 2 2 4 5" xfId="19255"/>
    <cellStyle name="Comma 12 2 2 4 5 2" xfId="42027"/>
    <cellStyle name="Comma 12 2 2 4 6" xfId="25415"/>
    <cellStyle name="Comma 12 2 2 5" xfId="3633"/>
    <cellStyle name="Comma 12 2 2 5 2" xfId="7758"/>
    <cellStyle name="Comma 12 2 2 5 2 2" xfId="30530"/>
    <cellStyle name="Comma 12 2 2 5 3" xfId="11885"/>
    <cellStyle name="Comma 12 2 2 5 3 2" xfId="34657"/>
    <cellStyle name="Comma 12 2 2 5 4" xfId="16285"/>
    <cellStyle name="Comma 12 2 2 5 4 2" xfId="39057"/>
    <cellStyle name="Comma 12 2 2 5 5" xfId="20245"/>
    <cellStyle name="Comma 12 2 2 5 5 2" xfId="43017"/>
    <cellStyle name="Comma 12 2 2 5 6" xfId="26405"/>
    <cellStyle name="Comma 12 2 2 6" xfId="4513"/>
    <cellStyle name="Comma 12 2 2 6 2" xfId="27285"/>
    <cellStyle name="Comma 12 2 2 7" xfId="8640"/>
    <cellStyle name="Comma 12 2 2 7 2" xfId="31412"/>
    <cellStyle name="Comma 12 2 2 8" xfId="12600"/>
    <cellStyle name="Comma 12 2 2 8 2" xfId="35372"/>
    <cellStyle name="Comma 12 2 2 9" xfId="13040"/>
    <cellStyle name="Comma 12 2 2 9 2" xfId="35812"/>
    <cellStyle name="Comma 12 2 3" xfId="498"/>
    <cellStyle name="Comma 12 2 3 10" xfId="17110"/>
    <cellStyle name="Comma 12 2 3 10 2" xfId="39882"/>
    <cellStyle name="Comma 12 2 3 11" xfId="23270"/>
    <cellStyle name="Comma 12 2 3 2" xfId="1213"/>
    <cellStyle name="Comma 12 2 3 2 2" xfId="5338"/>
    <cellStyle name="Comma 12 2 3 2 2 2" xfId="28110"/>
    <cellStyle name="Comma 12 2 3 2 3" xfId="9465"/>
    <cellStyle name="Comma 12 2 3 2 3 2" xfId="32237"/>
    <cellStyle name="Comma 12 2 3 2 4" xfId="13865"/>
    <cellStyle name="Comma 12 2 3 2 4 2" xfId="36637"/>
    <cellStyle name="Comma 12 2 3 2 5" xfId="17825"/>
    <cellStyle name="Comma 12 2 3 2 5 2" xfId="40597"/>
    <cellStyle name="Comma 12 2 3 2 6" xfId="23985"/>
    <cellStyle name="Comma 12 2 3 3" xfId="1928"/>
    <cellStyle name="Comma 12 2 3 3 2" xfId="6053"/>
    <cellStyle name="Comma 12 2 3 3 2 2" xfId="28825"/>
    <cellStyle name="Comma 12 2 3 3 3" xfId="10180"/>
    <cellStyle name="Comma 12 2 3 3 3 2" xfId="32952"/>
    <cellStyle name="Comma 12 2 3 3 4" xfId="14580"/>
    <cellStyle name="Comma 12 2 3 3 4 2" xfId="37352"/>
    <cellStyle name="Comma 12 2 3 3 5" xfId="18540"/>
    <cellStyle name="Comma 12 2 3 3 5 2" xfId="41312"/>
    <cellStyle name="Comma 12 2 3 3 6" xfId="24700"/>
    <cellStyle name="Comma 12 2 3 4" xfId="2753"/>
    <cellStyle name="Comma 12 2 3 4 2" xfId="6878"/>
    <cellStyle name="Comma 12 2 3 4 2 2" xfId="29650"/>
    <cellStyle name="Comma 12 2 3 4 3" xfId="11005"/>
    <cellStyle name="Comma 12 2 3 4 3 2" xfId="33777"/>
    <cellStyle name="Comma 12 2 3 4 4" xfId="15405"/>
    <cellStyle name="Comma 12 2 3 4 4 2" xfId="38177"/>
    <cellStyle name="Comma 12 2 3 4 5" xfId="19365"/>
    <cellStyle name="Comma 12 2 3 4 5 2" xfId="42137"/>
    <cellStyle name="Comma 12 2 3 4 6" xfId="25525"/>
    <cellStyle name="Comma 12 2 3 5" xfId="3743"/>
    <cellStyle name="Comma 12 2 3 5 2" xfId="7868"/>
    <cellStyle name="Comma 12 2 3 5 2 2" xfId="30640"/>
    <cellStyle name="Comma 12 2 3 5 3" xfId="11995"/>
    <cellStyle name="Comma 12 2 3 5 3 2" xfId="34767"/>
    <cellStyle name="Comma 12 2 3 5 4" xfId="16395"/>
    <cellStyle name="Comma 12 2 3 5 4 2" xfId="39167"/>
    <cellStyle name="Comma 12 2 3 5 5" xfId="20355"/>
    <cellStyle name="Comma 12 2 3 5 5 2" xfId="43127"/>
    <cellStyle name="Comma 12 2 3 5 6" xfId="26515"/>
    <cellStyle name="Comma 12 2 3 6" xfId="4623"/>
    <cellStyle name="Comma 12 2 3 6 2" xfId="27395"/>
    <cellStyle name="Comma 12 2 3 7" xfId="8750"/>
    <cellStyle name="Comma 12 2 3 7 2" xfId="31522"/>
    <cellStyle name="Comma 12 2 3 8" xfId="12710"/>
    <cellStyle name="Comma 12 2 3 8 2" xfId="35482"/>
    <cellStyle name="Comma 12 2 3 9" xfId="13150"/>
    <cellStyle name="Comma 12 2 3 9 2" xfId="35922"/>
    <cellStyle name="Comma 12 2 4" xfId="773"/>
    <cellStyle name="Comma 12 2 4 10" xfId="23545"/>
    <cellStyle name="Comma 12 2 4 2" xfId="1488"/>
    <cellStyle name="Comma 12 2 4 2 2" xfId="5613"/>
    <cellStyle name="Comma 12 2 4 2 2 2" xfId="28385"/>
    <cellStyle name="Comma 12 2 4 2 3" xfId="9740"/>
    <cellStyle name="Comma 12 2 4 2 3 2" xfId="32512"/>
    <cellStyle name="Comma 12 2 4 2 4" xfId="14140"/>
    <cellStyle name="Comma 12 2 4 2 4 2" xfId="36912"/>
    <cellStyle name="Comma 12 2 4 2 5" xfId="18100"/>
    <cellStyle name="Comma 12 2 4 2 5 2" xfId="40872"/>
    <cellStyle name="Comma 12 2 4 2 6" xfId="24260"/>
    <cellStyle name="Comma 12 2 4 3" xfId="2203"/>
    <cellStyle name="Comma 12 2 4 3 2" xfId="6328"/>
    <cellStyle name="Comma 12 2 4 3 2 2" xfId="29100"/>
    <cellStyle name="Comma 12 2 4 3 3" xfId="10455"/>
    <cellStyle name="Comma 12 2 4 3 3 2" xfId="33227"/>
    <cellStyle name="Comma 12 2 4 3 4" xfId="14855"/>
    <cellStyle name="Comma 12 2 4 3 4 2" xfId="37627"/>
    <cellStyle name="Comma 12 2 4 3 5" xfId="18815"/>
    <cellStyle name="Comma 12 2 4 3 5 2" xfId="41587"/>
    <cellStyle name="Comma 12 2 4 3 6" xfId="24975"/>
    <cellStyle name="Comma 12 2 4 4" xfId="3028"/>
    <cellStyle name="Comma 12 2 4 4 2" xfId="7153"/>
    <cellStyle name="Comma 12 2 4 4 2 2" xfId="29925"/>
    <cellStyle name="Comma 12 2 4 4 3" xfId="11280"/>
    <cellStyle name="Comma 12 2 4 4 3 2" xfId="34052"/>
    <cellStyle name="Comma 12 2 4 4 4" xfId="15680"/>
    <cellStyle name="Comma 12 2 4 4 4 2" xfId="38452"/>
    <cellStyle name="Comma 12 2 4 4 5" xfId="19640"/>
    <cellStyle name="Comma 12 2 4 4 5 2" xfId="42412"/>
    <cellStyle name="Comma 12 2 4 4 6" xfId="25800"/>
    <cellStyle name="Comma 12 2 4 5" xfId="4018"/>
    <cellStyle name="Comma 12 2 4 5 2" xfId="8143"/>
    <cellStyle name="Comma 12 2 4 5 2 2" xfId="30915"/>
    <cellStyle name="Comma 12 2 4 5 3" xfId="12270"/>
    <cellStyle name="Comma 12 2 4 5 3 2" xfId="35042"/>
    <cellStyle name="Comma 12 2 4 5 4" xfId="16670"/>
    <cellStyle name="Comma 12 2 4 5 4 2" xfId="39442"/>
    <cellStyle name="Comma 12 2 4 5 5" xfId="20630"/>
    <cellStyle name="Comma 12 2 4 5 5 2" xfId="43402"/>
    <cellStyle name="Comma 12 2 4 5 6" xfId="26790"/>
    <cellStyle name="Comma 12 2 4 6" xfId="4898"/>
    <cellStyle name="Comma 12 2 4 6 2" xfId="27670"/>
    <cellStyle name="Comma 12 2 4 7" xfId="9025"/>
    <cellStyle name="Comma 12 2 4 7 2" xfId="31797"/>
    <cellStyle name="Comma 12 2 4 8" xfId="13425"/>
    <cellStyle name="Comma 12 2 4 8 2" xfId="36197"/>
    <cellStyle name="Comma 12 2 4 9" xfId="17385"/>
    <cellStyle name="Comma 12 2 4 9 2" xfId="40157"/>
    <cellStyle name="Comma 12 2 5" xfId="993"/>
    <cellStyle name="Comma 12 2 5 2" xfId="5118"/>
    <cellStyle name="Comma 12 2 5 2 2" xfId="27890"/>
    <cellStyle name="Comma 12 2 5 3" xfId="9245"/>
    <cellStyle name="Comma 12 2 5 3 2" xfId="32017"/>
    <cellStyle name="Comma 12 2 5 4" xfId="13645"/>
    <cellStyle name="Comma 12 2 5 4 2" xfId="36417"/>
    <cellStyle name="Comma 12 2 5 5" xfId="17605"/>
    <cellStyle name="Comma 12 2 5 5 2" xfId="40377"/>
    <cellStyle name="Comma 12 2 5 6" xfId="23765"/>
    <cellStyle name="Comma 12 2 6" xfId="1708"/>
    <cellStyle name="Comma 12 2 6 2" xfId="5833"/>
    <cellStyle name="Comma 12 2 6 2 2" xfId="28605"/>
    <cellStyle name="Comma 12 2 6 3" xfId="9960"/>
    <cellStyle name="Comma 12 2 6 3 2" xfId="32732"/>
    <cellStyle name="Comma 12 2 6 4" xfId="14360"/>
    <cellStyle name="Comma 12 2 6 4 2" xfId="37132"/>
    <cellStyle name="Comma 12 2 6 5" xfId="18320"/>
    <cellStyle name="Comma 12 2 6 5 2" xfId="41092"/>
    <cellStyle name="Comma 12 2 6 6" xfId="24480"/>
    <cellStyle name="Comma 12 2 7" xfId="2533"/>
    <cellStyle name="Comma 12 2 7 2" xfId="6658"/>
    <cellStyle name="Comma 12 2 7 2 2" xfId="29430"/>
    <cellStyle name="Comma 12 2 7 3" xfId="10785"/>
    <cellStyle name="Comma 12 2 7 3 2" xfId="33557"/>
    <cellStyle name="Comma 12 2 7 4" xfId="15185"/>
    <cellStyle name="Comma 12 2 7 4 2" xfId="37957"/>
    <cellStyle name="Comma 12 2 7 5" xfId="19145"/>
    <cellStyle name="Comma 12 2 7 5 2" xfId="41917"/>
    <cellStyle name="Comma 12 2 7 6" xfId="25305"/>
    <cellStyle name="Comma 12 2 8" xfId="3523"/>
    <cellStyle name="Comma 12 2 8 2" xfId="7648"/>
    <cellStyle name="Comma 12 2 8 2 2" xfId="30420"/>
    <cellStyle name="Comma 12 2 8 3" xfId="11775"/>
    <cellStyle name="Comma 12 2 8 3 2" xfId="34547"/>
    <cellStyle name="Comma 12 2 8 4" xfId="16175"/>
    <cellStyle name="Comma 12 2 8 4 2" xfId="38947"/>
    <cellStyle name="Comma 12 2 8 5" xfId="20135"/>
    <cellStyle name="Comma 12 2 8 5 2" xfId="42907"/>
    <cellStyle name="Comma 12 2 8 6" xfId="26295"/>
    <cellStyle name="Comma 12 2 9" xfId="4403"/>
    <cellStyle name="Comma 12 2 9 2" xfId="27175"/>
    <cellStyle name="Comma 12 20" xfId="3413"/>
    <cellStyle name="Comma 12 20 2" xfId="7538"/>
    <cellStyle name="Comma 12 20 2 2" xfId="30310"/>
    <cellStyle name="Comma 12 20 3" xfId="11665"/>
    <cellStyle name="Comma 12 20 3 2" xfId="34437"/>
    <cellStyle name="Comma 12 20 4" xfId="16065"/>
    <cellStyle name="Comma 12 20 4 2" xfId="38837"/>
    <cellStyle name="Comma 12 20 5" xfId="20025"/>
    <cellStyle name="Comma 12 20 5 2" xfId="42797"/>
    <cellStyle name="Comma 12 20 6" xfId="26185"/>
    <cellStyle name="Comma 12 21" xfId="3468"/>
    <cellStyle name="Comma 12 21 2" xfId="7593"/>
    <cellStyle name="Comma 12 21 2 2" xfId="30365"/>
    <cellStyle name="Comma 12 21 3" xfId="11720"/>
    <cellStyle name="Comma 12 21 3 2" xfId="34492"/>
    <cellStyle name="Comma 12 21 4" xfId="16120"/>
    <cellStyle name="Comma 12 21 4 2" xfId="38892"/>
    <cellStyle name="Comma 12 21 5" xfId="20080"/>
    <cellStyle name="Comma 12 21 5 2" xfId="42852"/>
    <cellStyle name="Comma 12 21 6" xfId="26240"/>
    <cellStyle name="Comma 12 22" xfId="4183"/>
    <cellStyle name="Comma 12 22 2" xfId="26955"/>
    <cellStyle name="Comma 12 23" xfId="4238"/>
    <cellStyle name="Comma 12 23 2" xfId="27010"/>
    <cellStyle name="Comma 12 24" xfId="4293"/>
    <cellStyle name="Comma 12 24 2" xfId="27065"/>
    <cellStyle name="Comma 12 25" xfId="4348"/>
    <cellStyle name="Comma 12 25 2" xfId="27120"/>
    <cellStyle name="Comma 12 26" xfId="8308"/>
    <cellStyle name="Comma 12 26 2" xfId="31080"/>
    <cellStyle name="Comma 12 27" xfId="8365"/>
    <cellStyle name="Comma 12 27 2" xfId="31137"/>
    <cellStyle name="Comma 12 28" xfId="8420"/>
    <cellStyle name="Comma 12 28 2" xfId="31192"/>
    <cellStyle name="Comma 12 29" xfId="8475"/>
    <cellStyle name="Comma 12 29 2" xfId="31247"/>
    <cellStyle name="Comma 12 3" xfId="278"/>
    <cellStyle name="Comma 12 3 10" xfId="16945"/>
    <cellStyle name="Comma 12 3 10 2" xfId="39717"/>
    <cellStyle name="Comma 12 3 11" xfId="23050"/>
    <cellStyle name="Comma 12 3 2" xfId="1048"/>
    <cellStyle name="Comma 12 3 2 2" xfId="5173"/>
    <cellStyle name="Comma 12 3 2 2 2" xfId="27945"/>
    <cellStyle name="Comma 12 3 2 3" xfId="9300"/>
    <cellStyle name="Comma 12 3 2 3 2" xfId="32072"/>
    <cellStyle name="Comma 12 3 2 4" xfId="13700"/>
    <cellStyle name="Comma 12 3 2 4 2" xfId="36472"/>
    <cellStyle name="Comma 12 3 2 5" xfId="17660"/>
    <cellStyle name="Comma 12 3 2 5 2" xfId="40432"/>
    <cellStyle name="Comma 12 3 2 6" xfId="23820"/>
    <cellStyle name="Comma 12 3 3" xfId="1763"/>
    <cellStyle name="Comma 12 3 3 2" xfId="5888"/>
    <cellStyle name="Comma 12 3 3 2 2" xfId="28660"/>
    <cellStyle name="Comma 12 3 3 3" xfId="10015"/>
    <cellStyle name="Comma 12 3 3 3 2" xfId="32787"/>
    <cellStyle name="Comma 12 3 3 4" xfId="14415"/>
    <cellStyle name="Comma 12 3 3 4 2" xfId="37187"/>
    <cellStyle name="Comma 12 3 3 5" xfId="18375"/>
    <cellStyle name="Comma 12 3 3 5 2" xfId="41147"/>
    <cellStyle name="Comma 12 3 3 6" xfId="24535"/>
    <cellStyle name="Comma 12 3 4" xfId="2588"/>
    <cellStyle name="Comma 12 3 4 2" xfId="6713"/>
    <cellStyle name="Comma 12 3 4 2 2" xfId="29485"/>
    <cellStyle name="Comma 12 3 4 3" xfId="10840"/>
    <cellStyle name="Comma 12 3 4 3 2" xfId="33612"/>
    <cellStyle name="Comma 12 3 4 4" xfId="15240"/>
    <cellStyle name="Comma 12 3 4 4 2" xfId="38012"/>
    <cellStyle name="Comma 12 3 4 5" xfId="19200"/>
    <cellStyle name="Comma 12 3 4 5 2" xfId="41972"/>
    <cellStyle name="Comma 12 3 4 6" xfId="25360"/>
    <cellStyle name="Comma 12 3 5" xfId="3578"/>
    <cellStyle name="Comma 12 3 5 2" xfId="7703"/>
    <cellStyle name="Comma 12 3 5 2 2" xfId="30475"/>
    <cellStyle name="Comma 12 3 5 3" xfId="11830"/>
    <cellStyle name="Comma 12 3 5 3 2" xfId="34602"/>
    <cellStyle name="Comma 12 3 5 4" xfId="16230"/>
    <cellStyle name="Comma 12 3 5 4 2" xfId="39002"/>
    <cellStyle name="Comma 12 3 5 5" xfId="20190"/>
    <cellStyle name="Comma 12 3 5 5 2" xfId="42962"/>
    <cellStyle name="Comma 12 3 5 6" xfId="26350"/>
    <cellStyle name="Comma 12 3 6" xfId="4458"/>
    <cellStyle name="Comma 12 3 6 2" xfId="27230"/>
    <cellStyle name="Comma 12 3 7" xfId="8585"/>
    <cellStyle name="Comma 12 3 7 2" xfId="31357"/>
    <cellStyle name="Comma 12 3 8" xfId="12545"/>
    <cellStyle name="Comma 12 3 8 2" xfId="35317"/>
    <cellStyle name="Comma 12 3 9" xfId="12985"/>
    <cellStyle name="Comma 12 3 9 2" xfId="35757"/>
    <cellStyle name="Comma 12 30" xfId="12435"/>
    <cellStyle name="Comma 12 30 2" xfId="35207"/>
    <cellStyle name="Comma 12 31" xfId="12765"/>
    <cellStyle name="Comma 12 31 2" xfId="35537"/>
    <cellStyle name="Comma 12 32" xfId="12820"/>
    <cellStyle name="Comma 12 32 2" xfId="35592"/>
    <cellStyle name="Comma 12 33" xfId="12875"/>
    <cellStyle name="Comma 12 33 2" xfId="35647"/>
    <cellStyle name="Comma 12 34" xfId="16835"/>
    <cellStyle name="Comma 12 34 2" xfId="39607"/>
    <cellStyle name="Comma 12 35" xfId="20795"/>
    <cellStyle name="Comma 12 35 2" xfId="43567"/>
    <cellStyle name="Comma 12 36" xfId="20850"/>
    <cellStyle name="Comma 12 36 2" xfId="43622"/>
    <cellStyle name="Comma 12 37" xfId="20905"/>
    <cellStyle name="Comma 12 37 2" xfId="43677"/>
    <cellStyle name="Comma 12 38" xfId="20960"/>
    <cellStyle name="Comma 12 38 2" xfId="43732"/>
    <cellStyle name="Comma 12 39" xfId="21015"/>
    <cellStyle name="Comma 12 39 2" xfId="43787"/>
    <cellStyle name="Comma 12 4" xfId="443"/>
    <cellStyle name="Comma 12 4 10" xfId="17055"/>
    <cellStyle name="Comma 12 4 10 2" xfId="39827"/>
    <cellStyle name="Comma 12 4 11" xfId="23215"/>
    <cellStyle name="Comma 12 4 2" xfId="1158"/>
    <cellStyle name="Comma 12 4 2 2" xfId="5283"/>
    <cellStyle name="Comma 12 4 2 2 2" xfId="28055"/>
    <cellStyle name="Comma 12 4 2 3" xfId="9410"/>
    <cellStyle name="Comma 12 4 2 3 2" xfId="32182"/>
    <cellStyle name="Comma 12 4 2 4" xfId="13810"/>
    <cellStyle name="Comma 12 4 2 4 2" xfId="36582"/>
    <cellStyle name="Comma 12 4 2 5" xfId="17770"/>
    <cellStyle name="Comma 12 4 2 5 2" xfId="40542"/>
    <cellStyle name="Comma 12 4 2 6" xfId="23930"/>
    <cellStyle name="Comma 12 4 3" xfId="1873"/>
    <cellStyle name="Comma 12 4 3 2" xfId="5998"/>
    <cellStyle name="Comma 12 4 3 2 2" xfId="28770"/>
    <cellStyle name="Comma 12 4 3 3" xfId="10125"/>
    <cellStyle name="Comma 12 4 3 3 2" xfId="32897"/>
    <cellStyle name="Comma 12 4 3 4" xfId="14525"/>
    <cellStyle name="Comma 12 4 3 4 2" xfId="37297"/>
    <cellStyle name="Comma 12 4 3 5" xfId="18485"/>
    <cellStyle name="Comma 12 4 3 5 2" xfId="41257"/>
    <cellStyle name="Comma 12 4 3 6" xfId="24645"/>
    <cellStyle name="Comma 12 4 4" xfId="2698"/>
    <cellStyle name="Comma 12 4 4 2" xfId="6823"/>
    <cellStyle name="Comma 12 4 4 2 2" xfId="29595"/>
    <cellStyle name="Comma 12 4 4 3" xfId="10950"/>
    <cellStyle name="Comma 12 4 4 3 2" xfId="33722"/>
    <cellStyle name="Comma 12 4 4 4" xfId="15350"/>
    <cellStyle name="Comma 12 4 4 4 2" xfId="38122"/>
    <cellStyle name="Comma 12 4 4 5" xfId="19310"/>
    <cellStyle name="Comma 12 4 4 5 2" xfId="42082"/>
    <cellStyle name="Comma 12 4 4 6" xfId="25470"/>
    <cellStyle name="Comma 12 4 5" xfId="3688"/>
    <cellStyle name="Comma 12 4 5 2" xfId="7813"/>
    <cellStyle name="Comma 12 4 5 2 2" xfId="30585"/>
    <cellStyle name="Comma 12 4 5 3" xfId="11940"/>
    <cellStyle name="Comma 12 4 5 3 2" xfId="34712"/>
    <cellStyle name="Comma 12 4 5 4" xfId="16340"/>
    <cellStyle name="Comma 12 4 5 4 2" xfId="39112"/>
    <cellStyle name="Comma 12 4 5 5" xfId="20300"/>
    <cellStyle name="Comma 12 4 5 5 2" xfId="43072"/>
    <cellStyle name="Comma 12 4 5 6" xfId="26460"/>
    <cellStyle name="Comma 12 4 6" xfId="4568"/>
    <cellStyle name="Comma 12 4 6 2" xfId="27340"/>
    <cellStyle name="Comma 12 4 7" xfId="8695"/>
    <cellStyle name="Comma 12 4 7 2" xfId="31467"/>
    <cellStyle name="Comma 12 4 8" xfId="12655"/>
    <cellStyle name="Comma 12 4 8 2" xfId="35427"/>
    <cellStyle name="Comma 12 4 9" xfId="13095"/>
    <cellStyle name="Comma 12 4 9 2" xfId="35867"/>
    <cellStyle name="Comma 12 40" xfId="21070"/>
    <cellStyle name="Comma 12 40 2" xfId="43842"/>
    <cellStyle name="Comma 12 41" xfId="21125"/>
    <cellStyle name="Comma 12 41 2" xfId="43897"/>
    <cellStyle name="Comma 12 42" xfId="21180"/>
    <cellStyle name="Comma 12 42 2" xfId="43952"/>
    <cellStyle name="Comma 12 43" xfId="21235"/>
    <cellStyle name="Comma 12 43 2" xfId="44007"/>
    <cellStyle name="Comma 12 44" xfId="21290"/>
    <cellStyle name="Comma 12 44 2" xfId="44062"/>
    <cellStyle name="Comma 12 45" xfId="21345"/>
    <cellStyle name="Comma 12 45 2" xfId="44117"/>
    <cellStyle name="Comma 12 46" xfId="21400"/>
    <cellStyle name="Comma 12 46 2" xfId="44172"/>
    <cellStyle name="Comma 12 47" xfId="21455"/>
    <cellStyle name="Comma 12 47 2" xfId="44227"/>
    <cellStyle name="Comma 12 48" xfId="21510"/>
    <cellStyle name="Comma 12 48 2" xfId="44282"/>
    <cellStyle name="Comma 12 49" xfId="21565"/>
    <cellStyle name="Comma 12 49 2" xfId="44337"/>
    <cellStyle name="Comma 12 5" xfId="553"/>
    <cellStyle name="Comma 12 5 10" xfId="23325"/>
    <cellStyle name="Comma 12 5 2" xfId="1268"/>
    <cellStyle name="Comma 12 5 2 2" xfId="5393"/>
    <cellStyle name="Comma 12 5 2 2 2" xfId="28165"/>
    <cellStyle name="Comma 12 5 2 3" xfId="9520"/>
    <cellStyle name="Comma 12 5 2 3 2" xfId="32292"/>
    <cellStyle name="Comma 12 5 2 4" xfId="13920"/>
    <cellStyle name="Comma 12 5 2 4 2" xfId="36692"/>
    <cellStyle name="Comma 12 5 2 5" xfId="17880"/>
    <cellStyle name="Comma 12 5 2 5 2" xfId="40652"/>
    <cellStyle name="Comma 12 5 2 6" xfId="24040"/>
    <cellStyle name="Comma 12 5 3" xfId="1983"/>
    <cellStyle name="Comma 12 5 3 2" xfId="6108"/>
    <cellStyle name="Comma 12 5 3 2 2" xfId="28880"/>
    <cellStyle name="Comma 12 5 3 3" xfId="10235"/>
    <cellStyle name="Comma 12 5 3 3 2" xfId="33007"/>
    <cellStyle name="Comma 12 5 3 4" xfId="14635"/>
    <cellStyle name="Comma 12 5 3 4 2" xfId="37407"/>
    <cellStyle name="Comma 12 5 3 5" xfId="18595"/>
    <cellStyle name="Comma 12 5 3 5 2" xfId="41367"/>
    <cellStyle name="Comma 12 5 3 6" xfId="24755"/>
    <cellStyle name="Comma 12 5 4" xfId="2808"/>
    <cellStyle name="Comma 12 5 4 2" xfId="6933"/>
    <cellStyle name="Comma 12 5 4 2 2" xfId="29705"/>
    <cellStyle name="Comma 12 5 4 3" xfId="11060"/>
    <cellStyle name="Comma 12 5 4 3 2" xfId="33832"/>
    <cellStyle name="Comma 12 5 4 4" xfId="15460"/>
    <cellStyle name="Comma 12 5 4 4 2" xfId="38232"/>
    <cellStyle name="Comma 12 5 4 5" xfId="19420"/>
    <cellStyle name="Comma 12 5 4 5 2" xfId="42192"/>
    <cellStyle name="Comma 12 5 4 6" xfId="25580"/>
    <cellStyle name="Comma 12 5 5" xfId="3798"/>
    <cellStyle name="Comma 12 5 5 2" xfId="7923"/>
    <cellStyle name="Comma 12 5 5 2 2" xfId="30695"/>
    <cellStyle name="Comma 12 5 5 3" xfId="12050"/>
    <cellStyle name="Comma 12 5 5 3 2" xfId="34822"/>
    <cellStyle name="Comma 12 5 5 4" xfId="16450"/>
    <cellStyle name="Comma 12 5 5 4 2" xfId="39222"/>
    <cellStyle name="Comma 12 5 5 5" xfId="20410"/>
    <cellStyle name="Comma 12 5 5 5 2" xfId="43182"/>
    <cellStyle name="Comma 12 5 5 6" xfId="26570"/>
    <cellStyle name="Comma 12 5 6" xfId="4678"/>
    <cellStyle name="Comma 12 5 6 2" xfId="27450"/>
    <cellStyle name="Comma 12 5 7" xfId="8805"/>
    <cellStyle name="Comma 12 5 7 2" xfId="31577"/>
    <cellStyle name="Comma 12 5 8" xfId="13205"/>
    <cellStyle name="Comma 12 5 8 2" xfId="35977"/>
    <cellStyle name="Comma 12 5 9" xfId="17165"/>
    <cellStyle name="Comma 12 5 9 2" xfId="39937"/>
    <cellStyle name="Comma 12 50" xfId="21620"/>
    <cellStyle name="Comma 12 50 2" xfId="44392"/>
    <cellStyle name="Comma 12 51" xfId="21675"/>
    <cellStyle name="Comma 12 51 2" xfId="44447"/>
    <cellStyle name="Comma 12 52" xfId="21730"/>
    <cellStyle name="Comma 12 52 2" xfId="44502"/>
    <cellStyle name="Comma 12 53" xfId="21785"/>
    <cellStyle name="Comma 12 53 2" xfId="44557"/>
    <cellStyle name="Comma 12 54" xfId="21840"/>
    <cellStyle name="Comma 12 54 2" xfId="44612"/>
    <cellStyle name="Comma 12 55" xfId="21895"/>
    <cellStyle name="Comma 12 55 2" xfId="44667"/>
    <cellStyle name="Comma 12 56" xfId="21950"/>
    <cellStyle name="Comma 12 56 2" xfId="44722"/>
    <cellStyle name="Comma 12 57" xfId="22005"/>
    <cellStyle name="Comma 12 57 2" xfId="44777"/>
    <cellStyle name="Comma 12 58" xfId="22060"/>
    <cellStyle name="Comma 12 58 2" xfId="44832"/>
    <cellStyle name="Comma 12 59" xfId="22115"/>
    <cellStyle name="Comma 12 59 2" xfId="44887"/>
    <cellStyle name="Comma 12 6" xfId="608"/>
    <cellStyle name="Comma 12 6 10" xfId="23380"/>
    <cellStyle name="Comma 12 6 2" xfId="1323"/>
    <cellStyle name="Comma 12 6 2 2" xfId="5448"/>
    <cellStyle name="Comma 12 6 2 2 2" xfId="28220"/>
    <cellStyle name="Comma 12 6 2 3" xfId="9575"/>
    <cellStyle name="Comma 12 6 2 3 2" xfId="32347"/>
    <cellStyle name="Comma 12 6 2 4" xfId="13975"/>
    <cellStyle name="Comma 12 6 2 4 2" xfId="36747"/>
    <cellStyle name="Comma 12 6 2 5" xfId="17935"/>
    <cellStyle name="Comma 12 6 2 5 2" xfId="40707"/>
    <cellStyle name="Comma 12 6 2 6" xfId="24095"/>
    <cellStyle name="Comma 12 6 3" xfId="2038"/>
    <cellStyle name="Comma 12 6 3 2" xfId="6163"/>
    <cellStyle name="Comma 12 6 3 2 2" xfId="28935"/>
    <cellStyle name="Comma 12 6 3 3" xfId="10290"/>
    <cellStyle name="Comma 12 6 3 3 2" xfId="33062"/>
    <cellStyle name="Comma 12 6 3 4" xfId="14690"/>
    <cellStyle name="Comma 12 6 3 4 2" xfId="37462"/>
    <cellStyle name="Comma 12 6 3 5" xfId="18650"/>
    <cellStyle name="Comma 12 6 3 5 2" xfId="41422"/>
    <cellStyle name="Comma 12 6 3 6" xfId="24810"/>
    <cellStyle name="Comma 12 6 4" xfId="2863"/>
    <cellStyle name="Comma 12 6 4 2" xfId="6988"/>
    <cellStyle name="Comma 12 6 4 2 2" xfId="29760"/>
    <cellStyle name="Comma 12 6 4 3" xfId="11115"/>
    <cellStyle name="Comma 12 6 4 3 2" xfId="33887"/>
    <cellStyle name="Comma 12 6 4 4" xfId="15515"/>
    <cellStyle name="Comma 12 6 4 4 2" xfId="38287"/>
    <cellStyle name="Comma 12 6 4 5" xfId="19475"/>
    <cellStyle name="Comma 12 6 4 5 2" xfId="42247"/>
    <cellStyle name="Comma 12 6 4 6" xfId="25635"/>
    <cellStyle name="Comma 12 6 5" xfId="3853"/>
    <cellStyle name="Comma 12 6 5 2" xfId="7978"/>
    <cellStyle name="Comma 12 6 5 2 2" xfId="30750"/>
    <cellStyle name="Comma 12 6 5 3" xfId="12105"/>
    <cellStyle name="Comma 12 6 5 3 2" xfId="34877"/>
    <cellStyle name="Comma 12 6 5 4" xfId="16505"/>
    <cellStyle name="Comma 12 6 5 4 2" xfId="39277"/>
    <cellStyle name="Comma 12 6 5 5" xfId="20465"/>
    <cellStyle name="Comma 12 6 5 5 2" xfId="43237"/>
    <cellStyle name="Comma 12 6 5 6" xfId="26625"/>
    <cellStyle name="Comma 12 6 6" xfId="4733"/>
    <cellStyle name="Comma 12 6 6 2" xfId="27505"/>
    <cellStyle name="Comma 12 6 7" xfId="8860"/>
    <cellStyle name="Comma 12 6 7 2" xfId="31632"/>
    <cellStyle name="Comma 12 6 8" xfId="13260"/>
    <cellStyle name="Comma 12 6 8 2" xfId="36032"/>
    <cellStyle name="Comma 12 6 9" xfId="17220"/>
    <cellStyle name="Comma 12 6 9 2" xfId="39992"/>
    <cellStyle name="Comma 12 60" xfId="22170"/>
    <cellStyle name="Comma 12 60 2" xfId="44942"/>
    <cellStyle name="Comma 12 61" xfId="22225"/>
    <cellStyle name="Comma 12 61 2" xfId="44997"/>
    <cellStyle name="Comma 12 62" xfId="22280"/>
    <cellStyle name="Comma 12 62 2" xfId="45052"/>
    <cellStyle name="Comma 12 63" xfId="22335"/>
    <cellStyle name="Comma 12 63 2" xfId="45107"/>
    <cellStyle name="Comma 12 64" xfId="22390"/>
    <cellStyle name="Comma 12 64 2" xfId="45162"/>
    <cellStyle name="Comma 12 65" xfId="22445"/>
    <cellStyle name="Comma 12 65 2" xfId="45217"/>
    <cellStyle name="Comma 12 66" xfId="22500"/>
    <cellStyle name="Comma 12 66 2" xfId="45272"/>
    <cellStyle name="Comma 12 67" xfId="22555"/>
    <cellStyle name="Comma 12 67 2" xfId="45327"/>
    <cellStyle name="Comma 12 68" xfId="22610"/>
    <cellStyle name="Comma 12 68 2" xfId="45382"/>
    <cellStyle name="Comma 12 69" xfId="22665"/>
    <cellStyle name="Comma 12 69 2" xfId="45437"/>
    <cellStyle name="Comma 12 7" xfId="663"/>
    <cellStyle name="Comma 12 7 10" xfId="23435"/>
    <cellStyle name="Comma 12 7 2" xfId="1378"/>
    <cellStyle name="Comma 12 7 2 2" xfId="5503"/>
    <cellStyle name="Comma 12 7 2 2 2" xfId="28275"/>
    <cellStyle name="Comma 12 7 2 3" xfId="9630"/>
    <cellStyle name="Comma 12 7 2 3 2" xfId="32402"/>
    <cellStyle name="Comma 12 7 2 4" xfId="14030"/>
    <cellStyle name="Comma 12 7 2 4 2" xfId="36802"/>
    <cellStyle name="Comma 12 7 2 5" xfId="17990"/>
    <cellStyle name="Comma 12 7 2 5 2" xfId="40762"/>
    <cellStyle name="Comma 12 7 2 6" xfId="24150"/>
    <cellStyle name="Comma 12 7 3" xfId="2093"/>
    <cellStyle name="Comma 12 7 3 2" xfId="6218"/>
    <cellStyle name="Comma 12 7 3 2 2" xfId="28990"/>
    <cellStyle name="Comma 12 7 3 3" xfId="10345"/>
    <cellStyle name="Comma 12 7 3 3 2" xfId="33117"/>
    <cellStyle name="Comma 12 7 3 4" xfId="14745"/>
    <cellStyle name="Comma 12 7 3 4 2" xfId="37517"/>
    <cellStyle name="Comma 12 7 3 5" xfId="18705"/>
    <cellStyle name="Comma 12 7 3 5 2" xfId="41477"/>
    <cellStyle name="Comma 12 7 3 6" xfId="24865"/>
    <cellStyle name="Comma 12 7 4" xfId="2918"/>
    <cellStyle name="Comma 12 7 4 2" xfId="7043"/>
    <cellStyle name="Comma 12 7 4 2 2" xfId="29815"/>
    <cellStyle name="Comma 12 7 4 3" xfId="11170"/>
    <cellStyle name="Comma 12 7 4 3 2" xfId="33942"/>
    <cellStyle name="Comma 12 7 4 4" xfId="15570"/>
    <cellStyle name="Comma 12 7 4 4 2" xfId="38342"/>
    <cellStyle name="Comma 12 7 4 5" xfId="19530"/>
    <cellStyle name="Comma 12 7 4 5 2" xfId="42302"/>
    <cellStyle name="Comma 12 7 4 6" xfId="25690"/>
    <cellStyle name="Comma 12 7 5" xfId="3908"/>
    <cellStyle name="Comma 12 7 5 2" xfId="8033"/>
    <cellStyle name="Comma 12 7 5 2 2" xfId="30805"/>
    <cellStyle name="Comma 12 7 5 3" xfId="12160"/>
    <cellStyle name="Comma 12 7 5 3 2" xfId="34932"/>
    <cellStyle name="Comma 12 7 5 4" xfId="16560"/>
    <cellStyle name="Comma 12 7 5 4 2" xfId="39332"/>
    <cellStyle name="Comma 12 7 5 5" xfId="20520"/>
    <cellStyle name="Comma 12 7 5 5 2" xfId="43292"/>
    <cellStyle name="Comma 12 7 5 6" xfId="26680"/>
    <cellStyle name="Comma 12 7 6" xfId="4788"/>
    <cellStyle name="Comma 12 7 6 2" xfId="27560"/>
    <cellStyle name="Comma 12 7 7" xfId="8915"/>
    <cellStyle name="Comma 12 7 7 2" xfId="31687"/>
    <cellStyle name="Comma 12 7 8" xfId="13315"/>
    <cellStyle name="Comma 12 7 8 2" xfId="36087"/>
    <cellStyle name="Comma 12 7 9" xfId="17275"/>
    <cellStyle name="Comma 12 7 9 2" xfId="40047"/>
    <cellStyle name="Comma 12 70" xfId="22720"/>
    <cellStyle name="Comma 12 70 2" xfId="45492"/>
    <cellStyle name="Comma 12 71" xfId="22775"/>
    <cellStyle name="Comma 12 71 2" xfId="45547"/>
    <cellStyle name="Comma 12 72" xfId="22830"/>
    <cellStyle name="Comma 12 72 2" xfId="45602"/>
    <cellStyle name="Comma 12 73" xfId="22885"/>
    <cellStyle name="Comma 12 73 2" xfId="45657"/>
    <cellStyle name="Comma 12 74" xfId="22940"/>
    <cellStyle name="Comma 12 8" xfId="718"/>
    <cellStyle name="Comma 12 8 10" xfId="23490"/>
    <cellStyle name="Comma 12 8 2" xfId="1433"/>
    <cellStyle name="Comma 12 8 2 2" xfId="5558"/>
    <cellStyle name="Comma 12 8 2 2 2" xfId="28330"/>
    <cellStyle name="Comma 12 8 2 3" xfId="9685"/>
    <cellStyle name="Comma 12 8 2 3 2" xfId="32457"/>
    <cellStyle name="Comma 12 8 2 4" xfId="14085"/>
    <cellStyle name="Comma 12 8 2 4 2" xfId="36857"/>
    <cellStyle name="Comma 12 8 2 5" xfId="18045"/>
    <cellStyle name="Comma 12 8 2 5 2" xfId="40817"/>
    <cellStyle name="Comma 12 8 2 6" xfId="24205"/>
    <cellStyle name="Comma 12 8 3" xfId="2148"/>
    <cellStyle name="Comma 12 8 3 2" xfId="6273"/>
    <cellStyle name="Comma 12 8 3 2 2" xfId="29045"/>
    <cellStyle name="Comma 12 8 3 3" xfId="10400"/>
    <cellStyle name="Comma 12 8 3 3 2" xfId="33172"/>
    <cellStyle name="Comma 12 8 3 4" xfId="14800"/>
    <cellStyle name="Comma 12 8 3 4 2" xfId="37572"/>
    <cellStyle name="Comma 12 8 3 5" xfId="18760"/>
    <cellStyle name="Comma 12 8 3 5 2" xfId="41532"/>
    <cellStyle name="Comma 12 8 3 6" xfId="24920"/>
    <cellStyle name="Comma 12 8 4" xfId="2973"/>
    <cellStyle name="Comma 12 8 4 2" xfId="7098"/>
    <cellStyle name="Comma 12 8 4 2 2" xfId="29870"/>
    <cellStyle name="Comma 12 8 4 3" xfId="11225"/>
    <cellStyle name="Comma 12 8 4 3 2" xfId="33997"/>
    <cellStyle name="Comma 12 8 4 4" xfId="15625"/>
    <cellStyle name="Comma 12 8 4 4 2" xfId="38397"/>
    <cellStyle name="Comma 12 8 4 5" xfId="19585"/>
    <cellStyle name="Comma 12 8 4 5 2" xfId="42357"/>
    <cellStyle name="Comma 12 8 4 6" xfId="25745"/>
    <cellStyle name="Comma 12 8 5" xfId="3963"/>
    <cellStyle name="Comma 12 8 5 2" xfId="8088"/>
    <cellStyle name="Comma 12 8 5 2 2" xfId="30860"/>
    <cellStyle name="Comma 12 8 5 3" xfId="12215"/>
    <cellStyle name="Comma 12 8 5 3 2" xfId="34987"/>
    <cellStyle name="Comma 12 8 5 4" xfId="16615"/>
    <cellStyle name="Comma 12 8 5 4 2" xfId="39387"/>
    <cellStyle name="Comma 12 8 5 5" xfId="20575"/>
    <cellStyle name="Comma 12 8 5 5 2" xfId="43347"/>
    <cellStyle name="Comma 12 8 5 6" xfId="26735"/>
    <cellStyle name="Comma 12 8 6" xfId="4843"/>
    <cellStyle name="Comma 12 8 6 2" xfId="27615"/>
    <cellStyle name="Comma 12 8 7" xfId="8970"/>
    <cellStyle name="Comma 12 8 7 2" xfId="31742"/>
    <cellStyle name="Comma 12 8 8" xfId="13370"/>
    <cellStyle name="Comma 12 8 8 2" xfId="36142"/>
    <cellStyle name="Comma 12 8 9" xfId="17330"/>
    <cellStyle name="Comma 12 8 9 2" xfId="40102"/>
    <cellStyle name="Comma 12 9" xfId="828"/>
    <cellStyle name="Comma 12 9 10" xfId="23600"/>
    <cellStyle name="Comma 12 9 2" xfId="1543"/>
    <cellStyle name="Comma 12 9 2 2" xfId="5668"/>
    <cellStyle name="Comma 12 9 2 2 2" xfId="28440"/>
    <cellStyle name="Comma 12 9 2 3" xfId="9795"/>
    <cellStyle name="Comma 12 9 2 3 2" xfId="32567"/>
    <cellStyle name="Comma 12 9 2 4" xfId="14195"/>
    <cellStyle name="Comma 12 9 2 4 2" xfId="36967"/>
    <cellStyle name="Comma 12 9 2 5" xfId="18155"/>
    <cellStyle name="Comma 12 9 2 5 2" xfId="40927"/>
    <cellStyle name="Comma 12 9 2 6" xfId="24315"/>
    <cellStyle name="Comma 12 9 3" xfId="2258"/>
    <cellStyle name="Comma 12 9 3 2" xfId="6383"/>
    <cellStyle name="Comma 12 9 3 2 2" xfId="29155"/>
    <cellStyle name="Comma 12 9 3 3" xfId="10510"/>
    <cellStyle name="Comma 12 9 3 3 2" xfId="33282"/>
    <cellStyle name="Comma 12 9 3 4" xfId="14910"/>
    <cellStyle name="Comma 12 9 3 4 2" xfId="37682"/>
    <cellStyle name="Comma 12 9 3 5" xfId="18870"/>
    <cellStyle name="Comma 12 9 3 5 2" xfId="41642"/>
    <cellStyle name="Comma 12 9 3 6" xfId="25030"/>
    <cellStyle name="Comma 12 9 4" xfId="3083"/>
    <cellStyle name="Comma 12 9 4 2" xfId="7208"/>
    <cellStyle name="Comma 12 9 4 2 2" xfId="29980"/>
    <cellStyle name="Comma 12 9 4 3" xfId="11335"/>
    <cellStyle name="Comma 12 9 4 3 2" xfId="34107"/>
    <cellStyle name="Comma 12 9 4 4" xfId="15735"/>
    <cellStyle name="Comma 12 9 4 4 2" xfId="38507"/>
    <cellStyle name="Comma 12 9 4 5" xfId="19695"/>
    <cellStyle name="Comma 12 9 4 5 2" xfId="42467"/>
    <cellStyle name="Comma 12 9 4 6" xfId="25855"/>
    <cellStyle name="Comma 12 9 5" xfId="4073"/>
    <cellStyle name="Comma 12 9 5 2" xfId="8198"/>
    <cellStyle name="Comma 12 9 5 2 2" xfId="30970"/>
    <cellStyle name="Comma 12 9 5 3" xfId="12325"/>
    <cellStyle name="Comma 12 9 5 3 2" xfId="35097"/>
    <cellStyle name="Comma 12 9 5 4" xfId="16725"/>
    <cellStyle name="Comma 12 9 5 4 2" xfId="39497"/>
    <cellStyle name="Comma 12 9 5 5" xfId="20685"/>
    <cellStyle name="Comma 12 9 5 5 2" xfId="43457"/>
    <cellStyle name="Comma 12 9 5 6" xfId="26845"/>
    <cellStyle name="Comma 12 9 6" xfId="4953"/>
    <cellStyle name="Comma 12 9 6 2" xfId="27725"/>
    <cellStyle name="Comma 12 9 7" xfId="9080"/>
    <cellStyle name="Comma 12 9 7 2" xfId="31852"/>
    <cellStyle name="Comma 12 9 8" xfId="13480"/>
    <cellStyle name="Comma 12 9 8 2" xfId="36252"/>
    <cellStyle name="Comma 12 9 9" xfId="17440"/>
    <cellStyle name="Comma 12 9 9 2" xfId="40212"/>
    <cellStyle name="Comma 13" xfId="38"/>
    <cellStyle name="Comma 14" xfId="39"/>
    <cellStyle name="Comma 14 10" xfId="884"/>
    <cellStyle name="Comma 14 10 10" xfId="23656"/>
    <cellStyle name="Comma 14 10 2" xfId="1599"/>
    <cellStyle name="Comma 14 10 2 2" xfId="5724"/>
    <cellStyle name="Comma 14 10 2 2 2" xfId="28496"/>
    <cellStyle name="Comma 14 10 2 3" xfId="9851"/>
    <cellStyle name="Comma 14 10 2 3 2" xfId="32623"/>
    <cellStyle name="Comma 14 10 2 4" xfId="14251"/>
    <cellStyle name="Comma 14 10 2 4 2" xfId="37023"/>
    <cellStyle name="Comma 14 10 2 5" xfId="18211"/>
    <cellStyle name="Comma 14 10 2 5 2" xfId="40983"/>
    <cellStyle name="Comma 14 10 2 6" xfId="24371"/>
    <cellStyle name="Comma 14 10 3" xfId="2314"/>
    <cellStyle name="Comma 14 10 3 2" xfId="6439"/>
    <cellStyle name="Comma 14 10 3 2 2" xfId="29211"/>
    <cellStyle name="Comma 14 10 3 3" xfId="10566"/>
    <cellStyle name="Comma 14 10 3 3 2" xfId="33338"/>
    <cellStyle name="Comma 14 10 3 4" xfId="14966"/>
    <cellStyle name="Comma 14 10 3 4 2" xfId="37738"/>
    <cellStyle name="Comma 14 10 3 5" xfId="18926"/>
    <cellStyle name="Comma 14 10 3 5 2" xfId="41698"/>
    <cellStyle name="Comma 14 10 3 6" xfId="25086"/>
    <cellStyle name="Comma 14 10 4" xfId="3139"/>
    <cellStyle name="Comma 14 10 4 2" xfId="7264"/>
    <cellStyle name="Comma 14 10 4 2 2" xfId="30036"/>
    <cellStyle name="Comma 14 10 4 3" xfId="11391"/>
    <cellStyle name="Comma 14 10 4 3 2" xfId="34163"/>
    <cellStyle name="Comma 14 10 4 4" xfId="15791"/>
    <cellStyle name="Comma 14 10 4 4 2" xfId="38563"/>
    <cellStyle name="Comma 14 10 4 5" xfId="19751"/>
    <cellStyle name="Comma 14 10 4 5 2" xfId="42523"/>
    <cellStyle name="Comma 14 10 4 6" xfId="25911"/>
    <cellStyle name="Comma 14 10 5" xfId="4129"/>
    <cellStyle name="Comma 14 10 5 2" xfId="8254"/>
    <cellStyle name="Comma 14 10 5 2 2" xfId="31026"/>
    <cellStyle name="Comma 14 10 5 3" xfId="12381"/>
    <cellStyle name="Comma 14 10 5 3 2" xfId="35153"/>
    <cellStyle name="Comma 14 10 5 4" xfId="16781"/>
    <cellStyle name="Comma 14 10 5 4 2" xfId="39553"/>
    <cellStyle name="Comma 14 10 5 5" xfId="20741"/>
    <cellStyle name="Comma 14 10 5 5 2" xfId="43513"/>
    <cellStyle name="Comma 14 10 5 6" xfId="26901"/>
    <cellStyle name="Comma 14 10 6" xfId="5009"/>
    <cellStyle name="Comma 14 10 6 2" xfId="27781"/>
    <cellStyle name="Comma 14 10 7" xfId="9136"/>
    <cellStyle name="Comma 14 10 7 2" xfId="31908"/>
    <cellStyle name="Comma 14 10 8" xfId="13536"/>
    <cellStyle name="Comma 14 10 8 2" xfId="36308"/>
    <cellStyle name="Comma 14 10 9" xfId="17496"/>
    <cellStyle name="Comma 14 10 9 2" xfId="40268"/>
    <cellStyle name="Comma 14 11" xfId="939"/>
    <cellStyle name="Comma 14 11 2" xfId="5064"/>
    <cellStyle name="Comma 14 11 2 2" xfId="27836"/>
    <cellStyle name="Comma 14 11 3" xfId="9191"/>
    <cellStyle name="Comma 14 11 3 2" xfId="31963"/>
    <cellStyle name="Comma 14 11 4" xfId="13591"/>
    <cellStyle name="Comma 14 11 4 2" xfId="36363"/>
    <cellStyle name="Comma 14 11 5" xfId="17551"/>
    <cellStyle name="Comma 14 11 5 2" xfId="40323"/>
    <cellStyle name="Comma 14 11 6" xfId="23711"/>
    <cellStyle name="Comma 14 12" xfId="1654"/>
    <cellStyle name="Comma 14 12 2" xfId="5779"/>
    <cellStyle name="Comma 14 12 2 2" xfId="28551"/>
    <cellStyle name="Comma 14 12 3" xfId="9906"/>
    <cellStyle name="Comma 14 12 3 2" xfId="32678"/>
    <cellStyle name="Comma 14 12 4" xfId="14306"/>
    <cellStyle name="Comma 14 12 4 2" xfId="37078"/>
    <cellStyle name="Comma 14 12 5" xfId="18266"/>
    <cellStyle name="Comma 14 12 5 2" xfId="41038"/>
    <cellStyle name="Comma 14 12 6" xfId="24426"/>
    <cellStyle name="Comma 14 13" xfId="2369"/>
    <cellStyle name="Comma 14 13 2" xfId="6494"/>
    <cellStyle name="Comma 14 13 2 2" xfId="29266"/>
    <cellStyle name="Comma 14 13 3" xfId="10621"/>
    <cellStyle name="Comma 14 13 3 2" xfId="33393"/>
    <cellStyle name="Comma 14 13 4" xfId="15021"/>
    <cellStyle name="Comma 14 13 4 2" xfId="37793"/>
    <cellStyle name="Comma 14 13 5" xfId="18981"/>
    <cellStyle name="Comma 14 13 5 2" xfId="41753"/>
    <cellStyle name="Comma 14 13 6" xfId="25141"/>
    <cellStyle name="Comma 14 14" xfId="2424"/>
    <cellStyle name="Comma 14 14 2" xfId="6549"/>
    <cellStyle name="Comma 14 14 2 2" xfId="29321"/>
    <cellStyle name="Comma 14 14 3" xfId="10676"/>
    <cellStyle name="Comma 14 14 3 2" xfId="33448"/>
    <cellStyle name="Comma 14 14 4" xfId="15076"/>
    <cellStyle name="Comma 14 14 4 2" xfId="37848"/>
    <cellStyle name="Comma 14 14 5" xfId="19036"/>
    <cellStyle name="Comma 14 14 5 2" xfId="41808"/>
    <cellStyle name="Comma 14 14 6" xfId="25196"/>
    <cellStyle name="Comma 14 15" xfId="2479"/>
    <cellStyle name="Comma 14 15 2" xfId="6604"/>
    <cellStyle name="Comma 14 15 2 2" xfId="29376"/>
    <cellStyle name="Comma 14 15 3" xfId="10731"/>
    <cellStyle name="Comma 14 15 3 2" xfId="33503"/>
    <cellStyle name="Comma 14 15 4" xfId="15131"/>
    <cellStyle name="Comma 14 15 4 2" xfId="37903"/>
    <cellStyle name="Comma 14 15 5" xfId="19091"/>
    <cellStyle name="Comma 14 15 5 2" xfId="41863"/>
    <cellStyle name="Comma 14 15 6" xfId="25251"/>
    <cellStyle name="Comma 14 16" xfId="3194"/>
    <cellStyle name="Comma 14 16 2" xfId="7319"/>
    <cellStyle name="Comma 14 16 2 2" xfId="30091"/>
    <cellStyle name="Comma 14 16 3" xfId="11446"/>
    <cellStyle name="Comma 14 16 3 2" xfId="34218"/>
    <cellStyle name="Comma 14 16 4" xfId="15846"/>
    <cellStyle name="Comma 14 16 4 2" xfId="38618"/>
    <cellStyle name="Comma 14 16 5" xfId="19806"/>
    <cellStyle name="Comma 14 16 5 2" xfId="42578"/>
    <cellStyle name="Comma 14 16 6" xfId="25966"/>
    <cellStyle name="Comma 14 17" xfId="3249"/>
    <cellStyle name="Comma 14 17 2" xfId="7374"/>
    <cellStyle name="Comma 14 17 2 2" xfId="30146"/>
    <cellStyle name="Comma 14 17 3" xfId="11501"/>
    <cellStyle name="Comma 14 17 3 2" xfId="34273"/>
    <cellStyle name="Comma 14 17 4" xfId="15901"/>
    <cellStyle name="Comma 14 17 4 2" xfId="38673"/>
    <cellStyle name="Comma 14 17 5" xfId="19861"/>
    <cellStyle name="Comma 14 17 5 2" xfId="42633"/>
    <cellStyle name="Comma 14 17 6" xfId="26021"/>
    <cellStyle name="Comma 14 18" xfId="3304"/>
    <cellStyle name="Comma 14 18 2" xfId="7429"/>
    <cellStyle name="Comma 14 18 2 2" xfId="30201"/>
    <cellStyle name="Comma 14 18 3" xfId="11556"/>
    <cellStyle name="Comma 14 18 3 2" xfId="34328"/>
    <cellStyle name="Comma 14 18 4" xfId="15956"/>
    <cellStyle name="Comma 14 18 4 2" xfId="38728"/>
    <cellStyle name="Comma 14 18 5" xfId="19916"/>
    <cellStyle name="Comma 14 18 5 2" xfId="42688"/>
    <cellStyle name="Comma 14 18 6" xfId="26076"/>
    <cellStyle name="Comma 14 19" xfId="3359"/>
    <cellStyle name="Comma 14 19 2" xfId="7484"/>
    <cellStyle name="Comma 14 19 2 2" xfId="30256"/>
    <cellStyle name="Comma 14 19 3" xfId="11611"/>
    <cellStyle name="Comma 14 19 3 2" xfId="34383"/>
    <cellStyle name="Comma 14 19 4" xfId="16011"/>
    <cellStyle name="Comma 14 19 4 2" xfId="38783"/>
    <cellStyle name="Comma 14 19 5" xfId="19971"/>
    <cellStyle name="Comma 14 19 5 2" xfId="42743"/>
    <cellStyle name="Comma 14 19 6" xfId="26131"/>
    <cellStyle name="Comma 14 2" xfId="224"/>
    <cellStyle name="Comma 14 2 10" xfId="8531"/>
    <cellStyle name="Comma 14 2 10 2" xfId="31303"/>
    <cellStyle name="Comma 14 2 11" xfId="12491"/>
    <cellStyle name="Comma 14 2 11 2" xfId="35263"/>
    <cellStyle name="Comma 14 2 12" xfId="12931"/>
    <cellStyle name="Comma 14 2 12 2" xfId="35703"/>
    <cellStyle name="Comma 14 2 13" xfId="16891"/>
    <cellStyle name="Comma 14 2 13 2" xfId="39663"/>
    <cellStyle name="Comma 14 2 14" xfId="334"/>
    <cellStyle name="Comma 14 2 14 2" xfId="23106"/>
    <cellStyle name="Comma 14 2 15" xfId="22996"/>
    <cellStyle name="Comma 14 2 2" xfId="389"/>
    <cellStyle name="Comma 14 2 2 10" xfId="17001"/>
    <cellStyle name="Comma 14 2 2 10 2" xfId="39773"/>
    <cellStyle name="Comma 14 2 2 11" xfId="23161"/>
    <cellStyle name="Comma 14 2 2 2" xfId="1104"/>
    <cellStyle name="Comma 14 2 2 2 2" xfId="5229"/>
    <cellStyle name="Comma 14 2 2 2 2 2" xfId="28001"/>
    <cellStyle name="Comma 14 2 2 2 3" xfId="9356"/>
    <cellStyle name="Comma 14 2 2 2 3 2" xfId="32128"/>
    <cellStyle name="Comma 14 2 2 2 4" xfId="13756"/>
    <cellStyle name="Comma 14 2 2 2 4 2" xfId="36528"/>
    <cellStyle name="Comma 14 2 2 2 5" xfId="17716"/>
    <cellStyle name="Comma 14 2 2 2 5 2" xfId="40488"/>
    <cellStyle name="Comma 14 2 2 2 6" xfId="23876"/>
    <cellStyle name="Comma 14 2 2 3" xfId="1819"/>
    <cellStyle name="Comma 14 2 2 3 2" xfId="5944"/>
    <cellStyle name="Comma 14 2 2 3 2 2" xfId="28716"/>
    <cellStyle name="Comma 14 2 2 3 3" xfId="10071"/>
    <cellStyle name="Comma 14 2 2 3 3 2" xfId="32843"/>
    <cellStyle name="Comma 14 2 2 3 4" xfId="14471"/>
    <cellStyle name="Comma 14 2 2 3 4 2" xfId="37243"/>
    <cellStyle name="Comma 14 2 2 3 5" xfId="18431"/>
    <cellStyle name="Comma 14 2 2 3 5 2" xfId="41203"/>
    <cellStyle name="Comma 14 2 2 3 6" xfId="24591"/>
    <cellStyle name="Comma 14 2 2 4" xfId="2644"/>
    <cellStyle name="Comma 14 2 2 4 2" xfId="6769"/>
    <cellStyle name="Comma 14 2 2 4 2 2" xfId="29541"/>
    <cellStyle name="Comma 14 2 2 4 3" xfId="10896"/>
    <cellStyle name="Comma 14 2 2 4 3 2" xfId="33668"/>
    <cellStyle name="Comma 14 2 2 4 4" xfId="15296"/>
    <cellStyle name="Comma 14 2 2 4 4 2" xfId="38068"/>
    <cellStyle name="Comma 14 2 2 4 5" xfId="19256"/>
    <cellStyle name="Comma 14 2 2 4 5 2" xfId="42028"/>
    <cellStyle name="Comma 14 2 2 4 6" xfId="25416"/>
    <cellStyle name="Comma 14 2 2 5" xfId="3634"/>
    <cellStyle name="Comma 14 2 2 5 2" xfId="7759"/>
    <cellStyle name="Comma 14 2 2 5 2 2" xfId="30531"/>
    <cellStyle name="Comma 14 2 2 5 3" xfId="11886"/>
    <cellStyle name="Comma 14 2 2 5 3 2" xfId="34658"/>
    <cellStyle name="Comma 14 2 2 5 4" xfId="16286"/>
    <cellStyle name="Comma 14 2 2 5 4 2" xfId="39058"/>
    <cellStyle name="Comma 14 2 2 5 5" xfId="20246"/>
    <cellStyle name="Comma 14 2 2 5 5 2" xfId="43018"/>
    <cellStyle name="Comma 14 2 2 5 6" xfId="26406"/>
    <cellStyle name="Comma 14 2 2 6" xfId="4514"/>
    <cellStyle name="Comma 14 2 2 6 2" xfId="27286"/>
    <cellStyle name="Comma 14 2 2 7" xfId="8641"/>
    <cellStyle name="Comma 14 2 2 7 2" xfId="31413"/>
    <cellStyle name="Comma 14 2 2 8" xfId="12601"/>
    <cellStyle name="Comma 14 2 2 8 2" xfId="35373"/>
    <cellStyle name="Comma 14 2 2 9" xfId="13041"/>
    <cellStyle name="Comma 14 2 2 9 2" xfId="35813"/>
    <cellStyle name="Comma 14 2 3" xfId="499"/>
    <cellStyle name="Comma 14 2 3 10" xfId="17111"/>
    <cellStyle name="Comma 14 2 3 10 2" xfId="39883"/>
    <cellStyle name="Comma 14 2 3 11" xfId="23271"/>
    <cellStyle name="Comma 14 2 3 2" xfId="1214"/>
    <cellStyle name="Comma 14 2 3 2 2" xfId="5339"/>
    <cellStyle name="Comma 14 2 3 2 2 2" xfId="28111"/>
    <cellStyle name="Comma 14 2 3 2 3" xfId="9466"/>
    <cellStyle name="Comma 14 2 3 2 3 2" xfId="32238"/>
    <cellStyle name="Comma 14 2 3 2 4" xfId="13866"/>
    <cellStyle name="Comma 14 2 3 2 4 2" xfId="36638"/>
    <cellStyle name="Comma 14 2 3 2 5" xfId="17826"/>
    <cellStyle name="Comma 14 2 3 2 5 2" xfId="40598"/>
    <cellStyle name="Comma 14 2 3 2 6" xfId="23986"/>
    <cellStyle name="Comma 14 2 3 3" xfId="1929"/>
    <cellStyle name="Comma 14 2 3 3 2" xfId="6054"/>
    <cellStyle name="Comma 14 2 3 3 2 2" xfId="28826"/>
    <cellStyle name="Comma 14 2 3 3 3" xfId="10181"/>
    <cellStyle name="Comma 14 2 3 3 3 2" xfId="32953"/>
    <cellStyle name="Comma 14 2 3 3 4" xfId="14581"/>
    <cellStyle name="Comma 14 2 3 3 4 2" xfId="37353"/>
    <cellStyle name="Comma 14 2 3 3 5" xfId="18541"/>
    <cellStyle name="Comma 14 2 3 3 5 2" xfId="41313"/>
    <cellStyle name="Comma 14 2 3 3 6" xfId="24701"/>
    <cellStyle name="Comma 14 2 3 4" xfId="2754"/>
    <cellStyle name="Comma 14 2 3 4 2" xfId="6879"/>
    <cellStyle name="Comma 14 2 3 4 2 2" xfId="29651"/>
    <cellStyle name="Comma 14 2 3 4 3" xfId="11006"/>
    <cellStyle name="Comma 14 2 3 4 3 2" xfId="33778"/>
    <cellStyle name="Comma 14 2 3 4 4" xfId="15406"/>
    <cellStyle name="Comma 14 2 3 4 4 2" xfId="38178"/>
    <cellStyle name="Comma 14 2 3 4 5" xfId="19366"/>
    <cellStyle name="Comma 14 2 3 4 5 2" xfId="42138"/>
    <cellStyle name="Comma 14 2 3 4 6" xfId="25526"/>
    <cellStyle name="Comma 14 2 3 5" xfId="3744"/>
    <cellStyle name="Comma 14 2 3 5 2" xfId="7869"/>
    <cellStyle name="Comma 14 2 3 5 2 2" xfId="30641"/>
    <cellStyle name="Comma 14 2 3 5 3" xfId="11996"/>
    <cellStyle name="Comma 14 2 3 5 3 2" xfId="34768"/>
    <cellStyle name="Comma 14 2 3 5 4" xfId="16396"/>
    <cellStyle name="Comma 14 2 3 5 4 2" xfId="39168"/>
    <cellStyle name="Comma 14 2 3 5 5" xfId="20356"/>
    <cellStyle name="Comma 14 2 3 5 5 2" xfId="43128"/>
    <cellStyle name="Comma 14 2 3 5 6" xfId="26516"/>
    <cellStyle name="Comma 14 2 3 6" xfId="4624"/>
    <cellStyle name="Comma 14 2 3 6 2" xfId="27396"/>
    <cellStyle name="Comma 14 2 3 7" xfId="8751"/>
    <cellStyle name="Comma 14 2 3 7 2" xfId="31523"/>
    <cellStyle name="Comma 14 2 3 8" xfId="12711"/>
    <cellStyle name="Comma 14 2 3 8 2" xfId="35483"/>
    <cellStyle name="Comma 14 2 3 9" xfId="13151"/>
    <cellStyle name="Comma 14 2 3 9 2" xfId="35923"/>
    <cellStyle name="Comma 14 2 4" xfId="774"/>
    <cellStyle name="Comma 14 2 4 10" xfId="23546"/>
    <cellStyle name="Comma 14 2 4 2" xfId="1489"/>
    <cellStyle name="Comma 14 2 4 2 2" xfId="5614"/>
    <cellStyle name="Comma 14 2 4 2 2 2" xfId="28386"/>
    <cellStyle name="Comma 14 2 4 2 3" xfId="9741"/>
    <cellStyle name="Comma 14 2 4 2 3 2" xfId="32513"/>
    <cellStyle name="Comma 14 2 4 2 4" xfId="14141"/>
    <cellStyle name="Comma 14 2 4 2 4 2" xfId="36913"/>
    <cellStyle name="Comma 14 2 4 2 5" xfId="18101"/>
    <cellStyle name="Comma 14 2 4 2 5 2" xfId="40873"/>
    <cellStyle name="Comma 14 2 4 2 6" xfId="24261"/>
    <cellStyle name="Comma 14 2 4 3" xfId="2204"/>
    <cellStyle name="Comma 14 2 4 3 2" xfId="6329"/>
    <cellStyle name="Comma 14 2 4 3 2 2" xfId="29101"/>
    <cellStyle name="Comma 14 2 4 3 3" xfId="10456"/>
    <cellStyle name="Comma 14 2 4 3 3 2" xfId="33228"/>
    <cellStyle name="Comma 14 2 4 3 4" xfId="14856"/>
    <cellStyle name="Comma 14 2 4 3 4 2" xfId="37628"/>
    <cellStyle name="Comma 14 2 4 3 5" xfId="18816"/>
    <cellStyle name="Comma 14 2 4 3 5 2" xfId="41588"/>
    <cellStyle name="Comma 14 2 4 3 6" xfId="24976"/>
    <cellStyle name="Comma 14 2 4 4" xfId="3029"/>
    <cellStyle name="Comma 14 2 4 4 2" xfId="7154"/>
    <cellStyle name="Comma 14 2 4 4 2 2" xfId="29926"/>
    <cellStyle name="Comma 14 2 4 4 3" xfId="11281"/>
    <cellStyle name="Comma 14 2 4 4 3 2" xfId="34053"/>
    <cellStyle name="Comma 14 2 4 4 4" xfId="15681"/>
    <cellStyle name="Comma 14 2 4 4 4 2" xfId="38453"/>
    <cellStyle name="Comma 14 2 4 4 5" xfId="19641"/>
    <cellStyle name="Comma 14 2 4 4 5 2" xfId="42413"/>
    <cellStyle name="Comma 14 2 4 4 6" xfId="25801"/>
    <cellStyle name="Comma 14 2 4 5" xfId="4019"/>
    <cellStyle name="Comma 14 2 4 5 2" xfId="8144"/>
    <cellStyle name="Comma 14 2 4 5 2 2" xfId="30916"/>
    <cellStyle name="Comma 14 2 4 5 3" xfId="12271"/>
    <cellStyle name="Comma 14 2 4 5 3 2" xfId="35043"/>
    <cellStyle name="Comma 14 2 4 5 4" xfId="16671"/>
    <cellStyle name="Comma 14 2 4 5 4 2" xfId="39443"/>
    <cellStyle name="Comma 14 2 4 5 5" xfId="20631"/>
    <cellStyle name="Comma 14 2 4 5 5 2" xfId="43403"/>
    <cellStyle name="Comma 14 2 4 5 6" xfId="26791"/>
    <cellStyle name="Comma 14 2 4 6" xfId="4899"/>
    <cellStyle name="Comma 14 2 4 6 2" xfId="27671"/>
    <cellStyle name="Comma 14 2 4 7" xfId="9026"/>
    <cellStyle name="Comma 14 2 4 7 2" xfId="31798"/>
    <cellStyle name="Comma 14 2 4 8" xfId="13426"/>
    <cellStyle name="Comma 14 2 4 8 2" xfId="36198"/>
    <cellStyle name="Comma 14 2 4 9" xfId="17386"/>
    <cellStyle name="Comma 14 2 4 9 2" xfId="40158"/>
    <cellStyle name="Comma 14 2 5" xfId="994"/>
    <cellStyle name="Comma 14 2 5 2" xfId="5119"/>
    <cellStyle name="Comma 14 2 5 2 2" xfId="27891"/>
    <cellStyle name="Comma 14 2 5 3" xfId="9246"/>
    <cellStyle name="Comma 14 2 5 3 2" xfId="32018"/>
    <cellStyle name="Comma 14 2 5 4" xfId="13646"/>
    <cellStyle name="Comma 14 2 5 4 2" xfId="36418"/>
    <cellStyle name="Comma 14 2 5 5" xfId="17606"/>
    <cellStyle name="Comma 14 2 5 5 2" xfId="40378"/>
    <cellStyle name="Comma 14 2 5 6" xfId="23766"/>
    <cellStyle name="Comma 14 2 6" xfId="1709"/>
    <cellStyle name="Comma 14 2 6 2" xfId="5834"/>
    <cellStyle name="Comma 14 2 6 2 2" xfId="28606"/>
    <cellStyle name="Comma 14 2 6 3" xfId="9961"/>
    <cellStyle name="Comma 14 2 6 3 2" xfId="32733"/>
    <cellStyle name="Comma 14 2 6 4" xfId="14361"/>
    <cellStyle name="Comma 14 2 6 4 2" xfId="37133"/>
    <cellStyle name="Comma 14 2 6 5" xfId="18321"/>
    <cellStyle name="Comma 14 2 6 5 2" xfId="41093"/>
    <cellStyle name="Comma 14 2 6 6" xfId="24481"/>
    <cellStyle name="Comma 14 2 7" xfId="2534"/>
    <cellStyle name="Comma 14 2 7 2" xfId="6659"/>
    <cellStyle name="Comma 14 2 7 2 2" xfId="29431"/>
    <cellStyle name="Comma 14 2 7 3" xfId="10786"/>
    <cellStyle name="Comma 14 2 7 3 2" xfId="33558"/>
    <cellStyle name="Comma 14 2 7 4" xfId="15186"/>
    <cellStyle name="Comma 14 2 7 4 2" xfId="37958"/>
    <cellStyle name="Comma 14 2 7 5" xfId="19146"/>
    <cellStyle name="Comma 14 2 7 5 2" xfId="41918"/>
    <cellStyle name="Comma 14 2 7 6" xfId="25306"/>
    <cellStyle name="Comma 14 2 8" xfId="3524"/>
    <cellStyle name="Comma 14 2 8 2" xfId="7649"/>
    <cellStyle name="Comma 14 2 8 2 2" xfId="30421"/>
    <cellStyle name="Comma 14 2 8 3" xfId="11776"/>
    <cellStyle name="Comma 14 2 8 3 2" xfId="34548"/>
    <cellStyle name="Comma 14 2 8 4" xfId="16176"/>
    <cellStyle name="Comma 14 2 8 4 2" xfId="38948"/>
    <cellStyle name="Comma 14 2 8 5" xfId="20136"/>
    <cellStyle name="Comma 14 2 8 5 2" xfId="42908"/>
    <cellStyle name="Comma 14 2 8 6" xfId="26296"/>
    <cellStyle name="Comma 14 2 9" xfId="4404"/>
    <cellStyle name="Comma 14 2 9 2" xfId="27176"/>
    <cellStyle name="Comma 14 20" xfId="3414"/>
    <cellStyle name="Comma 14 20 2" xfId="7539"/>
    <cellStyle name="Comma 14 20 2 2" xfId="30311"/>
    <cellStyle name="Comma 14 20 3" xfId="11666"/>
    <cellStyle name="Comma 14 20 3 2" xfId="34438"/>
    <cellStyle name="Comma 14 20 4" xfId="16066"/>
    <cellStyle name="Comma 14 20 4 2" xfId="38838"/>
    <cellStyle name="Comma 14 20 5" xfId="20026"/>
    <cellStyle name="Comma 14 20 5 2" xfId="42798"/>
    <cellStyle name="Comma 14 20 6" xfId="26186"/>
    <cellStyle name="Comma 14 21" xfId="3469"/>
    <cellStyle name="Comma 14 21 2" xfId="7594"/>
    <cellStyle name="Comma 14 21 2 2" xfId="30366"/>
    <cellStyle name="Comma 14 21 3" xfId="11721"/>
    <cellStyle name="Comma 14 21 3 2" xfId="34493"/>
    <cellStyle name="Comma 14 21 4" xfId="16121"/>
    <cellStyle name="Comma 14 21 4 2" xfId="38893"/>
    <cellStyle name="Comma 14 21 5" xfId="20081"/>
    <cellStyle name="Comma 14 21 5 2" xfId="42853"/>
    <cellStyle name="Comma 14 21 6" xfId="26241"/>
    <cellStyle name="Comma 14 22" xfId="4184"/>
    <cellStyle name="Comma 14 22 2" xfId="26956"/>
    <cellStyle name="Comma 14 23" xfId="4239"/>
    <cellStyle name="Comma 14 23 2" xfId="27011"/>
    <cellStyle name="Comma 14 24" xfId="4294"/>
    <cellStyle name="Comma 14 24 2" xfId="27066"/>
    <cellStyle name="Comma 14 25" xfId="4349"/>
    <cellStyle name="Comma 14 25 2" xfId="27121"/>
    <cellStyle name="Comma 14 26" xfId="8309"/>
    <cellStyle name="Comma 14 26 2" xfId="31081"/>
    <cellStyle name="Comma 14 27" xfId="8366"/>
    <cellStyle name="Comma 14 27 2" xfId="31138"/>
    <cellStyle name="Comma 14 28" xfId="8421"/>
    <cellStyle name="Comma 14 28 2" xfId="31193"/>
    <cellStyle name="Comma 14 29" xfId="8476"/>
    <cellStyle name="Comma 14 29 2" xfId="31248"/>
    <cellStyle name="Comma 14 3" xfId="279"/>
    <cellStyle name="Comma 14 3 10" xfId="16946"/>
    <cellStyle name="Comma 14 3 10 2" xfId="39718"/>
    <cellStyle name="Comma 14 3 11" xfId="23051"/>
    <cellStyle name="Comma 14 3 2" xfId="1049"/>
    <cellStyle name="Comma 14 3 2 2" xfId="5174"/>
    <cellStyle name="Comma 14 3 2 2 2" xfId="27946"/>
    <cellStyle name="Comma 14 3 2 3" xfId="9301"/>
    <cellStyle name="Comma 14 3 2 3 2" xfId="32073"/>
    <cellStyle name="Comma 14 3 2 4" xfId="13701"/>
    <cellStyle name="Comma 14 3 2 4 2" xfId="36473"/>
    <cellStyle name="Comma 14 3 2 5" xfId="17661"/>
    <cellStyle name="Comma 14 3 2 5 2" xfId="40433"/>
    <cellStyle name="Comma 14 3 2 6" xfId="23821"/>
    <cellStyle name="Comma 14 3 3" xfId="1764"/>
    <cellStyle name="Comma 14 3 3 2" xfId="5889"/>
    <cellStyle name="Comma 14 3 3 2 2" xfId="28661"/>
    <cellStyle name="Comma 14 3 3 3" xfId="10016"/>
    <cellStyle name="Comma 14 3 3 3 2" xfId="32788"/>
    <cellStyle name="Comma 14 3 3 4" xfId="14416"/>
    <cellStyle name="Comma 14 3 3 4 2" xfId="37188"/>
    <cellStyle name="Comma 14 3 3 5" xfId="18376"/>
    <cellStyle name="Comma 14 3 3 5 2" xfId="41148"/>
    <cellStyle name="Comma 14 3 3 6" xfId="24536"/>
    <cellStyle name="Comma 14 3 4" xfId="2589"/>
    <cellStyle name="Comma 14 3 4 2" xfId="6714"/>
    <cellStyle name="Comma 14 3 4 2 2" xfId="29486"/>
    <cellStyle name="Comma 14 3 4 3" xfId="10841"/>
    <cellStyle name="Comma 14 3 4 3 2" xfId="33613"/>
    <cellStyle name="Comma 14 3 4 4" xfId="15241"/>
    <cellStyle name="Comma 14 3 4 4 2" xfId="38013"/>
    <cellStyle name="Comma 14 3 4 5" xfId="19201"/>
    <cellStyle name="Comma 14 3 4 5 2" xfId="41973"/>
    <cellStyle name="Comma 14 3 4 6" xfId="25361"/>
    <cellStyle name="Comma 14 3 5" xfId="3579"/>
    <cellStyle name="Comma 14 3 5 2" xfId="7704"/>
    <cellStyle name="Comma 14 3 5 2 2" xfId="30476"/>
    <cellStyle name="Comma 14 3 5 3" xfId="11831"/>
    <cellStyle name="Comma 14 3 5 3 2" xfId="34603"/>
    <cellStyle name="Comma 14 3 5 4" xfId="16231"/>
    <cellStyle name="Comma 14 3 5 4 2" xfId="39003"/>
    <cellStyle name="Comma 14 3 5 5" xfId="20191"/>
    <cellStyle name="Comma 14 3 5 5 2" xfId="42963"/>
    <cellStyle name="Comma 14 3 5 6" xfId="26351"/>
    <cellStyle name="Comma 14 3 6" xfId="4459"/>
    <cellStyle name="Comma 14 3 6 2" xfId="27231"/>
    <cellStyle name="Comma 14 3 7" xfId="8586"/>
    <cellStyle name="Comma 14 3 7 2" xfId="31358"/>
    <cellStyle name="Comma 14 3 8" xfId="12546"/>
    <cellStyle name="Comma 14 3 8 2" xfId="35318"/>
    <cellStyle name="Comma 14 3 9" xfId="12986"/>
    <cellStyle name="Comma 14 3 9 2" xfId="35758"/>
    <cellStyle name="Comma 14 30" xfId="12436"/>
    <cellStyle name="Comma 14 30 2" xfId="35208"/>
    <cellStyle name="Comma 14 31" xfId="12766"/>
    <cellStyle name="Comma 14 31 2" xfId="35538"/>
    <cellStyle name="Comma 14 32" xfId="12821"/>
    <cellStyle name="Comma 14 32 2" xfId="35593"/>
    <cellStyle name="Comma 14 33" xfId="12876"/>
    <cellStyle name="Comma 14 33 2" xfId="35648"/>
    <cellStyle name="Comma 14 34" xfId="16836"/>
    <cellStyle name="Comma 14 34 2" xfId="39608"/>
    <cellStyle name="Comma 14 35" xfId="20796"/>
    <cellStyle name="Comma 14 35 2" xfId="43568"/>
    <cellStyle name="Comma 14 36" xfId="20851"/>
    <cellStyle name="Comma 14 36 2" xfId="43623"/>
    <cellStyle name="Comma 14 37" xfId="20906"/>
    <cellStyle name="Comma 14 37 2" xfId="43678"/>
    <cellStyle name="Comma 14 38" xfId="20961"/>
    <cellStyle name="Comma 14 38 2" xfId="43733"/>
    <cellStyle name="Comma 14 39" xfId="21016"/>
    <cellStyle name="Comma 14 39 2" xfId="43788"/>
    <cellStyle name="Comma 14 4" xfId="444"/>
    <cellStyle name="Comma 14 4 10" xfId="17056"/>
    <cellStyle name="Comma 14 4 10 2" xfId="39828"/>
    <cellStyle name="Comma 14 4 11" xfId="23216"/>
    <cellStyle name="Comma 14 4 2" xfId="1159"/>
    <cellStyle name="Comma 14 4 2 2" xfId="5284"/>
    <cellStyle name="Comma 14 4 2 2 2" xfId="28056"/>
    <cellStyle name="Comma 14 4 2 3" xfId="9411"/>
    <cellStyle name="Comma 14 4 2 3 2" xfId="32183"/>
    <cellStyle name="Comma 14 4 2 4" xfId="13811"/>
    <cellStyle name="Comma 14 4 2 4 2" xfId="36583"/>
    <cellStyle name="Comma 14 4 2 5" xfId="17771"/>
    <cellStyle name="Comma 14 4 2 5 2" xfId="40543"/>
    <cellStyle name="Comma 14 4 2 6" xfId="23931"/>
    <cellStyle name="Comma 14 4 3" xfId="1874"/>
    <cellStyle name="Comma 14 4 3 2" xfId="5999"/>
    <cellStyle name="Comma 14 4 3 2 2" xfId="28771"/>
    <cellStyle name="Comma 14 4 3 3" xfId="10126"/>
    <cellStyle name="Comma 14 4 3 3 2" xfId="32898"/>
    <cellStyle name="Comma 14 4 3 4" xfId="14526"/>
    <cellStyle name="Comma 14 4 3 4 2" xfId="37298"/>
    <cellStyle name="Comma 14 4 3 5" xfId="18486"/>
    <cellStyle name="Comma 14 4 3 5 2" xfId="41258"/>
    <cellStyle name="Comma 14 4 3 6" xfId="24646"/>
    <cellStyle name="Comma 14 4 4" xfId="2699"/>
    <cellStyle name="Comma 14 4 4 2" xfId="6824"/>
    <cellStyle name="Comma 14 4 4 2 2" xfId="29596"/>
    <cellStyle name="Comma 14 4 4 3" xfId="10951"/>
    <cellStyle name="Comma 14 4 4 3 2" xfId="33723"/>
    <cellStyle name="Comma 14 4 4 4" xfId="15351"/>
    <cellStyle name="Comma 14 4 4 4 2" xfId="38123"/>
    <cellStyle name="Comma 14 4 4 5" xfId="19311"/>
    <cellStyle name="Comma 14 4 4 5 2" xfId="42083"/>
    <cellStyle name="Comma 14 4 4 6" xfId="25471"/>
    <cellStyle name="Comma 14 4 5" xfId="3689"/>
    <cellStyle name="Comma 14 4 5 2" xfId="7814"/>
    <cellStyle name="Comma 14 4 5 2 2" xfId="30586"/>
    <cellStyle name="Comma 14 4 5 3" xfId="11941"/>
    <cellStyle name="Comma 14 4 5 3 2" xfId="34713"/>
    <cellStyle name="Comma 14 4 5 4" xfId="16341"/>
    <cellStyle name="Comma 14 4 5 4 2" xfId="39113"/>
    <cellStyle name="Comma 14 4 5 5" xfId="20301"/>
    <cellStyle name="Comma 14 4 5 5 2" xfId="43073"/>
    <cellStyle name="Comma 14 4 5 6" xfId="26461"/>
    <cellStyle name="Comma 14 4 6" xfId="4569"/>
    <cellStyle name="Comma 14 4 6 2" xfId="27341"/>
    <cellStyle name="Comma 14 4 7" xfId="8696"/>
    <cellStyle name="Comma 14 4 7 2" xfId="31468"/>
    <cellStyle name="Comma 14 4 8" xfId="12656"/>
    <cellStyle name="Comma 14 4 8 2" xfId="35428"/>
    <cellStyle name="Comma 14 4 9" xfId="13096"/>
    <cellStyle name="Comma 14 4 9 2" xfId="35868"/>
    <cellStyle name="Comma 14 40" xfId="21071"/>
    <cellStyle name="Comma 14 40 2" xfId="43843"/>
    <cellStyle name="Comma 14 41" xfId="21126"/>
    <cellStyle name="Comma 14 41 2" xfId="43898"/>
    <cellStyle name="Comma 14 42" xfId="21181"/>
    <cellStyle name="Comma 14 42 2" xfId="43953"/>
    <cellStyle name="Comma 14 43" xfId="21236"/>
    <cellStyle name="Comma 14 43 2" xfId="44008"/>
    <cellStyle name="Comma 14 44" xfId="21291"/>
    <cellStyle name="Comma 14 44 2" xfId="44063"/>
    <cellStyle name="Comma 14 45" xfId="21346"/>
    <cellStyle name="Comma 14 45 2" xfId="44118"/>
    <cellStyle name="Comma 14 46" xfId="21401"/>
    <cellStyle name="Comma 14 46 2" xfId="44173"/>
    <cellStyle name="Comma 14 47" xfId="21456"/>
    <cellStyle name="Comma 14 47 2" xfId="44228"/>
    <cellStyle name="Comma 14 48" xfId="21511"/>
    <cellStyle name="Comma 14 48 2" xfId="44283"/>
    <cellStyle name="Comma 14 49" xfId="21566"/>
    <cellStyle name="Comma 14 49 2" xfId="44338"/>
    <cellStyle name="Comma 14 5" xfId="554"/>
    <cellStyle name="Comma 14 5 10" xfId="23326"/>
    <cellStyle name="Comma 14 5 2" xfId="1269"/>
    <cellStyle name="Comma 14 5 2 2" xfId="5394"/>
    <cellStyle name="Comma 14 5 2 2 2" xfId="28166"/>
    <cellStyle name="Comma 14 5 2 3" xfId="9521"/>
    <cellStyle name="Comma 14 5 2 3 2" xfId="32293"/>
    <cellStyle name="Comma 14 5 2 4" xfId="13921"/>
    <cellStyle name="Comma 14 5 2 4 2" xfId="36693"/>
    <cellStyle name="Comma 14 5 2 5" xfId="17881"/>
    <cellStyle name="Comma 14 5 2 5 2" xfId="40653"/>
    <cellStyle name="Comma 14 5 2 6" xfId="24041"/>
    <cellStyle name="Comma 14 5 3" xfId="1984"/>
    <cellStyle name="Comma 14 5 3 2" xfId="6109"/>
    <cellStyle name="Comma 14 5 3 2 2" xfId="28881"/>
    <cellStyle name="Comma 14 5 3 3" xfId="10236"/>
    <cellStyle name="Comma 14 5 3 3 2" xfId="33008"/>
    <cellStyle name="Comma 14 5 3 4" xfId="14636"/>
    <cellStyle name="Comma 14 5 3 4 2" xfId="37408"/>
    <cellStyle name="Comma 14 5 3 5" xfId="18596"/>
    <cellStyle name="Comma 14 5 3 5 2" xfId="41368"/>
    <cellStyle name="Comma 14 5 3 6" xfId="24756"/>
    <cellStyle name="Comma 14 5 4" xfId="2809"/>
    <cellStyle name="Comma 14 5 4 2" xfId="6934"/>
    <cellStyle name="Comma 14 5 4 2 2" xfId="29706"/>
    <cellStyle name="Comma 14 5 4 3" xfId="11061"/>
    <cellStyle name="Comma 14 5 4 3 2" xfId="33833"/>
    <cellStyle name="Comma 14 5 4 4" xfId="15461"/>
    <cellStyle name="Comma 14 5 4 4 2" xfId="38233"/>
    <cellStyle name="Comma 14 5 4 5" xfId="19421"/>
    <cellStyle name="Comma 14 5 4 5 2" xfId="42193"/>
    <cellStyle name="Comma 14 5 4 6" xfId="25581"/>
    <cellStyle name="Comma 14 5 5" xfId="3799"/>
    <cellStyle name="Comma 14 5 5 2" xfId="7924"/>
    <cellStyle name="Comma 14 5 5 2 2" xfId="30696"/>
    <cellStyle name="Comma 14 5 5 3" xfId="12051"/>
    <cellStyle name="Comma 14 5 5 3 2" xfId="34823"/>
    <cellStyle name="Comma 14 5 5 4" xfId="16451"/>
    <cellStyle name="Comma 14 5 5 4 2" xfId="39223"/>
    <cellStyle name="Comma 14 5 5 5" xfId="20411"/>
    <cellStyle name="Comma 14 5 5 5 2" xfId="43183"/>
    <cellStyle name="Comma 14 5 5 6" xfId="26571"/>
    <cellStyle name="Comma 14 5 6" xfId="4679"/>
    <cellStyle name="Comma 14 5 6 2" xfId="27451"/>
    <cellStyle name="Comma 14 5 7" xfId="8806"/>
    <cellStyle name="Comma 14 5 7 2" xfId="31578"/>
    <cellStyle name="Comma 14 5 8" xfId="13206"/>
    <cellStyle name="Comma 14 5 8 2" xfId="35978"/>
    <cellStyle name="Comma 14 5 9" xfId="17166"/>
    <cellStyle name="Comma 14 5 9 2" xfId="39938"/>
    <cellStyle name="Comma 14 50" xfId="21621"/>
    <cellStyle name="Comma 14 50 2" xfId="44393"/>
    <cellStyle name="Comma 14 51" xfId="21676"/>
    <cellStyle name="Comma 14 51 2" xfId="44448"/>
    <cellStyle name="Comma 14 52" xfId="21731"/>
    <cellStyle name="Comma 14 52 2" xfId="44503"/>
    <cellStyle name="Comma 14 53" xfId="21786"/>
    <cellStyle name="Comma 14 53 2" xfId="44558"/>
    <cellStyle name="Comma 14 54" xfId="21841"/>
    <cellStyle name="Comma 14 54 2" xfId="44613"/>
    <cellStyle name="Comma 14 55" xfId="21896"/>
    <cellStyle name="Comma 14 55 2" xfId="44668"/>
    <cellStyle name="Comma 14 56" xfId="21951"/>
    <cellStyle name="Comma 14 56 2" xfId="44723"/>
    <cellStyle name="Comma 14 57" xfId="22006"/>
    <cellStyle name="Comma 14 57 2" xfId="44778"/>
    <cellStyle name="Comma 14 58" xfId="22061"/>
    <cellStyle name="Comma 14 58 2" xfId="44833"/>
    <cellStyle name="Comma 14 59" xfId="22116"/>
    <cellStyle name="Comma 14 59 2" xfId="44888"/>
    <cellStyle name="Comma 14 6" xfId="609"/>
    <cellStyle name="Comma 14 6 10" xfId="23381"/>
    <cellStyle name="Comma 14 6 2" xfId="1324"/>
    <cellStyle name="Comma 14 6 2 2" xfId="5449"/>
    <cellStyle name="Comma 14 6 2 2 2" xfId="28221"/>
    <cellStyle name="Comma 14 6 2 3" xfId="9576"/>
    <cellStyle name="Comma 14 6 2 3 2" xfId="32348"/>
    <cellStyle name="Comma 14 6 2 4" xfId="13976"/>
    <cellStyle name="Comma 14 6 2 4 2" xfId="36748"/>
    <cellStyle name="Comma 14 6 2 5" xfId="17936"/>
    <cellStyle name="Comma 14 6 2 5 2" xfId="40708"/>
    <cellStyle name="Comma 14 6 2 6" xfId="24096"/>
    <cellStyle name="Comma 14 6 3" xfId="2039"/>
    <cellStyle name="Comma 14 6 3 2" xfId="6164"/>
    <cellStyle name="Comma 14 6 3 2 2" xfId="28936"/>
    <cellStyle name="Comma 14 6 3 3" xfId="10291"/>
    <cellStyle name="Comma 14 6 3 3 2" xfId="33063"/>
    <cellStyle name="Comma 14 6 3 4" xfId="14691"/>
    <cellStyle name="Comma 14 6 3 4 2" xfId="37463"/>
    <cellStyle name="Comma 14 6 3 5" xfId="18651"/>
    <cellStyle name="Comma 14 6 3 5 2" xfId="41423"/>
    <cellStyle name="Comma 14 6 3 6" xfId="24811"/>
    <cellStyle name="Comma 14 6 4" xfId="2864"/>
    <cellStyle name="Comma 14 6 4 2" xfId="6989"/>
    <cellStyle name="Comma 14 6 4 2 2" xfId="29761"/>
    <cellStyle name="Comma 14 6 4 3" xfId="11116"/>
    <cellStyle name="Comma 14 6 4 3 2" xfId="33888"/>
    <cellStyle name="Comma 14 6 4 4" xfId="15516"/>
    <cellStyle name="Comma 14 6 4 4 2" xfId="38288"/>
    <cellStyle name="Comma 14 6 4 5" xfId="19476"/>
    <cellStyle name="Comma 14 6 4 5 2" xfId="42248"/>
    <cellStyle name="Comma 14 6 4 6" xfId="25636"/>
    <cellStyle name="Comma 14 6 5" xfId="3854"/>
    <cellStyle name="Comma 14 6 5 2" xfId="7979"/>
    <cellStyle name="Comma 14 6 5 2 2" xfId="30751"/>
    <cellStyle name="Comma 14 6 5 3" xfId="12106"/>
    <cellStyle name="Comma 14 6 5 3 2" xfId="34878"/>
    <cellStyle name="Comma 14 6 5 4" xfId="16506"/>
    <cellStyle name="Comma 14 6 5 4 2" xfId="39278"/>
    <cellStyle name="Comma 14 6 5 5" xfId="20466"/>
    <cellStyle name="Comma 14 6 5 5 2" xfId="43238"/>
    <cellStyle name="Comma 14 6 5 6" xfId="26626"/>
    <cellStyle name="Comma 14 6 6" xfId="4734"/>
    <cellStyle name="Comma 14 6 6 2" xfId="27506"/>
    <cellStyle name="Comma 14 6 7" xfId="8861"/>
    <cellStyle name="Comma 14 6 7 2" xfId="31633"/>
    <cellStyle name="Comma 14 6 8" xfId="13261"/>
    <cellStyle name="Comma 14 6 8 2" xfId="36033"/>
    <cellStyle name="Comma 14 6 9" xfId="17221"/>
    <cellStyle name="Comma 14 6 9 2" xfId="39993"/>
    <cellStyle name="Comma 14 60" xfId="22171"/>
    <cellStyle name="Comma 14 60 2" xfId="44943"/>
    <cellStyle name="Comma 14 61" xfId="22226"/>
    <cellStyle name="Comma 14 61 2" xfId="44998"/>
    <cellStyle name="Comma 14 62" xfId="22281"/>
    <cellStyle name="Comma 14 62 2" xfId="45053"/>
    <cellStyle name="Comma 14 63" xfId="22336"/>
    <cellStyle name="Comma 14 63 2" xfId="45108"/>
    <cellStyle name="Comma 14 64" xfId="22391"/>
    <cellStyle name="Comma 14 64 2" xfId="45163"/>
    <cellStyle name="Comma 14 65" xfId="22446"/>
    <cellStyle name="Comma 14 65 2" xfId="45218"/>
    <cellStyle name="Comma 14 66" xfId="22501"/>
    <cellStyle name="Comma 14 66 2" xfId="45273"/>
    <cellStyle name="Comma 14 67" xfId="22556"/>
    <cellStyle name="Comma 14 67 2" xfId="45328"/>
    <cellStyle name="Comma 14 68" xfId="22611"/>
    <cellStyle name="Comma 14 68 2" xfId="45383"/>
    <cellStyle name="Comma 14 69" xfId="22666"/>
    <cellStyle name="Comma 14 69 2" xfId="45438"/>
    <cellStyle name="Comma 14 7" xfId="664"/>
    <cellStyle name="Comma 14 7 10" xfId="23436"/>
    <cellStyle name="Comma 14 7 2" xfId="1379"/>
    <cellStyle name="Comma 14 7 2 2" xfId="5504"/>
    <cellStyle name="Comma 14 7 2 2 2" xfId="28276"/>
    <cellStyle name="Comma 14 7 2 3" xfId="9631"/>
    <cellStyle name="Comma 14 7 2 3 2" xfId="32403"/>
    <cellStyle name="Comma 14 7 2 4" xfId="14031"/>
    <cellStyle name="Comma 14 7 2 4 2" xfId="36803"/>
    <cellStyle name="Comma 14 7 2 5" xfId="17991"/>
    <cellStyle name="Comma 14 7 2 5 2" xfId="40763"/>
    <cellStyle name="Comma 14 7 2 6" xfId="24151"/>
    <cellStyle name="Comma 14 7 3" xfId="2094"/>
    <cellStyle name="Comma 14 7 3 2" xfId="6219"/>
    <cellStyle name="Comma 14 7 3 2 2" xfId="28991"/>
    <cellStyle name="Comma 14 7 3 3" xfId="10346"/>
    <cellStyle name="Comma 14 7 3 3 2" xfId="33118"/>
    <cellStyle name="Comma 14 7 3 4" xfId="14746"/>
    <cellStyle name="Comma 14 7 3 4 2" xfId="37518"/>
    <cellStyle name="Comma 14 7 3 5" xfId="18706"/>
    <cellStyle name="Comma 14 7 3 5 2" xfId="41478"/>
    <cellStyle name="Comma 14 7 3 6" xfId="24866"/>
    <cellStyle name="Comma 14 7 4" xfId="2919"/>
    <cellStyle name="Comma 14 7 4 2" xfId="7044"/>
    <cellStyle name="Comma 14 7 4 2 2" xfId="29816"/>
    <cellStyle name="Comma 14 7 4 3" xfId="11171"/>
    <cellStyle name="Comma 14 7 4 3 2" xfId="33943"/>
    <cellStyle name="Comma 14 7 4 4" xfId="15571"/>
    <cellStyle name="Comma 14 7 4 4 2" xfId="38343"/>
    <cellStyle name="Comma 14 7 4 5" xfId="19531"/>
    <cellStyle name="Comma 14 7 4 5 2" xfId="42303"/>
    <cellStyle name="Comma 14 7 4 6" xfId="25691"/>
    <cellStyle name="Comma 14 7 5" xfId="3909"/>
    <cellStyle name="Comma 14 7 5 2" xfId="8034"/>
    <cellStyle name="Comma 14 7 5 2 2" xfId="30806"/>
    <cellStyle name="Comma 14 7 5 3" xfId="12161"/>
    <cellStyle name="Comma 14 7 5 3 2" xfId="34933"/>
    <cellStyle name="Comma 14 7 5 4" xfId="16561"/>
    <cellStyle name="Comma 14 7 5 4 2" xfId="39333"/>
    <cellStyle name="Comma 14 7 5 5" xfId="20521"/>
    <cellStyle name="Comma 14 7 5 5 2" xfId="43293"/>
    <cellStyle name="Comma 14 7 5 6" xfId="26681"/>
    <cellStyle name="Comma 14 7 6" xfId="4789"/>
    <cellStyle name="Comma 14 7 6 2" xfId="27561"/>
    <cellStyle name="Comma 14 7 7" xfId="8916"/>
    <cellStyle name="Comma 14 7 7 2" xfId="31688"/>
    <cellStyle name="Comma 14 7 8" xfId="13316"/>
    <cellStyle name="Comma 14 7 8 2" xfId="36088"/>
    <cellStyle name="Comma 14 7 9" xfId="17276"/>
    <cellStyle name="Comma 14 7 9 2" xfId="40048"/>
    <cellStyle name="Comma 14 70" xfId="22721"/>
    <cellStyle name="Comma 14 70 2" xfId="45493"/>
    <cellStyle name="Comma 14 71" xfId="22776"/>
    <cellStyle name="Comma 14 71 2" xfId="45548"/>
    <cellStyle name="Comma 14 72" xfId="22831"/>
    <cellStyle name="Comma 14 72 2" xfId="45603"/>
    <cellStyle name="Comma 14 73" xfId="22886"/>
    <cellStyle name="Comma 14 73 2" xfId="45658"/>
    <cellStyle name="Comma 14 74" xfId="22941"/>
    <cellStyle name="Comma 14 8" xfId="719"/>
    <cellStyle name="Comma 14 8 10" xfId="23491"/>
    <cellStyle name="Comma 14 8 2" xfId="1434"/>
    <cellStyle name="Comma 14 8 2 2" xfId="5559"/>
    <cellStyle name="Comma 14 8 2 2 2" xfId="28331"/>
    <cellStyle name="Comma 14 8 2 3" xfId="9686"/>
    <cellStyle name="Comma 14 8 2 3 2" xfId="32458"/>
    <cellStyle name="Comma 14 8 2 4" xfId="14086"/>
    <cellStyle name="Comma 14 8 2 4 2" xfId="36858"/>
    <cellStyle name="Comma 14 8 2 5" xfId="18046"/>
    <cellStyle name="Comma 14 8 2 5 2" xfId="40818"/>
    <cellStyle name="Comma 14 8 2 6" xfId="24206"/>
    <cellStyle name="Comma 14 8 3" xfId="2149"/>
    <cellStyle name="Comma 14 8 3 2" xfId="6274"/>
    <cellStyle name="Comma 14 8 3 2 2" xfId="29046"/>
    <cellStyle name="Comma 14 8 3 3" xfId="10401"/>
    <cellStyle name="Comma 14 8 3 3 2" xfId="33173"/>
    <cellStyle name="Comma 14 8 3 4" xfId="14801"/>
    <cellStyle name="Comma 14 8 3 4 2" xfId="37573"/>
    <cellStyle name="Comma 14 8 3 5" xfId="18761"/>
    <cellStyle name="Comma 14 8 3 5 2" xfId="41533"/>
    <cellStyle name="Comma 14 8 3 6" xfId="24921"/>
    <cellStyle name="Comma 14 8 4" xfId="2974"/>
    <cellStyle name="Comma 14 8 4 2" xfId="7099"/>
    <cellStyle name="Comma 14 8 4 2 2" xfId="29871"/>
    <cellStyle name="Comma 14 8 4 3" xfId="11226"/>
    <cellStyle name="Comma 14 8 4 3 2" xfId="33998"/>
    <cellStyle name="Comma 14 8 4 4" xfId="15626"/>
    <cellStyle name="Comma 14 8 4 4 2" xfId="38398"/>
    <cellStyle name="Comma 14 8 4 5" xfId="19586"/>
    <cellStyle name="Comma 14 8 4 5 2" xfId="42358"/>
    <cellStyle name="Comma 14 8 4 6" xfId="25746"/>
    <cellStyle name="Comma 14 8 5" xfId="3964"/>
    <cellStyle name="Comma 14 8 5 2" xfId="8089"/>
    <cellStyle name="Comma 14 8 5 2 2" xfId="30861"/>
    <cellStyle name="Comma 14 8 5 3" xfId="12216"/>
    <cellStyle name="Comma 14 8 5 3 2" xfId="34988"/>
    <cellStyle name="Comma 14 8 5 4" xfId="16616"/>
    <cellStyle name="Comma 14 8 5 4 2" xfId="39388"/>
    <cellStyle name="Comma 14 8 5 5" xfId="20576"/>
    <cellStyle name="Comma 14 8 5 5 2" xfId="43348"/>
    <cellStyle name="Comma 14 8 5 6" xfId="26736"/>
    <cellStyle name="Comma 14 8 6" xfId="4844"/>
    <cellStyle name="Comma 14 8 6 2" xfId="27616"/>
    <cellStyle name="Comma 14 8 7" xfId="8971"/>
    <cellStyle name="Comma 14 8 7 2" xfId="31743"/>
    <cellStyle name="Comma 14 8 8" xfId="13371"/>
    <cellStyle name="Comma 14 8 8 2" xfId="36143"/>
    <cellStyle name="Comma 14 8 9" xfId="17331"/>
    <cellStyle name="Comma 14 8 9 2" xfId="40103"/>
    <cellStyle name="Comma 14 9" xfId="829"/>
    <cellStyle name="Comma 14 9 10" xfId="23601"/>
    <cellStyle name="Comma 14 9 2" xfId="1544"/>
    <cellStyle name="Comma 14 9 2 2" xfId="5669"/>
    <cellStyle name="Comma 14 9 2 2 2" xfId="28441"/>
    <cellStyle name="Comma 14 9 2 3" xfId="9796"/>
    <cellStyle name="Comma 14 9 2 3 2" xfId="32568"/>
    <cellStyle name="Comma 14 9 2 4" xfId="14196"/>
    <cellStyle name="Comma 14 9 2 4 2" xfId="36968"/>
    <cellStyle name="Comma 14 9 2 5" xfId="18156"/>
    <cellStyle name="Comma 14 9 2 5 2" xfId="40928"/>
    <cellStyle name="Comma 14 9 2 6" xfId="24316"/>
    <cellStyle name="Comma 14 9 3" xfId="2259"/>
    <cellStyle name="Comma 14 9 3 2" xfId="6384"/>
    <cellStyle name="Comma 14 9 3 2 2" xfId="29156"/>
    <cellStyle name="Comma 14 9 3 3" xfId="10511"/>
    <cellStyle name="Comma 14 9 3 3 2" xfId="33283"/>
    <cellStyle name="Comma 14 9 3 4" xfId="14911"/>
    <cellStyle name="Comma 14 9 3 4 2" xfId="37683"/>
    <cellStyle name="Comma 14 9 3 5" xfId="18871"/>
    <cellStyle name="Comma 14 9 3 5 2" xfId="41643"/>
    <cellStyle name="Comma 14 9 3 6" xfId="25031"/>
    <cellStyle name="Comma 14 9 4" xfId="3084"/>
    <cellStyle name="Comma 14 9 4 2" xfId="7209"/>
    <cellStyle name="Comma 14 9 4 2 2" xfId="29981"/>
    <cellStyle name="Comma 14 9 4 3" xfId="11336"/>
    <cellStyle name="Comma 14 9 4 3 2" xfId="34108"/>
    <cellStyle name="Comma 14 9 4 4" xfId="15736"/>
    <cellStyle name="Comma 14 9 4 4 2" xfId="38508"/>
    <cellStyle name="Comma 14 9 4 5" xfId="19696"/>
    <cellStyle name="Comma 14 9 4 5 2" xfId="42468"/>
    <cellStyle name="Comma 14 9 4 6" xfId="25856"/>
    <cellStyle name="Comma 14 9 5" xfId="4074"/>
    <cellStyle name="Comma 14 9 5 2" xfId="8199"/>
    <cellStyle name="Comma 14 9 5 2 2" xfId="30971"/>
    <cellStyle name="Comma 14 9 5 3" xfId="12326"/>
    <cellStyle name="Comma 14 9 5 3 2" xfId="35098"/>
    <cellStyle name="Comma 14 9 5 4" xfId="16726"/>
    <cellStyle name="Comma 14 9 5 4 2" xfId="39498"/>
    <cellStyle name="Comma 14 9 5 5" xfId="20686"/>
    <cellStyle name="Comma 14 9 5 5 2" xfId="43458"/>
    <cellStyle name="Comma 14 9 5 6" xfId="26846"/>
    <cellStyle name="Comma 14 9 6" xfId="4954"/>
    <cellStyle name="Comma 14 9 6 2" xfId="27726"/>
    <cellStyle name="Comma 14 9 7" xfId="9081"/>
    <cellStyle name="Comma 14 9 7 2" xfId="31853"/>
    <cellStyle name="Comma 14 9 8" xfId="13481"/>
    <cellStyle name="Comma 14 9 8 2" xfId="36253"/>
    <cellStyle name="Comma 14 9 9" xfId="17441"/>
    <cellStyle name="Comma 14 9 9 2" xfId="40213"/>
    <cellStyle name="Comma 15" xfId="40"/>
    <cellStyle name="Comma 2" xfId="41"/>
    <cellStyle name="Comma 2 10 2" xfId="42"/>
    <cellStyle name="Comma 2 10 2 2" xfId="43"/>
    <cellStyle name="Comma 2 2" xfId="44"/>
    <cellStyle name="Comma 2 2 10" xfId="720"/>
    <cellStyle name="Comma 2 2 10 10" xfId="23492"/>
    <cellStyle name="Comma 2 2 10 2" xfId="1435"/>
    <cellStyle name="Comma 2 2 10 2 2" xfId="5560"/>
    <cellStyle name="Comma 2 2 10 2 2 2" xfId="28332"/>
    <cellStyle name="Comma 2 2 10 2 3" xfId="9687"/>
    <cellStyle name="Comma 2 2 10 2 3 2" xfId="32459"/>
    <cellStyle name="Comma 2 2 10 2 4" xfId="14087"/>
    <cellStyle name="Comma 2 2 10 2 4 2" xfId="36859"/>
    <cellStyle name="Comma 2 2 10 2 5" xfId="18047"/>
    <cellStyle name="Comma 2 2 10 2 5 2" xfId="40819"/>
    <cellStyle name="Comma 2 2 10 2 6" xfId="24207"/>
    <cellStyle name="Comma 2 2 10 3" xfId="2150"/>
    <cellStyle name="Comma 2 2 10 3 2" xfId="6275"/>
    <cellStyle name="Comma 2 2 10 3 2 2" xfId="29047"/>
    <cellStyle name="Comma 2 2 10 3 3" xfId="10402"/>
    <cellStyle name="Comma 2 2 10 3 3 2" xfId="33174"/>
    <cellStyle name="Comma 2 2 10 3 4" xfId="14802"/>
    <cellStyle name="Comma 2 2 10 3 4 2" xfId="37574"/>
    <cellStyle name="Comma 2 2 10 3 5" xfId="18762"/>
    <cellStyle name="Comma 2 2 10 3 5 2" xfId="41534"/>
    <cellStyle name="Comma 2 2 10 3 6" xfId="24922"/>
    <cellStyle name="Comma 2 2 10 4" xfId="2975"/>
    <cellStyle name="Comma 2 2 10 4 2" xfId="7100"/>
    <cellStyle name="Comma 2 2 10 4 2 2" xfId="29872"/>
    <cellStyle name="Comma 2 2 10 4 3" xfId="11227"/>
    <cellStyle name="Comma 2 2 10 4 3 2" xfId="33999"/>
    <cellStyle name="Comma 2 2 10 4 4" xfId="15627"/>
    <cellStyle name="Comma 2 2 10 4 4 2" xfId="38399"/>
    <cellStyle name="Comma 2 2 10 4 5" xfId="19587"/>
    <cellStyle name="Comma 2 2 10 4 5 2" xfId="42359"/>
    <cellStyle name="Comma 2 2 10 4 6" xfId="25747"/>
    <cellStyle name="Comma 2 2 10 5" xfId="3965"/>
    <cellStyle name="Comma 2 2 10 5 2" xfId="8090"/>
    <cellStyle name="Comma 2 2 10 5 2 2" xfId="30862"/>
    <cellStyle name="Comma 2 2 10 5 3" xfId="12217"/>
    <cellStyle name="Comma 2 2 10 5 3 2" xfId="34989"/>
    <cellStyle name="Comma 2 2 10 5 4" xfId="16617"/>
    <cellStyle name="Comma 2 2 10 5 4 2" xfId="39389"/>
    <cellStyle name="Comma 2 2 10 5 5" xfId="20577"/>
    <cellStyle name="Comma 2 2 10 5 5 2" xfId="43349"/>
    <cellStyle name="Comma 2 2 10 5 6" xfId="26737"/>
    <cellStyle name="Comma 2 2 10 6" xfId="4845"/>
    <cellStyle name="Comma 2 2 10 6 2" xfId="27617"/>
    <cellStyle name="Comma 2 2 10 7" xfId="8972"/>
    <cellStyle name="Comma 2 2 10 7 2" xfId="31744"/>
    <cellStyle name="Comma 2 2 10 8" xfId="13372"/>
    <cellStyle name="Comma 2 2 10 8 2" xfId="36144"/>
    <cellStyle name="Comma 2 2 10 9" xfId="17332"/>
    <cellStyle name="Comma 2 2 10 9 2" xfId="40104"/>
    <cellStyle name="Comma 2 2 11" xfId="830"/>
    <cellStyle name="Comma 2 2 11 10" xfId="23602"/>
    <cellStyle name="Comma 2 2 11 2" xfId="1545"/>
    <cellStyle name="Comma 2 2 11 2 2" xfId="5670"/>
    <cellStyle name="Comma 2 2 11 2 2 2" xfId="28442"/>
    <cellStyle name="Comma 2 2 11 2 3" xfId="9797"/>
    <cellStyle name="Comma 2 2 11 2 3 2" xfId="32569"/>
    <cellStyle name="Comma 2 2 11 2 4" xfId="14197"/>
    <cellStyle name="Comma 2 2 11 2 4 2" xfId="36969"/>
    <cellStyle name="Comma 2 2 11 2 5" xfId="18157"/>
    <cellStyle name="Comma 2 2 11 2 5 2" xfId="40929"/>
    <cellStyle name="Comma 2 2 11 2 6" xfId="24317"/>
    <cellStyle name="Comma 2 2 11 3" xfId="2260"/>
    <cellStyle name="Comma 2 2 11 3 2" xfId="6385"/>
    <cellStyle name="Comma 2 2 11 3 2 2" xfId="29157"/>
    <cellStyle name="Comma 2 2 11 3 3" xfId="10512"/>
    <cellStyle name="Comma 2 2 11 3 3 2" xfId="33284"/>
    <cellStyle name="Comma 2 2 11 3 4" xfId="14912"/>
    <cellStyle name="Comma 2 2 11 3 4 2" xfId="37684"/>
    <cellStyle name="Comma 2 2 11 3 5" xfId="18872"/>
    <cellStyle name="Comma 2 2 11 3 5 2" xfId="41644"/>
    <cellStyle name="Comma 2 2 11 3 6" xfId="25032"/>
    <cellStyle name="Comma 2 2 11 4" xfId="3085"/>
    <cellStyle name="Comma 2 2 11 4 2" xfId="7210"/>
    <cellStyle name="Comma 2 2 11 4 2 2" xfId="29982"/>
    <cellStyle name="Comma 2 2 11 4 3" xfId="11337"/>
    <cellStyle name="Comma 2 2 11 4 3 2" xfId="34109"/>
    <cellStyle name="Comma 2 2 11 4 4" xfId="15737"/>
    <cellStyle name="Comma 2 2 11 4 4 2" xfId="38509"/>
    <cellStyle name="Comma 2 2 11 4 5" xfId="19697"/>
    <cellStyle name="Comma 2 2 11 4 5 2" xfId="42469"/>
    <cellStyle name="Comma 2 2 11 4 6" xfId="25857"/>
    <cellStyle name="Comma 2 2 11 5" xfId="4075"/>
    <cellStyle name="Comma 2 2 11 5 2" xfId="8200"/>
    <cellStyle name="Comma 2 2 11 5 2 2" xfId="30972"/>
    <cellStyle name="Comma 2 2 11 5 3" xfId="12327"/>
    <cellStyle name="Comma 2 2 11 5 3 2" xfId="35099"/>
    <cellStyle name="Comma 2 2 11 5 4" xfId="16727"/>
    <cellStyle name="Comma 2 2 11 5 4 2" xfId="39499"/>
    <cellStyle name="Comma 2 2 11 5 5" xfId="20687"/>
    <cellStyle name="Comma 2 2 11 5 5 2" xfId="43459"/>
    <cellStyle name="Comma 2 2 11 5 6" xfId="26847"/>
    <cellStyle name="Comma 2 2 11 6" xfId="4955"/>
    <cellStyle name="Comma 2 2 11 6 2" xfId="27727"/>
    <cellStyle name="Comma 2 2 11 7" xfId="9082"/>
    <cellStyle name="Comma 2 2 11 7 2" xfId="31854"/>
    <cellStyle name="Comma 2 2 11 8" xfId="13482"/>
    <cellStyle name="Comma 2 2 11 8 2" xfId="36254"/>
    <cellStyle name="Comma 2 2 11 9" xfId="17442"/>
    <cellStyle name="Comma 2 2 11 9 2" xfId="40214"/>
    <cellStyle name="Comma 2 2 12" xfId="885"/>
    <cellStyle name="Comma 2 2 12 10" xfId="23657"/>
    <cellStyle name="Comma 2 2 12 2" xfId="1600"/>
    <cellStyle name="Comma 2 2 12 2 2" xfId="5725"/>
    <cellStyle name="Comma 2 2 12 2 2 2" xfId="28497"/>
    <cellStyle name="Comma 2 2 12 2 3" xfId="9852"/>
    <cellStyle name="Comma 2 2 12 2 3 2" xfId="32624"/>
    <cellStyle name="Comma 2 2 12 2 4" xfId="14252"/>
    <cellStyle name="Comma 2 2 12 2 4 2" xfId="37024"/>
    <cellStyle name="Comma 2 2 12 2 5" xfId="18212"/>
    <cellStyle name="Comma 2 2 12 2 5 2" xfId="40984"/>
    <cellStyle name="Comma 2 2 12 2 6" xfId="24372"/>
    <cellStyle name="Comma 2 2 12 3" xfId="2315"/>
    <cellStyle name="Comma 2 2 12 3 2" xfId="6440"/>
    <cellStyle name="Comma 2 2 12 3 2 2" xfId="29212"/>
    <cellStyle name="Comma 2 2 12 3 3" xfId="10567"/>
    <cellStyle name="Comma 2 2 12 3 3 2" xfId="33339"/>
    <cellStyle name="Comma 2 2 12 3 4" xfId="14967"/>
    <cellStyle name="Comma 2 2 12 3 4 2" xfId="37739"/>
    <cellStyle name="Comma 2 2 12 3 5" xfId="18927"/>
    <cellStyle name="Comma 2 2 12 3 5 2" xfId="41699"/>
    <cellStyle name="Comma 2 2 12 3 6" xfId="25087"/>
    <cellStyle name="Comma 2 2 12 4" xfId="3140"/>
    <cellStyle name="Comma 2 2 12 4 2" xfId="7265"/>
    <cellStyle name="Comma 2 2 12 4 2 2" xfId="30037"/>
    <cellStyle name="Comma 2 2 12 4 3" xfId="11392"/>
    <cellStyle name="Comma 2 2 12 4 3 2" xfId="34164"/>
    <cellStyle name="Comma 2 2 12 4 4" xfId="15792"/>
    <cellStyle name="Comma 2 2 12 4 4 2" xfId="38564"/>
    <cellStyle name="Comma 2 2 12 4 5" xfId="19752"/>
    <cellStyle name="Comma 2 2 12 4 5 2" xfId="42524"/>
    <cellStyle name="Comma 2 2 12 4 6" xfId="25912"/>
    <cellStyle name="Comma 2 2 12 5" xfId="4130"/>
    <cellStyle name="Comma 2 2 12 5 2" xfId="8255"/>
    <cellStyle name="Comma 2 2 12 5 2 2" xfId="31027"/>
    <cellStyle name="Comma 2 2 12 5 3" xfId="12382"/>
    <cellStyle name="Comma 2 2 12 5 3 2" xfId="35154"/>
    <cellStyle name="Comma 2 2 12 5 4" xfId="16782"/>
    <cellStyle name="Comma 2 2 12 5 4 2" xfId="39554"/>
    <cellStyle name="Comma 2 2 12 5 5" xfId="20742"/>
    <cellStyle name="Comma 2 2 12 5 5 2" xfId="43514"/>
    <cellStyle name="Comma 2 2 12 5 6" xfId="26902"/>
    <cellStyle name="Comma 2 2 12 6" xfId="5010"/>
    <cellStyle name="Comma 2 2 12 6 2" xfId="27782"/>
    <cellStyle name="Comma 2 2 12 7" xfId="9137"/>
    <cellStyle name="Comma 2 2 12 7 2" xfId="31909"/>
    <cellStyle name="Comma 2 2 12 8" xfId="13537"/>
    <cellStyle name="Comma 2 2 12 8 2" xfId="36309"/>
    <cellStyle name="Comma 2 2 12 9" xfId="17497"/>
    <cellStyle name="Comma 2 2 12 9 2" xfId="40269"/>
    <cellStyle name="Comma 2 2 13" xfId="940"/>
    <cellStyle name="Comma 2 2 13 2" xfId="5065"/>
    <cellStyle name="Comma 2 2 13 2 2" xfId="27837"/>
    <cellStyle name="Comma 2 2 13 3" xfId="9192"/>
    <cellStyle name="Comma 2 2 13 3 2" xfId="31964"/>
    <cellStyle name="Comma 2 2 13 4" xfId="13592"/>
    <cellStyle name="Comma 2 2 13 4 2" xfId="36364"/>
    <cellStyle name="Comma 2 2 13 5" xfId="17552"/>
    <cellStyle name="Comma 2 2 13 5 2" xfId="40324"/>
    <cellStyle name="Comma 2 2 13 6" xfId="23712"/>
    <cellStyle name="Comma 2 2 14" xfId="1655"/>
    <cellStyle name="Comma 2 2 14 2" xfId="5780"/>
    <cellStyle name="Comma 2 2 14 2 2" xfId="28552"/>
    <cellStyle name="Comma 2 2 14 3" xfId="9907"/>
    <cellStyle name="Comma 2 2 14 3 2" xfId="32679"/>
    <cellStyle name="Comma 2 2 14 4" xfId="14307"/>
    <cellStyle name="Comma 2 2 14 4 2" xfId="37079"/>
    <cellStyle name="Comma 2 2 14 5" xfId="18267"/>
    <cellStyle name="Comma 2 2 14 5 2" xfId="41039"/>
    <cellStyle name="Comma 2 2 14 6" xfId="24427"/>
    <cellStyle name="Comma 2 2 15" xfId="2370"/>
    <cellStyle name="Comma 2 2 15 2" xfId="6495"/>
    <cellStyle name="Comma 2 2 15 2 2" xfId="29267"/>
    <cellStyle name="Comma 2 2 15 3" xfId="10622"/>
    <cellStyle name="Comma 2 2 15 3 2" xfId="33394"/>
    <cellStyle name="Comma 2 2 15 4" xfId="15022"/>
    <cellStyle name="Comma 2 2 15 4 2" xfId="37794"/>
    <cellStyle name="Comma 2 2 15 5" xfId="18982"/>
    <cellStyle name="Comma 2 2 15 5 2" xfId="41754"/>
    <cellStyle name="Comma 2 2 15 6" xfId="25142"/>
    <cellStyle name="Comma 2 2 16" xfId="2425"/>
    <cellStyle name="Comma 2 2 16 2" xfId="6550"/>
    <cellStyle name="Comma 2 2 16 2 2" xfId="29322"/>
    <cellStyle name="Comma 2 2 16 3" xfId="10677"/>
    <cellStyle name="Comma 2 2 16 3 2" xfId="33449"/>
    <cellStyle name="Comma 2 2 16 4" xfId="15077"/>
    <cellStyle name="Comma 2 2 16 4 2" xfId="37849"/>
    <cellStyle name="Comma 2 2 16 5" xfId="19037"/>
    <cellStyle name="Comma 2 2 16 5 2" xfId="41809"/>
    <cellStyle name="Comma 2 2 16 6" xfId="25197"/>
    <cellStyle name="Comma 2 2 17" xfId="2480"/>
    <cellStyle name="Comma 2 2 17 2" xfId="6605"/>
    <cellStyle name="Comma 2 2 17 2 2" xfId="29377"/>
    <cellStyle name="Comma 2 2 17 3" xfId="10732"/>
    <cellStyle name="Comma 2 2 17 3 2" xfId="33504"/>
    <cellStyle name="Comma 2 2 17 4" xfId="15132"/>
    <cellStyle name="Comma 2 2 17 4 2" xfId="37904"/>
    <cellStyle name="Comma 2 2 17 5" xfId="19092"/>
    <cellStyle name="Comma 2 2 17 5 2" xfId="41864"/>
    <cellStyle name="Comma 2 2 17 6" xfId="25252"/>
    <cellStyle name="Comma 2 2 18" xfId="3195"/>
    <cellStyle name="Comma 2 2 18 2" xfId="7320"/>
    <cellStyle name="Comma 2 2 18 2 2" xfId="30092"/>
    <cellStyle name="Comma 2 2 18 3" xfId="11447"/>
    <cellStyle name="Comma 2 2 18 3 2" xfId="34219"/>
    <cellStyle name="Comma 2 2 18 4" xfId="15847"/>
    <cellStyle name="Comma 2 2 18 4 2" xfId="38619"/>
    <cellStyle name="Comma 2 2 18 5" xfId="19807"/>
    <cellStyle name="Comma 2 2 18 5 2" xfId="42579"/>
    <cellStyle name="Comma 2 2 18 6" xfId="25967"/>
    <cellStyle name="Comma 2 2 19" xfId="3250"/>
    <cellStyle name="Comma 2 2 19 2" xfId="7375"/>
    <cellStyle name="Comma 2 2 19 2 2" xfId="30147"/>
    <cellStyle name="Comma 2 2 19 3" xfId="11502"/>
    <cellStyle name="Comma 2 2 19 3 2" xfId="34274"/>
    <cellStyle name="Comma 2 2 19 4" xfId="15902"/>
    <cellStyle name="Comma 2 2 19 4 2" xfId="38674"/>
    <cellStyle name="Comma 2 2 19 5" xfId="19862"/>
    <cellStyle name="Comma 2 2 19 5 2" xfId="42634"/>
    <cellStyle name="Comma 2 2 19 6" xfId="26022"/>
    <cellStyle name="Comma 2 2 2" xfId="45"/>
    <cellStyle name="Comma 2 2 2 10" xfId="831"/>
    <cellStyle name="Comma 2 2 2 10 10" xfId="23603"/>
    <cellStyle name="Comma 2 2 2 10 2" xfId="1546"/>
    <cellStyle name="Comma 2 2 2 10 2 2" xfId="5671"/>
    <cellStyle name="Comma 2 2 2 10 2 2 2" xfId="28443"/>
    <cellStyle name="Comma 2 2 2 10 2 3" xfId="9798"/>
    <cellStyle name="Comma 2 2 2 10 2 3 2" xfId="32570"/>
    <cellStyle name="Comma 2 2 2 10 2 4" xfId="14198"/>
    <cellStyle name="Comma 2 2 2 10 2 4 2" xfId="36970"/>
    <cellStyle name="Comma 2 2 2 10 2 5" xfId="18158"/>
    <cellStyle name="Comma 2 2 2 10 2 5 2" xfId="40930"/>
    <cellStyle name="Comma 2 2 2 10 2 6" xfId="24318"/>
    <cellStyle name="Comma 2 2 2 10 3" xfId="2261"/>
    <cellStyle name="Comma 2 2 2 10 3 2" xfId="6386"/>
    <cellStyle name="Comma 2 2 2 10 3 2 2" xfId="29158"/>
    <cellStyle name="Comma 2 2 2 10 3 3" xfId="10513"/>
    <cellStyle name="Comma 2 2 2 10 3 3 2" xfId="33285"/>
    <cellStyle name="Comma 2 2 2 10 3 4" xfId="14913"/>
    <cellStyle name="Comma 2 2 2 10 3 4 2" xfId="37685"/>
    <cellStyle name="Comma 2 2 2 10 3 5" xfId="18873"/>
    <cellStyle name="Comma 2 2 2 10 3 5 2" xfId="41645"/>
    <cellStyle name="Comma 2 2 2 10 3 6" xfId="25033"/>
    <cellStyle name="Comma 2 2 2 10 4" xfId="3086"/>
    <cellStyle name="Comma 2 2 2 10 4 2" xfId="7211"/>
    <cellStyle name="Comma 2 2 2 10 4 2 2" xfId="29983"/>
    <cellStyle name="Comma 2 2 2 10 4 3" xfId="11338"/>
    <cellStyle name="Comma 2 2 2 10 4 3 2" xfId="34110"/>
    <cellStyle name="Comma 2 2 2 10 4 4" xfId="15738"/>
    <cellStyle name="Comma 2 2 2 10 4 4 2" xfId="38510"/>
    <cellStyle name="Comma 2 2 2 10 4 5" xfId="19698"/>
    <cellStyle name="Comma 2 2 2 10 4 5 2" xfId="42470"/>
    <cellStyle name="Comma 2 2 2 10 4 6" xfId="25858"/>
    <cellStyle name="Comma 2 2 2 10 5" xfId="4076"/>
    <cellStyle name="Comma 2 2 2 10 5 2" xfId="8201"/>
    <cellStyle name="Comma 2 2 2 10 5 2 2" xfId="30973"/>
    <cellStyle name="Comma 2 2 2 10 5 3" xfId="12328"/>
    <cellStyle name="Comma 2 2 2 10 5 3 2" xfId="35100"/>
    <cellStyle name="Comma 2 2 2 10 5 4" xfId="16728"/>
    <cellStyle name="Comma 2 2 2 10 5 4 2" xfId="39500"/>
    <cellStyle name="Comma 2 2 2 10 5 5" xfId="20688"/>
    <cellStyle name="Comma 2 2 2 10 5 5 2" xfId="43460"/>
    <cellStyle name="Comma 2 2 2 10 5 6" xfId="26848"/>
    <cellStyle name="Comma 2 2 2 10 6" xfId="4956"/>
    <cellStyle name="Comma 2 2 2 10 6 2" xfId="27728"/>
    <cellStyle name="Comma 2 2 2 10 7" xfId="9083"/>
    <cellStyle name="Comma 2 2 2 10 7 2" xfId="31855"/>
    <cellStyle name="Comma 2 2 2 10 8" xfId="13483"/>
    <cellStyle name="Comma 2 2 2 10 8 2" xfId="36255"/>
    <cellStyle name="Comma 2 2 2 10 9" xfId="17443"/>
    <cellStyle name="Comma 2 2 2 10 9 2" xfId="40215"/>
    <cellStyle name="Comma 2 2 2 11" xfId="886"/>
    <cellStyle name="Comma 2 2 2 11 10" xfId="23658"/>
    <cellStyle name="Comma 2 2 2 11 2" xfId="1601"/>
    <cellStyle name="Comma 2 2 2 11 2 2" xfId="5726"/>
    <cellStyle name="Comma 2 2 2 11 2 2 2" xfId="28498"/>
    <cellStyle name="Comma 2 2 2 11 2 3" xfId="9853"/>
    <cellStyle name="Comma 2 2 2 11 2 3 2" xfId="32625"/>
    <cellStyle name="Comma 2 2 2 11 2 4" xfId="14253"/>
    <cellStyle name="Comma 2 2 2 11 2 4 2" xfId="37025"/>
    <cellStyle name="Comma 2 2 2 11 2 5" xfId="18213"/>
    <cellStyle name="Comma 2 2 2 11 2 5 2" xfId="40985"/>
    <cellStyle name="Comma 2 2 2 11 2 6" xfId="24373"/>
    <cellStyle name="Comma 2 2 2 11 3" xfId="2316"/>
    <cellStyle name="Comma 2 2 2 11 3 2" xfId="6441"/>
    <cellStyle name="Comma 2 2 2 11 3 2 2" xfId="29213"/>
    <cellStyle name="Comma 2 2 2 11 3 3" xfId="10568"/>
    <cellStyle name="Comma 2 2 2 11 3 3 2" xfId="33340"/>
    <cellStyle name="Comma 2 2 2 11 3 4" xfId="14968"/>
    <cellStyle name="Comma 2 2 2 11 3 4 2" xfId="37740"/>
    <cellStyle name="Comma 2 2 2 11 3 5" xfId="18928"/>
    <cellStyle name="Comma 2 2 2 11 3 5 2" xfId="41700"/>
    <cellStyle name="Comma 2 2 2 11 3 6" xfId="25088"/>
    <cellStyle name="Comma 2 2 2 11 4" xfId="3141"/>
    <cellStyle name="Comma 2 2 2 11 4 2" xfId="7266"/>
    <cellStyle name="Comma 2 2 2 11 4 2 2" xfId="30038"/>
    <cellStyle name="Comma 2 2 2 11 4 3" xfId="11393"/>
    <cellStyle name="Comma 2 2 2 11 4 3 2" xfId="34165"/>
    <cellStyle name="Comma 2 2 2 11 4 4" xfId="15793"/>
    <cellStyle name="Comma 2 2 2 11 4 4 2" xfId="38565"/>
    <cellStyle name="Comma 2 2 2 11 4 5" xfId="19753"/>
    <cellStyle name="Comma 2 2 2 11 4 5 2" xfId="42525"/>
    <cellStyle name="Comma 2 2 2 11 4 6" xfId="25913"/>
    <cellStyle name="Comma 2 2 2 11 5" xfId="4131"/>
    <cellStyle name="Comma 2 2 2 11 5 2" xfId="8256"/>
    <cellStyle name="Comma 2 2 2 11 5 2 2" xfId="31028"/>
    <cellStyle name="Comma 2 2 2 11 5 3" xfId="12383"/>
    <cellStyle name="Comma 2 2 2 11 5 3 2" xfId="35155"/>
    <cellStyle name="Comma 2 2 2 11 5 4" xfId="16783"/>
    <cellStyle name="Comma 2 2 2 11 5 4 2" xfId="39555"/>
    <cellStyle name="Comma 2 2 2 11 5 5" xfId="20743"/>
    <cellStyle name="Comma 2 2 2 11 5 5 2" xfId="43515"/>
    <cellStyle name="Comma 2 2 2 11 5 6" xfId="26903"/>
    <cellStyle name="Comma 2 2 2 11 6" xfId="5011"/>
    <cellStyle name="Comma 2 2 2 11 6 2" xfId="27783"/>
    <cellStyle name="Comma 2 2 2 11 7" xfId="9138"/>
    <cellStyle name="Comma 2 2 2 11 7 2" xfId="31910"/>
    <cellStyle name="Comma 2 2 2 11 8" xfId="13538"/>
    <cellStyle name="Comma 2 2 2 11 8 2" xfId="36310"/>
    <cellStyle name="Comma 2 2 2 11 9" xfId="17498"/>
    <cellStyle name="Comma 2 2 2 11 9 2" xfId="40270"/>
    <cellStyle name="Comma 2 2 2 12" xfId="941"/>
    <cellStyle name="Comma 2 2 2 12 2" xfId="5066"/>
    <cellStyle name="Comma 2 2 2 12 2 2" xfId="27838"/>
    <cellStyle name="Comma 2 2 2 12 3" xfId="9193"/>
    <cellStyle name="Comma 2 2 2 12 3 2" xfId="31965"/>
    <cellStyle name="Comma 2 2 2 12 4" xfId="13593"/>
    <cellStyle name="Comma 2 2 2 12 4 2" xfId="36365"/>
    <cellStyle name="Comma 2 2 2 12 5" xfId="17553"/>
    <cellStyle name="Comma 2 2 2 12 5 2" xfId="40325"/>
    <cellStyle name="Comma 2 2 2 12 6" xfId="23713"/>
    <cellStyle name="Comma 2 2 2 13" xfId="1656"/>
    <cellStyle name="Comma 2 2 2 13 2" xfId="5781"/>
    <cellStyle name="Comma 2 2 2 13 2 2" xfId="28553"/>
    <cellStyle name="Comma 2 2 2 13 3" xfId="9908"/>
    <cellStyle name="Comma 2 2 2 13 3 2" xfId="32680"/>
    <cellStyle name="Comma 2 2 2 13 4" xfId="14308"/>
    <cellStyle name="Comma 2 2 2 13 4 2" xfId="37080"/>
    <cellStyle name="Comma 2 2 2 13 5" xfId="18268"/>
    <cellStyle name="Comma 2 2 2 13 5 2" xfId="41040"/>
    <cellStyle name="Comma 2 2 2 13 6" xfId="24428"/>
    <cellStyle name="Comma 2 2 2 14" xfId="2371"/>
    <cellStyle name="Comma 2 2 2 14 2" xfId="6496"/>
    <cellStyle name="Comma 2 2 2 14 2 2" xfId="29268"/>
    <cellStyle name="Comma 2 2 2 14 3" xfId="10623"/>
    <cellStyle name="Comma 2 2 2 14 3 2" xfId="33395"/>
    <cellStyle name="Comma 2 2 2 14 4" xfId="15023"/>
    <cellStyle name="Comma 2 2 2 14 4 2" xfId="37795"/>
    <cellStyle name="Comma 2 2 2 14 5" xfId="18983"/>
    <cellStyle name="Comma 2 2 2 14 5 2" xfId="41755"/>
    <cellStyle name="Comma 2 2 2 14 6" xfId="25143"/>
    <cellStyle name="Comma 2 2 2 15" xfId="2426"/>
    <cellStyle name="Comma 2 2 2 15 2" xfId="6551"/>
    <cellStyle name="Comma 2 2 2 15 2 2" xfId="29323"/>
    <cellStyle name="Comma 2 2 2 15 3" xfId="10678"/>
    <cellStyle name="Comma 2 2 2 15 3 2" xfId="33450"/>
    <cellStyle name="Comma 2 2 2 15 4" xfId="15078"/>
    <cellStyle name="Comma 2 2 2 15 4 2" xfId="37850"/>
    <cellStyle name="Comma 2 2 2 15 5" xfId="19038"/>
    <cellStyle name="Comma 2 2 2 15 5 2" xfId="41810"/>
    <cellStyle name="Comma 2 2 2 15 6" xfId="25198"/>
    <cellStyle name="Comma 2 2 2 16" xfId="2481"/>
    <cellStyle name="Comma 2 2 2 16 2" xfId="6606"/>
    <cellStyle name="Comma 2 2 2 16 2 2" xfId="29378"/>
    <cellStyle name="Comma 2 2 2 16 3" xfId="10733"/>
    <cellStyle name="Comma 2 2 2 16 3 2" xfId="33505"/>
    <cellStyle name="Comma 2 2 2 16 4" xfId="15133"/>
    <cellStyle name="Comma 2 2 2 16 4 2" xfId="37905"/>
    <cellStyle name="Comma 2 2 2 16 5" xfId="19093"/>
    <cellStyle name="Comma 2 2 2 16 5 2" xfId="41865"/>
    <cellStyle name="Comma 2 2 2 16 6" xfId="25253"/>
    <cellStyle name="Comma 2 2 2 17" xfId="3196"/>
    <cellStyle name="Comma 2 2 2 17 2" xfId="7321"/>
    <cellStyle name="Comma 2 2 2 17 2 2" xfId="30093"/>
    <cellStyle name="Comma 2 2 2 17 3" xfId="11448"/>
    <cellStyle name="Comma 2 2 2 17 3 2" xfId="34220"/>
    <cellStyle name="Comma 2 2 2 17 4" xfId="15848"/>
    <cellStyle name="Comma 2 2 2 17 4 2" xfId="38620"/>
    <cellStyle name="Comma 2 2 2 17 5" xfId="19808"/>
    <cellStyle name="Comma 2 2 2 17 5 2" xfId="42580"/>
    <cellStyle name="Comma 2 2 2 17 6" xfId="25968"/>
    <cellStyle name="Comma 2 2 2 18" xfId="3251"/>
    <cellStyle name="Comma 2 2 2 18 2" xfId="7376"/>
    <cellStyle name="Comma 2 2 2 18 2 2" xfId="30148"/>
    <cellStyle name="Comma 2 2 2 18 3" xfId="11503"/>
    <cellStyle name="Comma 2 2 2 18 3 2" xfId="34275"/>
    <cellStyle name="Comma 2 2 2 18 4" xfId="15903"/>
    <cellStyle name="Comma 2 2 2 18 4 2" xfId="38675"/>
    <cellStyle name="Comma 2 2 2 18 5" xfId="19863"/>
    <cellStyle name="Comma 2 2 2 18 5 2" xfId="42635"/>
    <cellStyle name="Comma 2 2 2 18 6" xfId="26023"/>
    <cellStyle name="Comma 2 2 2 19" xfId="3306"/>
    <cellStyle name="Comma 2 2 2 19 2" xfId="7431"/>
    <cellStyle name="Comma 2 2 2 19 2 2" xfId="30203"/>
    <cellStyle name="Comma 2 2 2 19 3" xfId="11558"/>
    <cellStyle name="Comma 2 2 2 19 3 2" xfId="34330"/>
    <cellStyle name="Comma 2 2 2 19 4" xfId="15958"/>
    <cellStyle name="Comma 2 2 2 19 4 2" xfId="38730"/>
    <cellStyle name="Comma 2 2 2 19 5" xfId="19918"/>
    <cellStyle name="Comma 2 2 2 19 5 2" xfId="42690"/>
    <cellStyle name="Comma 2 2 2 19 6" xfId="26078"/>
    <cellStyle name="Comma 2 2 2 2" xfId="46"/>
    <cellStyle name="Comma 2 2 2 2 10" xfId="887"/>
    <cellStyle name="Comma 2 2 2 2 10 10" xfId="23659"/>
    <cellStyle name="Comma 2 2 2 2 10 2" xfId="1602"/>
    <cellStyle name="Comma 2 2 2 2 10 2 2" xfId="5727"/>
    <cellStyle name="Comma 2 2 2 2 10 2 2 2" xfId="28499"/>
    <cellStyle name="Comma 2 2 2 2 10 2 3" xfId="9854"/>
    <cellStyle name="Comma 2 2 2 2 10 2 3 2" xfId="32626"/>
    <cellStyle name="Comma 2 2 2 2 10 2 4" xfId="14254"/>
    <cellStyle name="Comma 2 2 2 2 10 2 4 2" xfId="37026"/>
    <cellStyle name="Comma 2 2 2 2 10 2 5" xfId="18214"/>
    <cellStyle name="Comma 2 2 2 2 10 2 5 2" xfId="40986"/>
    <cellStyle name="Comma 2 2 2 2 10 2 6" xfId="24374"/>
    <cellStyle name="Comma 2 2 2 2 10 3" xfId="2317"/>
    <cellStyle name="Comma 2 2 2 2 10 3 2" xfId="6442"/>
    <cellStyle name="Comma 2 2 2 2 10 3 2 2" xfId="29214"/>
    <cellStyle name="Comma 2 2 2 2 10 3 3" xfId="10569"/>
    <cellStyle name="Comma 2 2 2 2 10 3 3 2" xfId="33341"/>
    <cellStyle name="Comma 2 2 2 2 10 3 4" xfId="14969"/>
    <cellStyle name="Comma 2 2 2 2 10 3 4 2" xfId="37741"/>
    <cellStyle name="Comma 2 2 2 2 10 3 5" xfId="18929"/>
    <cellStyle name="Comma 2 2 2 2 10 3 5 2" xfId="41701"/>
    <cellStyle name="Comma 2 2 2 2 10 3 6" xfId="25089"/>
    <cellStyle name="Comma 2 2 2 2 10 4" xfId="3142"/>
    <cellStyle name="Comma 2 2 2 2 10 4 2" xfId="7267"/>
    <cellStyle name="Comma 2 2 2 2 10 4 2 2" xfId="30039"/>
    <cellStyle name="Comma 2 2 2 2 10 4 3" xfId="11394"/>
    <cellStyle name="Comma 2 2 2 2 10 4 3 2" xfId="34166"/>
    <cellStyle name="Comma 2 2 2 2 10 4 4" xfId="15794"/>
    <cellStyle name="Comma 2 2 2 2 10 4 4 2" xfId="38566"/>
    <cellStyle name="Comma 2 2 2 2 10 4 5" xfId="19754"/>
    <cellStyle name="Comma 2 2 2 2 10 4 5 2" xfId="42526"/>
    <cellStyle name="Comma 2 2 2 2 10 4 6" xfId="25914"/>
    <cellStyle name="Comma 2 2 2 2 10 5" xfId="4132"/>
    <cellStyle name="Comma 2 2 2 2 10 5 2" xfId="8257"/>
    <cellStyle name="Comma 2 2 2 2 10 5 2 2" xfId="31029"/>
    <cellStyle name="Comma 2 2 2 2 10 5 3" xfId="12384"/>
    <cellStyle name="Comma 2 2 2 2 10 5 3 2" xfId="35156"/>
    <cellStyle name="Comma 2 2 2 2 10 5 4" xfId="16784"/>
    <cellStyle name="Comma 2 2 2 2 10 5 4 2" xfId="39556"/>
    <cellStyle name="Comma 2 2 2 2 10 5 5" xfId="20744"/>
    <cellStyle name="Comma 2 2 2 2 10 5 5 2" xfId="43516"/>
    <cellStyle name="Comma 2 2 2 2 10 5 6" xfId="26904"/>
    <cellStyle name="Comma 2 2 2 2 10 6" xfId="5012"/>
    <cellStyle name="Comma 2 2 2 2 10 6 2" xfId="27784"/>
    <cellStyle name="Comma 2 2 2 2 10 7" xfId="9139"/>
    <cellStyle name="Comma 2 2 2 2 10 7 2" xfId="31911"/>
    <cellStyle name="Comma 2 2 2 2 10 8" xfId="13539"/>
    <cellStyle name="Comma 2 2 2 2 10 8 2" xfId="36311"/>
    <cellStyle name="Comma 2 2 2 2 10 9" xfId="17499"/>
    <cellStyle name="Comma 2 2 2 2 10 9 2" xfId="40271"/>
    <cellStyle name="Comma 2 2 2 2 11" xfId="942"/>
    <cellStyle name="Comma 2 2 2 2 11 2" xfId="5067"/>
    <cellStyle name="Comma 2 2 2 2 11 2 2" xfId="27839"/>
    <cellStyle name="Comma 2 2 2 2 11 3" xfId="9194"/>
    <cellStyle name="Comma 2 2 2 2 11 3 2" xfId="31966"/>
    <cellStyle name="Comma 2 2 2 2 11 4" xfId="13594"/>
    <cellStyle name="Comma 2 2 2 2 11 4 2" xfId="36366"/>
    <cellStyle name="Comma 2 2 2 2 11 5" xfId="17554"/>
    <cellStyle name="Comma 2 2 2 2 11 5 2" xfId="40326"/>
    <cellStyle name="Comma 2 2 2 2 11 6" xfId="23714"/>
    <cellStyle name="Comma 2 2 2 2 12" xfId="1657"/>
    <cellStyle name="Comma 2 2 2 2 12 2" xfId="5782"/>
    <cellStyle name="Comma 2 2 2 2 12 2 2" xfId="28554"/>
    <cellStyle name="Comma 2 2 2 2 12 3" xfId="9909"/>
    <cellStyle name="Comma 2 2 2 2 12 3 2" xfId="32681"/>
    <cellStyle name="Comma 2 2 2 2 12 4" xfId="14309"/>
    <cellStyle name="Comma 2 2 2 2 12 4 2" xfId="37081"/>
    <cellStyle name="Comma 2 2 2 2 12 5" xfId="18269"/>
    <cellStyle name="Comma 2 2 2 2 12 5 2" xfId="41041"/>
    <cellStyle name="Comma 2 2 2 2 12 6" xfId="24429"/>
    <cellStyle name="Comma 2 2 2 2 13" xfId="2372"/>
    <cellStyle name="Comma 2 2 2 2 13 2" xfId="6497"/>
    <cellStyle name="Comma 2 2 2 2 13 2 2" xfId="29269"/>
    <cellStyle name="Comma 2 2 2 2 13 3" xfId="10624"/>
    <cellStyle name="Comma 2 2 2 2 13 3 2" xfId="33396"/>
    <cellStyle name="Comma 2 2 2 2 13 4" xfId="15024"/>
    <cellStyle name="Comma 2 2 2 2 13 4 2" xfId="37796"/>
    <cellStyle name="Comma 2 2 2 2 13 5" xfId="18984"/>
    <cellStyle name="Comma 2 2 2 2 13 5 2" xfId="41756"/>
    <cellStyle name="Comma 2 2 2 2 13 6" xfId="25144"/>
    <cellStyle name="Comma 2 2 2 2 14" xfId="2427"/>
    <cellStyle name="Comma 2 2 2 2 14 2" xfId="6552"/>
    <cellStyle name="Comma 2 2 2 2 14 2 2" xfId="29324"/>
    <cellStyle name="Comma 2 2 2 2 14 3" xfId="10679"/>
    <cellStyle name="Comma 2 2 2 2 14 3 2" xfId="33451"/>
    <cellStyle name="Comma 2 2 2 2 14 4" xfId="15079"/>
    <cellStyle name="Comma 2 2 2 2 14 4 2" xfId="37851"/>
    <cellStyle name="Comma 2 2 2 2 14 5" xfId="19039"/>
    <cellStyle name="Comma 2 2 2 2 14 5 2" xfId="41811"/>
    <cellStyle name="Comma 2 2 2 2 14 6" xfId="25199"/>
    <cellStyle name="Comma 2 2 2 2 15" xfId="2482"/>
    <cellStyle name="Comma 2 2 2 2 15 2" xfId="6607"/>
    <cellStyle name="Comma 2 2 2 2 15 2 2" xfId="29379"/>
    <cellStyle name="Comma 2 2 2 2 15 3" xfId="10734"/>
    <cellStyle name="Comma 2 2 2 2 15 3 2" xfId="33506"/>
    <cellStyle name="Comma 2 2 2 2 15 4" xfId="15134"/>
    <cellStyle name="Comma 2 2 2 2 15 4 2" xfId="37906"/>
    <cellStyle name="Comma 2 2 2 2 15 5" xfId="19094"/>
    <cellStyle name="Comma 2 2 2 2 15 5 2" xfId="41866"/>
    <cellStyle name="Comma 2 2 2 2 15 6" xfId="25254"/>
    <cellStyle name="Comma 2 2 2 2 16" xfId="3197"/>
    <cellStyle name="Comma 2 2 2 2 16 2" xfId="7322"/>
    <cellStyle name="Comma 2 2 2 2 16 2 2" xfId="30094"/>
    <cellStyle name="Comma 2 2 2 2 16 3" xfId="11449"/>
    <cellStyle name="Comma 2 2 2 2 16 3 2" xfId="34221"/>
    <cellStyle name="Comma 2 2 2 2 16 4" xfId="15849"/>
    <cellStyle name="Comma 2 2 2 2 16 4 2" xfId="38621"/>
    <cellStyle name="Comma 2 2 2 2 16 5" xfId="19809"/>
    <cellStyle name="Comma 2 2 2 2 16 5 2" xfId="42581"/>
    <cellStyle name="Comma 2 2 2 2 16 6" xfId="25969"/>
    <cellStyle name="Comma 2 2 2 2 17" xfId="3252"/>
    <cellStyle name="Comma 2 2 2 2 17 2" xfId="7377"/>
    <cellStyle name="Comma 2 2 2 2 17 2 2" xfId="30149"/>
    <cellStyle name="Comma 2 2 2 2 17 3" xfId="11504"/>
    <cellStyle name="Comma 2 2 2 2 17 3 2" xfId="34276"/>
    <cellStyle name="Comma 2 2 2 2 17 4" xfId="15904"/>
    <cellStyle name="Comma 2 2 2 2 17 4 2" xfId="38676"/>
    <cellStyle name="Comma 2 2 2 2 17 5" xfId="19864"/>
    <cellStyle name="Comma 2 2 2 2 17 5 2" xfId="42636"/>
    <cellStyle name="Comma 2 2 2 2 17 6" xfId="26024"/>
    <cellStyle name="Comma 2 2 2 2 18" xfId="3307"/>
    <cellStyle name="Comma 2 2 2 2 18 2" xfId="7432"/>
    <cellStyle name="Comma 2 2 2 2 18 2 2" xfId="30204"/>
    <cellStyle name="Comma 2 2 2 2 18 3" xfId="11559"/>
    <cellStyle name="Comma 2 2 2 2 18 3 2" xfId="34331"/>
    <cellStyle name="Comma 2 2 2 2 18 4" xfId="15959"/>
    <cellStyle name="Comma 2 2 2 2 18 4 2" xfId="38731"/>
    <cellStyle name="Comma 2 2 2 2 18 5" xfId="19919"/>
    <cellStyle name="Comma 2 2 2 2 18 5 2" xfId="42691"/>
    <cellStyle name="Comma 2 2 2 2 18 6" xfId="26079"/>
    <cellStyle name="Comma 2 2 2 2 19" xfId="3362"/>
    <cellStyle name="Comma 2 2 2 2 19 2" xfId="7487"/>
    <cellStyle name="Comma 2 2 2 2 19 2 2" xfId="30259"/>
    <cellStyle name="Comma 2 2 2 2 19 3" xfId="11614"/>
    <cellStyle name="Comma 2 2 2 2 19 3 2" xfId="34386"/>
    <cellStyle name="Comma 2 2 2 2 19 4" xfId="16014"/>
    <cellStyle name="Comma 2 2 2 2 19 4 2" xfId="38786"/>
    <cellStyle name="Comma 2 2 2 2 19 5" xfId="19974"/>
    <cellStyle name="Comma 2 2 2 2 19 5 2" xfId="42746"/>
    <cellStyle name="Comma 2 2 2 2 19 6" xfId="26134"/>
    <cellStyle name="Comma 2 2 2 2 2" xfId="227"/>
    <cellStyle name="Comma 2 2 2 2 2 10" xfId="8534"/>
    <cellStyle name="Comma 2 2 2 2 2 10 2" xfId="31306"/>
    <cellStyle name="Comma 2 2 2 2 2 11" xfId="12494"/>
    <cellStyle name="Comma 2 2 2 2 2 11 2" xfId="35266"/>
    <cellStyle name="Comma 2 2 2 2 2 12" xfId="12934"/>
    <cellStyle name="Comma 2 2 2 2 2 12 2" xfId="35706"/>
    <cellStyle name="Comma 2 2 2 2 2 13" xfId="16894"/>
    <cellStyle name="Comma 2 2 2 2 2 13 2" xfId="39666"/>
    <cellStyle name="Comma 2 2 2 2 2 14" xfId="337"/>
    <cellStyle name="Comma 2 2 2 2 2 14 2" xfId="23109"/>
    <cellStyle name="Comma 2 2 2 2 2 15" xfId="22999"/>
    <cellStyle name="Comma 2 2 2 2 2 2" xfId="392"/>
    <cellStyle name="Comma 2 2 2 2 2 2 10" xfId="17004"/>
    <cellStyle name="Comma 2 2 2 2 2 2 10 2" xfId="39776"/>
    <cellStyle name="Comma 2 2 2 2 2 2 11" xfId="23164"/>
    <cellStyle name="Comma 2 2 2 2 2 2 2" xfId="1107"/>
    <cellStyle name="Comma 2 2 2 2 2 2 2 2" xfId="5232"/>
    <cellStyle name="Comma 2 2 2 2 2 2 2 2 2" xfId="28004"/>
    <cellStyle name="Comma 2 2 2 2 2 2 2 3" xfId="9359"/>
    <cellStyle name="Comma 2 2 2 2 2 2 2 3 2" xfId="32131"/>
    <cellStyle name="Comma 2 2 2 2 2 2 2 4" xfId="13759"/>
    <cellStyle name="Comma 2 2 2 2 2 2 2 4 2" xfId="36531"/>
    <cellStyle name="Comma 2 2 2 2 2 2 2 5" xfId="17719"/>
    <cellStyle name="Comma 2 2 2 2 2 2 2 5 2" xfId="40491"/>
    <cellStyle name="Comma 2 2 2 2 2 2 2 6" xfId="23879"/>
    <cellStyle name="Comma 2 2 2 2 2 2 3" xfId="1822"/>
    <cellStyle name="Comma 2 2 2 2 2 2 3 2" xfId="5947"/>
    <cellStyle name="Comma 2 2 2 2 2 2 3 2 2" xfId="28719"/>
    <cellStyle name="Comma 2 2 2 2 2 2 3 3" xfId="10074"/>
    <cellStyle name="Comma 2 2 2 2 2 2 3 3 2" xfId="32846"/>
    <cellStyle name="Comma 2 2 2 2 2 2 3 4" xfId="14474"/>
    <cellStyle name="Comma 2 2 2 2 2 2 3 4 2" xfId="37246"/>
    <cellStyle name="Comma 2 2 2 2 2 2 3 5" xfId="18434"/>
    <cellStyle name="Comma 2 2 2 2 2 2 3 5 2" xfId="41206"/>
    <cellStyle name="Comma 2 2 2 2 2 2 3 6" xfId="24594"/>
    <cellStyle name="Comma 2 2 2 2 2 2 4" xfId="2647"/>
    <cellStyle name="Comma 2 2 2 2 2 2 4 2" xfId="6772"/>
    <cellStyle name="Comma 2 2 2 2 2 2 4 2 2" xfId="29544"/>
    <cellStyle name="Comma 2 2 2 2 2 2 4 3" xfId="10899"/>
    <cellStyle name="Comma 2 2 2 2 2 2 4 3 2" xfId="33671"/>
    <cellStyle name="Comma 2 2 2 2 2 2 4 4" xfId="15299"/>
    <cellStyle name="Comma 2 2 2 2 2 2 4 4 2" xfId="38071"/>
    <cellStyle name="Comma 2 2 2 2 2 2 4 5" xfId="19259"/>
    <cellStyle name="Comma 2 2 2 2 2 2 4 5 2" xfId="42031"/>
    <cellStyle name="Comma 2 2 2 2 2 2 4 6" xfId="25419"/>
    <cellStyle name="Comma 2 2 2 2 2 2 5" xfId="3637"/>
    <cellStyle name="Comma 2 2 2 2 2 2 5 2" xfId="7762"/>
    <cellStyle name="Comma 2 2 2 2 2 2 5 2 2" xfId="30534"/>
    <cellStyle name="Comma 2 2 2 2 2 2 5 3" xfId="11889"/>
    <cellStyle name="Comma 2 2 2 2 2 2 5 3 2" xfId="34661"/>
    <cellStyle name="Comma 2 2 2 2 2 2 5 4" xfId="16289"/>
    <cellStyle name="Comma 2 2 2 2 2 2 5 4 2" xfId="39061"/>
    <cellStyle name="Comma 2 2 2 2 2 2 5 5" xfId="20249"/>
    <cellStyle name="Comma 2 2 2 2 2 2 5 5 2" xfId="43021"/>
    <cellStyle name="Comma 2 2 2 2 2 2 5 6" xfId="26409"/>
    <cellStyle name="Comma 2 2 2 2 2 2 6" xfId="4517"/>
    <cellStyle name="Comma 2 2 2 2 2 2 6 2" xfId="27289"/>
    <cellStyle name="Comma 2 2 2 2 2 2 7" xfId="8644"/>
    <cellStyle name="Comma 2 2 2 2 2 2 7 2" xfId="31416"/>
    <cellStyle name="Comma 2 2 2 2 2 2 8" xfId="12604"/>
    <cellStyle name="Comma 2 2 2 2 2 2 8 2" xfId="35376"/>
    <cellStyle name="Comma 2 2 2 2 2 2 9" xfId="13044"/>
    <cellStyle name="Comma 2 2 2 2 2 2 9 2" xfId="35816"/>
    <cellStyle name="Comma 2 2 2 2 2 3" xfId="502"/>
    <cellStyle name="Comma 2 2 2 2 2 3 10" xfId="17114"/>
    <cellStyle name="Comma 2 2 2 2 2 3 10 2" xfId="39886"/>
    <cellStyle name="Comma 2 2 2 2 2 3 11" xfId="23274"/>
    <cellStyle name="Comma 2 2 2 2 2 3 2" xfId="1217"/>
    <cellStyle name="Comma 2 2 2 2 2 3 2 2" xfId="5342"/>
    <cellStyle name="Comma 2 2 2 2 2 3 2 2 2" xfId="28114"/>
    <cellStyle name="Comma 2 2 2 2 2 3 2 3" xfId="9469"/>
    <cellStyle name="Comma 2 2 2 2 2 3 2 3 2" xfId="32241"/>
    <cellStyle name="Comma 2 2 2 2 2 3 2 4" xfId="13869"/>
    <cellStyle name="Comma 2 2 2 2 2 3 2 4 2" xfId="36641"/>
    <cellStyle name="Comma 2 2 2 2 2 3 2 5" xfId="17829"/>
    <cellStyle name="Comma 2 2 2 2 2 3 2 5 2" xfId="40601"/>
    <cellStyle name="Comma 2 2 2 2 2 3 2 6" xfId="23989"/>
    <cellStyle name="Comma 2 2 2 2 2 3 3" xfId="1932"/>
    <cellStyle name="Comma 2 2 2 2 2 3 3 2" xfId="6057"/>
    <cellStyle name="Comma 2 2 2 2 2 3 3 2 2" xfId="28829"/>
    <cellStyle name="Comma 2 2 2 2 2 3 3 3" xfId="10184"/>
    <cellStyle name="Comma 2 2 2 2 2 3 3 3 2" xfId="32956"/>
    <cellStyle name="Comma 2 2 2 2 2 3 3 4" xfId="14584"/>
    <cellStyle name="Comma 2 2 2 2 2 3 3 4 2" xfId="37356"/>
    <cellStyle name="Comma 2 2 2 2 2 3 3 5" xfId="18544"/>
    <cellStyle name="Comma 2 2 2 2 2 3 3 5 2" xfId="41316"/>
    <cellStyle name="Comma 2 2 2 2 2 3 3 6" xfId="24704"/>
    <cellStyle name="Comma 2 2 2 2 2 3 4" xfId="2757"/>
    <cellStyle name="Comma 2 2 2 2 2 3 4 2" xfId="6882"/>
    <cellStyle name="Comma 2 2 2 2 2 3 4 2 2" xfId="29654"/>
    <cellStyle name="Comma 2 2 2 2 2 3 4 3" xfId="11009"/>
    <cellStyle name="Comma 2 2 2 2 2 3 4 3 2" xfId="33781"/>
    <cellStyle name="Comma 2 2 2 2 2 3 4 4" xfId="15409"/>
    <cellStyle name="Comma 2 2 2 2 2 3 4 4 2" xfId="38181"/>
    <cellStyle name="Comma 2 2 2 2 2 3 4 5" xfId="19369"/>
    <cellStyle name="Comma 2 2 2 2 2 3 4 5 2" xfId="42141"/>
    <cellStyle name="Comma 2 2 2 2 2 3 4 6" xfId="25529"/>
    <cellStyle name="Comma 2 2 2 2 2 3 5" xfId="3747"/>
    <cellStyle name="Comma 2 2 2 2 2 3 5 2" xfId="7872"/>
    <cellStyle name="Comma 2 2 2 2 2 3 5 2 2" xfId="30644"/>
    <cellStyle name="Comma 2 2 2 2 2 3 5 3" xfId="11999"/>
    <cellStyle name="Comma 2 2 2 2 2 3 5 3 2" xfId="34771"/>
    <cellStyle name="Comma 2 2 2 2 2 3 5 4" xfId="16399"/>
    <cellStyle name="Comma 2 2 2 2 2 3 5 4 2" xfId="39171"/>
    <cellStyle name="Comma 2 2 2 2 2 3 5 5" xfId="20359"/>
    <cellStyle name="Comma 2 2 2 2 2 3 5 5 2" xfId="43131"/>
    <cellStyle name="Comma 2 2 2 2 2 3 5 6" xfId="26519"/>
    <cellStyle name="Comma 2 2 2 2 2 3 6" xfId="4627"/>
    <cellStyle name="Comma 2 2 2 2 2 3 6 2" xfId="27399"/>
    <cellStyle name="Comma 2 2 2 2 2 3 7" xfId="8754"/>
    <cellStyle name="Comma 2 2 2 2 2 3 7 2" xfId="31526"/>
    <cellStyle name="Comma 2 2 2 2 2 3 8" xfId="12714"/>
    <cellStyle name="Comma 2 2 2 2 2 3 8 2" xfId="35486"/>
    <cellStyle name="Comma 2 2 2 2 2 3 9" xfId="13154"/>
    <cellStyle name="Comma 2 2 2 2 2 3 9 2" xfId="35926"/>
    <cellStyle name="Comma 2 2 2 2 2 4" xfId="777"/>
    <cellStyle name="Comma 2 2 2 2 2 4 10" xfId="23549"/>
    <cellStyle name="Comma 2 2 2 2 2 4 2" xfId="1492"/>
    <cellStyle name="Comma 2 2 2 2 2 4 2 2" xfId="5617"/>
    <cellStyle name="Comma 2 2 2 2 2 4 2 2 2" xfId="28389"/>
    <cellStyle name="Comma 2 2 2 2 2 4 2 3" xfId="9744"/>
    <cellStyle name="Comma 2 2 2 2 2 4 2 3 2" xfId="32516"/>
    <cellStyle name="Comma 2 2 2 2 2 4 2 4" xfId="14144"/>
    <cellStyle name="Comma 2 2 2 2 2 4 2 4 2" xfId="36916"/>
    <cellStyle name="Comma 2 2 2 2 2 4 2 5" xfId="18104"/>
    <cellStyle name="Comma 2 2 2 2 2 4 2 5 2" xfId="40876"/>
    <cellStyle name="Comma 2 2 2 2 2 4 2 6" xfId="24264"/>
    <cellStyle name="Comma 2 2 2 2 2 4 3" xfId="2207"/>
    <cellStyle name="Comma 2 2 2 2 2 4 3 2" xfId="6332"/>
    <cellStyle name="Comma 2 2 2 2 2 4 3 2 2" xfId="29104"/>
    <cellStyle name="Comma 2 2 2 2 2 4 3 3" xfId="10459"/>
    <cellStyle name="Comma 2 2 2 2 2 4 3 3 2" xfId="33231"/>
    <cellStyle name="Comma 2 2 2 2 2 4 3 4" xfId="14859"/>
    <cellStyle name="Comma 2 2 2 2 2 4 3 4 2" xfId="37631"/>
    <cellStyle name="Comma 2 2 2 2 2 4 3 5" xfId="18819"/>
    <cellStyle name="Comma 2 2 2 2 2 4 3 5 2" xfId="41591"/>
    <cellStyle name="Comma 2 2 2 2 2 4 3 6" xfId="24979"/>
    <cellStyle name="Comma 2 2 2 2 2 4 4" xfId="3032"/>
    <cellStyle name="Comma 2 2 2 2 2 4 4 2" xfId="7157"/>
    <cellStyle name="Comma 2 2 2 2 2 4 4 2 2" xfId="29929"/>
    <cellStyle name="Comma 2 2 2 2 2 4 4 3" xfId="11284"/>
    <cellStyle name="Comma 2 2 2 2 2 4 4 3 2" xfId="34056"/>
    <cellStyle name="Comma 2 2 2 2 2 4 4 4" xfId="15684"/>
    <cellStyle name="Comma 2 2 2 2 2 4 4 4 2" xfId="38456"/>
    <cellStyle name="Comma 2 2 2 2 2 4 4 5" xfId="19644"/>
    <cellStyle name="Comma 2 2 2 2 2 4 4 5 2" xfId="42416"/>
    <cellStyle name="Comma 2 2 2 2 2 4 4 6" xfId="25804"/>
    <cellStyle name="Comma 2 2 2 2 2 4 5" xfId="4022"/>
    <cellStyle name="Comma 2 2 2 2 2 4 5 2" xfId="8147"/>
    <cellStyle name="Comma 2 2 2 2 2 4 5 2 2" xfId="30919"/>
    <cellStyle name="Comma 2 2 2 2 2 4 5 3" xfId="12274"/>
    <cellStyle name="Comma 2 2 2 2 2 4 5 3 2" xfId="35046"/>
    <cellStyle name="Comma 2 2 2 2 2 4 5 4" xfId="16674"/>
    <cellStyle name="Comma 2 2 2 2 2 4 5 4 2" xfId="39446"/>
    <cellStyle name="Comma 2 2 2 2 2 4 5 5" xfId="20634"/>
    <cellStyle name="Comma 2 2 2 2 2 4 5 5 2" xfId="43406"/>
    <cellStyle name="Comma 2 2 2 2 2 4 5 6" xfId="26794"/>
    <cellStyle name="Comma 2 2 2 2 2 4 6" xfId="4902"/>
    <cellStyle name="Comma 2 2 2 2 2 4 6 2" xfId="27674"/>
    <cellStyle name="Comma 2 2 2 2 2 4 7" xfId="9029"/>
    <cellStyle name="Comma 2 2 2 2 2 4 7 2" xfId="31801"/>
    <cellStyle name="Comma 2 2 2 2 2 4 8" xfId="13429"/>
    <cellStyle name="Comma 2 2 2 2 2 4 8 2" xfId="36201"/>
    <cellStyle name="Comma 2 2 2 2 2 4 9" xfId="17389"/>
    <cellStyle name="Comma 2 2 2 2 2 4 9 2" xfId="40161"/>
    <cellStyle name="Comma 2 2 2 2 2 5" xfId="997"/>
    <cellStyle name="Comma 2 2 2 2 2 5 2" xfId="5122"/>
    <cellStyle name="Comma 2 2 2 2 2 5 2 2" xfId="27894"/>
    <cellStyle name="Comma 2 2 2 2 2 5 3" xfId="9249"/>
    <cellStyle name="Comma 2 2 2 2 2 5 3 2" xfId="32021"/>
    <cellStyle name="Comma 2 2 2 2 2 5 4" xfId="13649"/>
    <cellStyle name="Comma 2 2 2 2 2 5 4 2" xfId="36421"/>
    <cellStyle name="Comma 2 2 2 2 2 5 5" xfId="17609"/>
    <cellStyle name="Comma 2 2 2 2 2 5 5 2" xfId="40381"/>
    <cellStyle name="Comma 2 2 2 2 2 5 6" xfId="23769"/>
    <cellStyle name="Comma 2 2 2 2 2 6" xfId="1712"/>
    <cellStyle name="Comma 2 2 2 2 2 6 2" xfId="5837"/>
    <cellStyle name="Comma 2 2 2 2 2 6 2 2" xfId="28609"/>
    <cellStyle name="Comma 2 2 2 2 2 6 3" xfId="9964"/>
    <cellStyle name="Comma 2 2 2 2 2 6 3 2" xfId="32736"/>
    <cellStyle name="Comma 2 2 2 2 2 6 4" xfId="14364"/>
    <cellStyle name="Comma 2 2 2 2 2 6 4 2" xfId="37136"/>
    <cellStyle name="Comma 2 2 2 2 2 6 5" xfId="18324"/>
    <cellStyle name="Comma 2 2 2 2 2 6 5 2" xfId="41096"/>
    <cellStyle name="Comma 2 2 2 2 2 6 6" xfId="24484"/>
    <cellStyle name="Comma 2 2 2 2 2 7" xfId="2537"/>
    <cellStyle name="Comma 2 2 2 2 2 7 2" xfId="6662"/>
    <cellStyle name="Comma 2 2 2 2 2 7 2 2" xfId="29434"/>
    <cellStyle name="Comma 2 2 2 2 2 7 3" xfId="10789"/>
    <cellStyle name="Comma 2 2 2 2 2 7 3 2" xfId="33561"/>
    <cellStyle name="Comma 2 2 2 2 2 7 4" xfId="15189"/>
    <cellStyle name="Comma 2 2 2 2 2 7 4 2" xfId="37961"/>
    <cellStyle name="Comma 2 2 2 2 2 7 5" xfId="19149"/>
    <cellStyle name="Comma 2 2 2 2 2 7 5 2" xfId="41921"/>
    <cellStyle name="Comma 2 2 2 2 2 7 6" xfId="25309"/>
    <cellStyle name="Comma 2 2 2 2 2 8" xfId="3527"/>
    <cellStyle name="Comma 2 2 2 2 2 8 2" xfId="7652"/>
    <cellStyle name="Comma 2 2 2 2 2 8 2 2" xfId="30424"/>
    <cellStyle name="Comma 2 2 2 2 2 8 3" xfId="11779"/>
    <cellStyle name="Comma 2 2 2 2 2 8 3 2" xfId="34551"/>
    <cellStyle name="Comma 2 2 2 2 2 8 4" xfId="16179"/>
    <cellStyle name="Comma 2 2 2 2 2 8 4 2" xfId="38951"/>
    <cellStyle name="Comma 2 2 2 2 2 8 5" xfId="20139"/>
    <cellStyle name="Comma 2 2 2 2 2 8 5 2" xfId="42911"/>
    <cellStyle name="Comma 2 2 2 2 2 8 6" xfId="26299"/>
    <cellStyle name="Comma 2 2 2 2 2 9" xfId="4407"/>
    <cellStyle name="Comma 2 2 2 2 2 9 2" xfId="27179"/>
    <cellStyle name="Comma 2 2 2 2 20" xfId="3417"/>
    <cellStyle name="Comma 2 2 2 2 20 2" xfId="7542"/>
    <cellStyle name="Comma 2 2 2 2 20 2 2" xfId="30314"/>
    <cellStyle name="Comma 2 2 2 2 20 3" xfId="11669"/>
    <cellStyle name="Comma 2 2 2 2 20 3 2" xfId="34441"/>
    <cellStyle name="Comma 2 2 2 2 20 4" xfId="16069"/>
    <cellStyle name="Comma 2 2 2 2 20 4 2" xfId="38841"/>
    <cellStyle name="Comma 2 2 2 2 20 5" xfId="20029"/>
    <cellStyle name="Comma 2 2 2 2 20 5 2" xfId="42801"/>
    <cellStyle name="Comma 2 2 2 2 20 6" xfId="26189"/>
    <cellStyle name="Comma 2 2 2 2 21" xfId="3472"/>
    <cellStyle name="Comma 2 2 2 2 21 2" xfId="7597"/>
    <cellStyle name="Comma 2 2 2 2 21 2 2" xfId="30369"/>
    <cellStyle name="Comma 2 2 2 2 21 3" xfId="11724"/>
    <cellStyle name="Comma 2 2 2 2 21 3 2" xfId="34496"/>
    <cellStyle name="Comma 2 2 2 2 21 4" xfId="16124"/>
    <cellStyle name="Comma 2 2 2 2 21 4 2" xfId="38896"/>
    <cellStyle name="Comma 2 2 2 2 21 5" xfId="20084"/>
    <cellStyle name="Comma 2 2 2 2 21 5 2" xfId="42856"/>
    <cellStyle name="Comma 2 2 2 2 21 6" xfId="26244"/>
    <cellStyle name="Comma 2 2 2 2 22" xfId="4187"/>
    <cellStyle name="Comma 2 2 2 2 22 2" xfId="26959"/>
    <cellStyle name="Comma 2 2 2 2 23" xfId="4242"/>
    <cellStyle name="Comma 2 2 2 2 23 2" xfId="27014"/>
    <cellStyle name="Comma 2 2 2 2 24" xfId="4297"/>
    <cellStyle name="Comma 2 2 2 2 24 2" xfId="27069"/>
    <cellStyle name="Comma 2 2 2 2 25" xfId="4352"/>
    <cellStyle name="Comma 2 2 2 2 25 2" xfId="27124"/>
    <cellStyle name="Comma 2 2 2 2 26" xfId="8312"/>
    <cellStyle name="Comma 2 2 2 2 26 2" xfId="31084"/>
    <cellStyle name="Comma 2 2 2 2 27" xfId="8369"/>
    <cellStyle name="Comma 2 2 2 2 27 2" xfId="31141"/>
    <cellStyle name="Comma 2 2 2 2 28" xfId="8424"/>
    <cellStyle name="Comma 2 2 2 2 28 2" xfId="31196"/>
    <cellStyle name="Comma 2 2 2 2 29" xfId="8479"/>
    <cellStyle name="Comma 2 2 2 2 29 2" xfId="31251"/>
    <cellStyle name="Comma 2 2 2 2 3" xfId="282"/>
    <cellStyle name="Comma 2 2 2 2 3 10" xfId="16949"/>
    <cellStyle name="Comma 2 2 2 2 3 10 2" xfId="39721"/>
    <cellStyle name="Comma 2 2 2 2 3 11" xfId="23054"/>
    <cellStyle name="Comma 2 2 2 2 3 2" xfId="1052"/>
    <cellStyle name="Comma 2 2 2 2 3 2 2" xfId="5177"/>
    <cellStyle name="Comma 2 2 2 2 3 2 2 2" xfId="27949"/>
    <cellStyle name="Comma 2 2 2 2 3 2 3" xfId="9304"/>
    <cellStyle name="Comma 2 2 2 2 3 2 3 2" xfId="32076"/>
    <cellStyle name="Comma 2 2 2 2 3 2 4" xfId="13704"/>
    <cellStyle name="Comma 2 2 2 2 3 2 4 2" xfId="36476"/>
    <cellStyle name="Comma 2 2 2 2 3 2 5" xfId="17664"/>
    <cellStyle name="Comma 2 2 2 2 3 2 5 2" xfId="40436"/>
    <cellStyle name="Comma 2 2 2 2 3 2 6" xfId="23824"/>
    <cellStyle name="Comma 2 2 2 2 3 3" xfId="1767"/>
    <cellStyle name="Comma 2 2 2 2 3 3 2" xfId="5892"/>
    <cellStyle name="Comma 2 2 2 2 3 3 2 2" xfId="28664"/>
    <cellStyle name="Comma 2 2 2 2 3 3 3" xfId="10019"/>
    <cellStyle name="Comma 2 2 2 2 3 3 3 2" xfId="32791"/>
    <cellStyle name="Comma 2 2 2 2 3 3 4" xfId="14419"/>
    <cellStyle name="Comma 2 2 2 2 3 3 4 2" xfId="37191"/>
    <cellStyle name="Comma 2 2 2 2 3 3 5" xfId="18379"/>
    <cellStyle name="Comma 2 2 2 2 3 3 5 2" xfId="41151"/>
    <cellStyle name="Comma 2 2 2 2 3 3 6" xfId="24539"/>
    <cellStyle name="Comma 2 2 2 2 3 4" xfId="2592"/>
    <cellStyle name="Comma 2 2 2 2 3 4 2" xfId="6717"/>
    <cellStyle name="Comma 2 2 2 2 3 4 2 2" xfId="29489"/>
    <cellStyle name="Comma 2 2 2 2 3 4 3" xfId="10844"/>
    <cellStyle name="Comma 2 2 2 2 3 4 3 2" xfId="33616"/>
    <cellStyle name="Comma 2 2 2 2 3 4 4" xfId="15244"/>
    <cellStyle name="Comma 2 2 2 2 3 4 4 2" xfId="38016"/>
    <cellStyle name="Comma 2 2 2 2 3 4 5" xfId="19204"/>
    <cellStyle name="Comma 2 2 2 2 3 4 5 2" xfId="41976"/>
    <cellStyle name="Comma 2 2 2 2 3 4 6" xfId="25364"/>
    <cellStyle name="Comma 2 2 2 2 3 5" xfId="3582"/>
    <cellStyle name="Comma 2 2 2 2 3 5 2" xfId="7707"/>
    <cellStyle name="Comma 2 2 2 2 3 5 2 2" xfId="30479"/>
    <cellStyle name="Comma 2 2 2 2 3 5 3" xfId="11834"/>
    <cellStyle name="Comma 2 2 2 2 3 5 3 2" xfId="34606"/>
    <cellStyle name="Comma 2 2 2 2 3 5 4" xfId="16234"/>
    <cellStyle name="Comma 2 2 2 2 3 5 4 2" xfId="39006"/>
    <cellStyle name="Comma 2 2 2 2 3 5 5" xfId="20194"/>
    <cellStyle name="Comma 2 2 2 2 3 5 5 2" xfId="42966"/>
    <cellStyle name="Comma 2 2 2 2 3 5 6" xfId="26354"/>
    <cellStyle name="Comma 2 2 2 2 3 6" xfId="4462"/>
    <cellStyle name="Comma 2 2 2 2 3 6 2" xfId="27234"/>
    <cellStyle name="Comma 2 2 2 2 3 7" xfId="8589"/>
    <cellStyle name="Comma 2 2 2 2 3 7 2" xfId="31361"/>
    <cellStyle name="Comma 2 2 2 2 3 8" xfId="12549"/>
    <cellStyle name="Comma 2 2 2 2 3 8 2" xfId="35321"/>
    <cellStyle name="Comma 2 2 2 2 3 9" xfId="12989"/>
    <cellStyle name="Comma 2 2 2 2 3 9 2" xfId="35761"/>
    <cellStyle name="Comma 2 2 2 2 30" xfId="12439"/>
    <cellStyle name="Comma 2 2 2 2 30 2" xfId="35211"/>
    <cellStyle name="Comma 2 2 2 2 31" xfId="12769"/>
    <cellStyle name="Comma 2 2 2 2 31 2" xfId="35541"/>
    <cellStyle name="Comma 2 2 2 2 32" xfId="12824"/>
    <cellStyle name="Comma 2 2 2 2 32 2" xfId="35596"/>
    <cellStyle name="Comma 2 2 2 2 33" xfId="12879"/>
    <cellStyle name="Comma 2 2 2 2 33 2" xfId="35651"/>
    <cellStyle name="Comma 2 2 2 2 34" xfId="16839"/>
    <cellStyle name="Comma 2 2 2 2 34 2" xfId="39611"/>
    <cellStyle name="Comma 2 2 2 2 35" xfId="20799"/>
    <cellStyle name="Comma 2 2 2 2 35 2" xfId="43571"/>
    <cellStyle name="Comma 2 2 2 2 36" xfId="20854"/>
    <cellStyle name="Comma 2 2 2 2 36 2" xfId="43626"/>
    <cellStyle name="Comma 2 2 2 2 37" xfId="20909"/>
    <cellStyle name="Comma 2 2 2 2 37 2" xfId="43681"/>
    <cellStyle name="Comma 2 2 2 2 38" xfId="20964"/>
    <cellStyle name="Comma 2 2 2 2 38 2" xfId="43736"/>
    <cellStyle name="Comma 2 2 2 2 39" xfId="21019"/>
    <cellStyle name="Comma 2 2 2 2 39 2" xfId="43791"/>
    <cellStyle name="Comma 2 2 2 2 4" xfId="447"/>
    <cellStyle name="Comma 2 2 2 2 4 10" xfId="17059"/>
    <cellStyle name="Comma 2 2 2 2 4 10 2" xfId="39831"/>
    <cellStyle name="Comma 2 2 2 2 4 11" xfId="23219"/>
    <cellStyle name="Comma 2 2 2 2 4 2" xfId="1162"/>
    <cellStyle name="Comma 2 2 2 2 4 2 2" xfId="5287"/>
    <cellStyle name="Comma 2 2 2 2 4 2 2 2" xfId="28059"/>
    <cellStyle name="Comma 2 2 2 2 4 2 3" xfId="9414"/>
    <cellStyle name="Comma 2 2 2 2 4 2 3 2" xfId="32186"/>
    <cellStyle name="Comma 2 2 2 2 4 2 4" xfId="13814"/>
    <cellStyle name="Comma 2 2 2 2 4 2 4 2" xfId="36586"/>
    <cellStyle name="Comma 2 2 2 2 4 2 5" xfId="17774"/>
    <cellStyle name="Comma 2 2 2 2 4 2 5 2" xfId="40546"/>
    <cellStyle name="Comma 2 2 2 2 4 2 6" xfId="23934"/>
    <cellStyle name="Comma 2 2 2 2 4 3" xfId="1877"/>
    <cellStyle name="Comma 2 2 2 2 4 3 2" xfId="6002"/>
    <cellStyle name="Comma 2 2 2 2 4 3 2 2" xfId="28774"/>
    <cellStyle name="Comma 2 2 2 2 4 3 3" xfId="10129"/>
    <cellStyle name="Comma 2 2 2 2 4 3 3 2" xfId="32901"/>
    <cellStyle name="Comma 2 2 2 2 4 3 4" xfId="14529"/>
    <cellStyle name="Comma 2 2 2 2 4 3 4 2" xfId="37301"/>
    <cellStyle name="Comma 2 2 2 2 4 3 5" xfId="18489"/>
    <cellStyle name="Comma 2 2 2 2 4 3 5 2" xfId="41261"/>
    <cellStyle name="Comma 2 2 2 2 4 3 6" xfId="24649"/>
    <cellStyle name="Comma 2 2 2 2 4 4" xfId="2702"/>
    <cellStyle name="Comma 2 2 2 2 4 4 2" xfId="6827"/>
    <cellStyle name="Comma 2 2 2 2 4 4 2 2" xfId="29599"/>
    <cellStyle name="Comma 2 2 2 2 4 4 3" xfId="10954"/>
    <cellStyle name="Comma 2 2 2 2 4 4 3 2" xfId="33726"/>
    <cellStyle name="Comma 2 2 2 2 4 4 4" xfId="15354"/>
    <cellStyle name="Comma 2 2 2 2 4 4 4 2" xfId="38126"/>
    <cellStyle name="Comma 2 2 2 2 4 4 5" xfId="19314"/>
    <cellStyle name="Comma 2 2 2 2 4 4 5 2" xfId="42086"/>
    <cellStyle name="Comma 2 2 2 2 4 4 6" xfId="25474"/>
    <cellStyle name="Comma 2 2 2 2 4 5" xfId="3692"/>
    <cellStyle name="Comma 2 2 2 2 4 5 2" xfId="7817"/>
    <cellStyle name="Comma 2 2 2 2 4 5 2 2" xfId="30589"/>
    <cellStyle name="Comma 2 2 2 2 4 5 3" xfId="11944"/>
    <cellStyle name="Comma 2 2 2 2 4 5 3 2" xfId="34716"/>
    <cellStyle name="Comma 2 2 2 2 4 5 4" xfId="16344"/>
    <cellStyle name="Comma 2 2 2 2 4 5 4 2" xfId="39116"/>
    <cellStyle name="Comma 2 2 2 2 4 5 5" xfId="20304"/>
    <cellStyle name="Comma 2 2 2 2 4 5 5 2" xfId="43076"/>
    <cellStyle name="Comma 2 2 2 2 4 5 6" xfId="26464"/>
    <cellStyle name="Comma 2 2 2 2 4 6" xfId="4572"/>
    <cellStyle name="Comma 2 2 2 2 4 6 2" xfId="27344"/>
    <cellStyle name="Comma 2 2 2 2 4 7" xfId="8699"/>
    <cellStyle name="Comma 2 2 2 2 4 7 2" xfId="31471"/>
    <cellStyle name="Comma 2 2 2 2 4 8" xfId="12659"/>
    <cellStyle name="Comma 2 2 2 2 4 8 2" xfId="35431"/>
    <cellStyle name="Comma 2 2 2 2 4 9" xfId="13099"/>
    <cellStyle name="Comma 2 2 2 2 4 9 2" xfId="35871"/>
    <cellStyle name="Comma 2 2 2 2 40" xfId="21074"/>
    <cellStyle name="Comma 2 2 2 2 40 2" xfId="43846"/>
    <cellStyle name="Comma 2 2 2 2 41" xfId="21129"/>
    <cellStyle name="Comma 2 2 2 2 41 2" xfId="43901"/>
    <cellStyle name="Comma 2 2 2 2 42" xfId="21184"/>
    <cellStyle name="Comma 2 2 2 2 42 2" xfId="43956"/>
    <cellStyle name="Comma 2 2 2 2 43" xfId="21239"/>
    <cellStyle name="Comma 2 2 2 2 43 2" xfId="44011"/>
    <cellStyle name="Comma 2 2 2 2 44" xfId="21294"/>
    <cellStyle name="Comma 2 2 2 2 44 2" xfId="44066"/>
    <cellStyle name="Comma 2 2 2 2 45" xfId="21349"/>
    <cellStyle name="Comma 2 2 2 2 45 2" xfId="44121"/>
    <cellStyle name="Comma 2 2 2 2 46" xfId="21404"/>
    <cellStyle name="Comma 2 2 2 2 46 2" xfId="44176"/>
    <cellStyle name="Comma 2 2 2 2 47" xfId="21459"/>
    <cellStyle name="Comma 2 2 2 2 47 2" xfId="44231"/>
    <cellStyle name="Comma 2 2 2 2 48" xfId="21514"/>
    <cellStyle name="Comma 2 2 2 2 48 2" xfId="44286"/>
    <cellStyle name="Comma 2 2 2 2 49" xfId="21569"/>
    <cellStyle name="Comma 2 2 2 2 49 2" xfId="44341"/>
    <cellStyle name="Comma 2 2 2 2 5" xfId="557"/>
    <cellStyle name="Comma 2 2 2 2 5 10" xfId="23329"/>
    <cellStyle name="Comma 2 2 2 2 5 2" xfId="1272"/>
    <cellStyle name="Comma 2 2 2 2 5 2 2" xfId="5397"/>
    <cellStyle name="Comma 2 2 2 2 5 2 2 2" xfId="28169"/>
    <cellStyle name="Comma 2 2 2 2 5 2 3" xfId="9524"/>
    <cellStyle name="Comma 2 2 2 2 5 2 3 2" xfId="32296"/>
    <cellStyle name="Comma 2 2 2 2 5 2 4" xfId="13924"/>
    <cellStyle name="Comma 2 2 2 2 5 2 4 2" xfId="36696"/>
    <cellStyle name="Comma 2 2 2 2 5 2 5" xfId="17884"/>
    <cellStyle name="Comma 2 2 2 2 5 2 5 2" xfId="40656"/>
    <cellStyle name="Comma 2 2 2 2 5 2 6" xfId="24044"/>
    <cellStyle name="Comma 2 2 2 2 5 3" xfId="1987"/>
    <cellStyle name="Comma 2 2 2 2 5 3 2" xfId="6112"/>
    <cellStyle name="Comma 2 2 2 2 5 3 2 2" xfId="28884"/>
    <cellStyle name="Comma 2 2 2 2 5 3 3" xfId="10239"/>
    <cellStyle name="Comma 2 2 2 2 5 3 3 2" xfId="33011"/>
    <cellStyle name="Comma 2 2 2 2 5 3 4" xfId="14639"/>
    <cellStyle name="Comma 2 2 2 2 5 3 4 2" xfId="37411"/>
    <cellStyle name="Comma 2 2 2 2 5 3 5" xfId="18599"/>
    <cellStyle name="Comma 2 2 2 2 5 3 5 2" xfId="41371"/>
    <cellStyle name="Comma 2 2 2 2 5 3 6" xfId="24759"/>
    <cellStyle name="Comma 2 2 2 2 5 4" xfId="2812"/>
    <cellStyle name="Comma 2 2 2 2 5 4 2" xfId="6937"/>
    <cellStyle name="Comma 2 2 2 2 5 4 2 2" xfId="29709"/>
    <cellStyle name="Comma 2 2 2 2 5 4 3" xfId="11064"/>
    <cellStyle name="Comma 2 2 2 2 5 4 3 2" xfId="33836"/>
    <cellStyle name="Comma 2 2 2 2 5 4 4" xfId="15464"/>
    <cellStyle name="Comma 2 2 2 2 5 4 4 2" xfId="38236"/>
    <cellStyle name="Comma 2 2 2 2 5 4 5" xfId="19424"/>
    <cellStyle name="Comma 2 2 2 2 5 4 5 2" xfId="42196"/>
    <cellStyle name="Comma 2 2 2 2 5 4 6" xfId="25584"/>
    <cellStyle name="Comma 2 2 2 2 5 5" xfId="3802"/>
    <cellStyle name="Comma 2 2 2 2 5 5 2" xfId="7927"/>
    <cellStyle name="Comma 2 2 2 2 5 5 2 2" xfId="30699"/>
    <cellStyle name="Comma 2 2 2 2 5 5 3" xfId="12054"/>
    <cellStyle name="Comma 2 2 2 2 5 5 3 2" xfId="34826"/>
    <cellStyle name="Comma 2 2 2 2 5 5 4" xfId="16454"/>
    <cellStyle name="Comma 2 2 2 2 5 5 4 2" xfId="39226"/>
    <cellStyle name="Comma 2 2 2 2 5 5 5" xfId="20414"/>
    <cellStyle name="Comma 2 2 2 2 5 5 5 2" xfId="43186"/>
    <cellStyle name="Comma 2 2 2 2 5 5 6" xfId="26574"/>
    <cellStyle name="Comma 2 2 2 2 5 6" xfId="4682"/>
    <cellStyle name="Comma 2 2 2 2 5 6 2" xfId="27454"/>
    <cellStyle name="Comma 2 2 2 2 5 7" xfId="8809"/>
    <cellStyle name="Comma 2 2 2 2 5 7 2" xfId="31581"/>
    <cellStyle name="Comma 2 2 2 2 5 8" xfId="13209"/>
    <cellStyle name="Comma 2 2 2 2 5 8 2" xfId="35981"/>
    <cellStyle name="Comma 2 2 2 2 5 9" xfId="17169"/>
    <cellStyle name="Comma 2 2 2 2 5 9 2" xfId="39941"/>
    <cellStyle name="Comma 2 2 2 2 50" xfId="21624"/>
    <cellStyle name="Comma 2 2 2 2 50 2" xfId="44396"/>
    <cellStyle name="Comma 2 2 2 2 51" xfId="21679"/>
    <cellStyle name="Comma 2 2 2 2 51 2" xfId="44451"/>
    <cellStyle name="Comma 2 2 2 2 52" xfId="21734"/>
    <cellStyle name="Comma 2 2 2 2 52 2" xfId="44506"/>
    <cellStyle name="Comma 2 2 2 2 53" xfId="21789"/>
    <cellStyle name="Comma 2 2 2 2 53 2" xfId="44561"/>
    <cellStyle name="Comma 2 2 2 2 54" xfId="21844"/>
    <cellStyle name="Comma 2 2 2 2 54 2" xfId="44616"/>
    <cellStyle name="Comma 2 2 2 2 55" xfId="21899"/>
    <cellStyle name="Comma 2 2 2 2 55 2" xfId="44671"/>
    <cellStyle name="Comma 2 2 2 2 56" xfId="21954"/>
    <cellStyle name="Comma 2 2 2 2 56 2" xfId="44726"/>
    <cellStyle name="Comma 2 2 2 2 57" xfId="22009"/>
    <cellStyle name="Comma 2 2 2 2 57 2" xfId="44781"/>
    <cellStyle name="Comma 2 2 2 2 58" xfId="22064"/>
    <cellStyle name="Comma 2 2 2 2 58 2" xfId="44836"/>
    <cellStyle name="Comma 2 2 2 2 59" xfId="22119"/>
    <cellStyle name="Comma 2 2 2 2 59 2" xfId="44891"/>
    <cellStyle name="Comma 2 2 2 2 6" xfId="612"/>
    <cellStyle name="Comma 2 2 2 2 6 10" xfId="23384"/>
    <cellStyle name="Comma 2 2 2 2 6 2" xfId="1327"/>
    <cellStyle name="Comma 2 2 2 2 6 2 2" xfId="5452"/>
    <cellStyle name="Comma 2 2 2 2 6 2 2 2" xfId="28224"/>
    <cellStyle name="Comma 2 2 2 2 6 2 3" xfId="9579"/>
    <cellStyle name="Comma 2 2 2 2 6 2 3 2" xfId="32351"/>
    <cellStyle name="Comma 2 2 2 2 6 2 4" xfId="13979"/>
    <cellStyle name="Comma 2 2 2 2 6 2 4 2" xfId="36751"/>
    <cellStyle name="Comma 2 2 2 2 6 2 5" xfId="17939"/>
    <cellStyle name="Comma 2 2 2 2 6 2 5 2" xfId="40711"/>
    <cellStyle name="Comma 2 2 2 2 6 2 6" xfId="24099"/>
    <cellStyle name="Comma 2 2 2 2 6 3" xfId="2042"/>
    <cellStyle name="Comma 2 2 2 2 6 3 2" xfId="6167"/>
    <cellStyle name="Comma 2 2 2 2 6 3 2 2" xfId="28939"/>
    <cellStyle name="Comma 2 2 2 2 6 3 3" xfId="10294"/>
    <cellStyle name="Comma 2 2 2 2 6 3 3 2" xfId="33066"/>
    <cellStyle name="Comma 2 2 2 2 6 3 4" xfId="14694"/>
    <cellStyle name="Comma 2 2 2 2 6 3 4 2" xfId="37466"/>
    <cellStyle name="Comma 2 2 2 2 6 3 5" xfId="18654"/>
    <cellStyle name="Comma 2 2 2 2 6 3 5 2" xfId="41426"/>
    <cellStyle name="Comma 2 2 2 2 6 3 6" xfId="24814"/>
    <cellStyle name="Comma 2 2 2 2 6 4" xfId="2867"/>
    <cellStyle name="Comma 2 2 2 2 6 4 2" xfId="6992"/>
    <cellStyle name="Comma 2 2 2 2 6 4 2 2" xfId="29764"/>
    <cellStyle name="Comma 2 2 2 2 6 4 3" xfId="11119"/>
    <cellStyle name="Comma 2 2 2 2 6 4 3 2" xfId="33891"/>
    <cellStyle name="Comma 2 2 2 2 6 4 4" xfId="15519"/>
    <cellStyle name="Comma 2 2 2 2 6 4 4 2" xfId="38291"/>
    <cellStyle name="Comma 2 2 2 2 6 4 5" xfId="19479"/>
    <cellStyle name="Comma 2 2 2 2 6 4 5 2" xfId="42251"/>
    <cellStyle name="Comma 2 2 2 2 6 4 6" xfId="25639"/>
    <cellStyle name="Comma 2 2 2 2 6 5" xfId="3857"/>
    <cellStyle name="Comma 2 2 2 2 6 5 2" xfId="7982"/>
    <cellStyle name="Comma 2 2 2 2 6 5 2 2" xfId="30754"/>
    <cellStyle name="Comma 2 2 2 2 6 5 3" xfId="12109"/>
    <cellStyle name="Comma 2 2 2 2 6 5 3 2" xfId="34881"/>
    <cellStyle name="Comma 2 2 2 2 6 5 4" xfId="16509"/>
    <cellStyle name="Comma 2 2 2 2 6 5 4 2" xfId="39281"/>
    <cellStyle name="Comma 2 2 2 2 6 5 5" xfId="20469"/>
    <cellStyle name="Comma 2 2 2 2 6 5 5 2" xfId="43241"/>
    <cellStyle name="Comma 2 2 2 2 6 5 6" xfId="26629"/>
    <cellStyle name="Comma 2 2 2 2 6 6" xfId="4737"/>
    <cellStyle name="Comma 2 2 2 2 6 6 2" xfId="27509"/>
    <cellStyle name="Comma 2 2 2 2 6 7" xfId="8864"/>
    <cellStyle name="Comma 2 2 2 2 6 7 2" xfId="31636"/>
    <cellStyle name="Comma 2 2 2 2 6 8" xfId="13264"/>
    <cellStyle name="Comma 2 2 2 2 6 8 2" xfId="36036"/>
    <cellStyle name="Comma 2 2 2 2 6 9" xfId="17224"/>
    <cellStyle name="Comma 2 2 2 2 6 9 2" xfId="39996"/>
    <cellStyle name="Comma 2 2 2 2 60" xfId="22174"/>
    <cellStyle name="Comma 2 2 2 2 60 2" xfId="44946"/>
    <cellStyle name="Comma 2 2 2 2 61" xfId="22229"/>
    <cellStyle name="Comma 2 2 2 2 61 2" xfId="45001"/>
    <cellStyle name="Comma 2 2 2 2 62" xfId="22284"/>
    <cellStyle name="Comma 2 2 2 2 62 2" xfId="45056"/>
    <cellStyle name="Comma 2 2 2 2 63" xfId="22339"/>
    <cellStyle name="Comma 2 2 2 2 63 2" xfId="45111"/>
    <cellStyle name="Comma 2 2 2 2 64" xfId="22394"/>
    <cellStyle name="Comma 2 2 2 2 64 2" xfId="45166"/>
    <cellStyle name="Comma 2 2 2 2 65" xfId="22449"/>
    <cellStyle name="Comma 2 2 2 2 65 2" xfId="45221"/>
    <cellStyle name="Comma 2 2 2 2 66" xfId="22504"/>
    <cellStyle name="Comma 2 2 2 2 66 2" xfId="45276"/>
    <cellStyle name="Comma 2 2 2 2 67" xfId="22559"/>
    <cellStyle name="Comma 2 2 2 2 67 2" xfId="45331"/>
    <cellStyle name="Comma 2 2 2 2 68" xfId="22614"/>
    <cellStyle name="Comma 2 2 2 2 68 2" xfId="45386"/>
    <cellStyle name="Comma 2 2 2 2 69" xfId="22669"/>
    <cellStyle name="Comma 2 2 2 2 69 2" xfId="45441"/>
    <cellStyle name="Comma 2 2 2 2 7" xfId="667"/>
    <cellStyle name="Comma 2 2 2 2 7 10" xfId="23439"/>
    <cellStyle name="Comma 2 2 2 2 7 2" xfId="1382"/>
    <cellStyle name="Comma 2 2 2 2 7 2 2" xfId="5507"/>
    <cellStyle name="Comma 2 2 2 2 7 2 2 2" xfId="28279"/>
    <cellStyle name="Comma 2 2 2 2 7 2 3" xfId="9634"/>
    <cellStyle name="Comma 2 2 2 2 7 2 3 2" xfId="32406"/>
    <cellStyle name="Comma 2 2 2 2 7 2 4" xfId="14034"/>
    <cellStyle name="Comma 2 2 2 2 7 2 4 2" xfId="36806"/>
    <cellStyle name="Comma 2 2 2 2 7 2 5" xfId="17994"/>
    <cellStyle name="Comma 2 2 2 2 7 2 5 2" xfId="40766"/>
    <cellStyle name="Comma 2 2 2 2 7 2 6" xfId="24154"/>
    <cellStyle name="Comma 2 2 2 2 7 3" xfId="2097"/>
    <cellStyle name="Comma 2 2 2 2 7 3 2" xfId="6222"/>
    <cellStyle name="Comma 2 2 2 2 7 3 2 2" xfId="28994"/>
    <cellStyle name="Comma 2 2 2 2 7 3 3" xfId="10349"/>
    <cellStyle name="Comma 2 2 2 2 7 3 3 2" xfId="33121"/>
    <cellStyle name="Comma 2 2 2 2 7 3 4" xfId="14749"/>
    <cellStyle name="Comma 2 2 2 2 7 3 4 2" xfId="37521"/>
    <cellStyle name="Comma 2 2 2 2 7 3 5" xfId="18709"/>
    <cellStyle name="Comma 2 2 2 2 7 3 5 2" xfId="41481"/>
    <cellStyle name="Comma 2 2 2 2 7 3 6" xfId="24869"/>
    <cellStyle name="Comma 2 2 2 2 7 4" xfId="2922"/>
    <cellStyle name="Comma 2 2 2 2 7 4 2" xfId="7047"/>
    <cellStyle name="Comma 2 2 2 2 7 4 2 2" xfId="29819"/>
    <cellStyle name="Comma 2 2 2 2 7 4 3" xfId="11174"/>
    <cellStyle name="Comma 2 2 2 2 7 4 3 2" xfId="33946"/>
    <cellStyle name="Comma 2 2 2 2 7 4 4" xfId="15574"/>
    <cellStyle name="Comma 2 2 2 2 7 4 4 2" xfId="38346"/>
    <cellStyle name="Comma 2 2 2 2 7 4 5" xfId="19534"/>
    <cellStyle name="Comma 2 2 2 2 7 4 5 2" xfId="42306"/>
    <cellStyle name="Comma 2 2 2 2 7 4 6" xfId="25694"/>
    <cellStyle name="Comma 2 2 2 2 7 5" xfId="3912"/>
    <cellStyle name="Comma 2 2 2 2 7 5 2" xfId="8037"/>
    <cellStyle name="Comma 2 2 2 2 7 5 2 2" xfId="30809"/>
    <cellStyle name="Comma 2 2 2 2 7 5 3" xfId="12164"/>
    <cellStyle name="Comma 2 2 2 2 7 5 3 2" xfId="34936"/>
    <cellStyle name="Comma 2 2 2 2 7 5 4" xfId="16564"/>
    <cellStyle name="Comma 2 2 2 2 7 5 4 2" xfId="39336"/>
    <cellStyle name="Comma 2 2 2 2 7 5 5" xfId="20524"/>
    <cellStyle name="Comma 2 2 2 2 7 5 5 2" xfId="43296"/>
    <cellStyle name="Comma 2 2 2 2 7 5 6" xfId="26684"/>
    <cellStyle name="Comma 2 2 2 2 7 6" xfId="4792"/>
    <cellStyle name="Comma 2 2 2 2 7 6 2" xfId="27564"/>
    <cellStyle name="Comma 2 2 2 2 7 7" xfId="8919"/>
    <cellStyle name="Comma 2 2 2 2 7 7 2" xfId="31691"/>
    <cellStyle name="Comma 2 2 2 2 7 8" xfId="13319"/>
    <cellStyle name="Comma 2 2 2 2 7 8 2" xfId="36091"/>
    <cellStyle name="Comma 2 2 2 2 7 9" xfId="17279"/>
    <cellStyle name="Comma 2 2 2 2 7 9 2" xfId="40051"/>
    <cellStyle name="Comma 2 2 2 2 70" xfId="22724"/>
    <cellStyle name="Comma 2 2 2 2 70 2" xfId="45496"/>
    <cellStyle name="Comma 2 2 2 2 71" xfId="22779"/>
    <cellStyle name="Comma 2 2 2 2 71 2" xfId="45551"/>
    <cellStyle name="Comma 2 2 2 2 72" xfId="22834"/>
    <cellStyle name="Comma 2 2 2 2 72 2" xfId="45606"/>
    <cellStyle name="Comma 2 2 2 2 73" xfId="22889"/>
    <cellStyle name="Comma 2 2 2 2 73 2" xfId="45661"/>
    <cellStyle name="Comma 2 2 2 2 74" xfId="22944"/>
    <cellStyle name="Comma 2 2 2 2 8" xfId="722"/>
    <cellStyle name="Comma 2 2 2 2 8 10" xfId="23494"/>
    <cellStyle name="Comma 2 2 2 2 8 2" xfId="1437"/>
    <cellStyle name="Comma 2 2 2 2 8 2 2" xfId="5562"/>
    <cellStyle name="Comma 2 2 2 2 8 2 2 2" xfId="28334"/>
    <cellStyle name="Comma 2 2 2 2 8 2 3" xfId="9689"/>
    <cellStyle name="Comma 2 2 2 2 8 2 3 2" xfId="32461"/>
    <cellStyle name="Comma 2 2 2 2 8 2 4" xfId="14089"/>
    <cellStyle name="Comma 2 2 2 2 8 2 4 2" xfId="36861"/>
    <cellStyle name="Comma 2 2 2 2 8 2 5" xfId="18049"/>
    <cellStyle name="Comma 2 2 2 2 8 2 5 2" xfId="40821"/>
    <cellStyle name="Comma 2 2 2 2 8 2 6" xfId="24209"/>
    <cellStyle name="Comma 2 2 2 2 8 3" xfId="2152"/>
    <cellStyle name="Comma 2 2 2 2 8 3 2" xfId="6277"/>
    <cellStyle name="Comma 2 2 2 2 8 3 2 2" xfId="29049"/>
    <cellStyle name="Comma 2 2 2 2 8 3 3" xfId="10404"/>
    <cellStyle name="Comma 2 2 2 2 8 3 3 2" xfId="33176"/>
    <cellStyle name="Comma 2 2 2 2 8 3 4" xfId="14804"/>
    <cellStyle name="Comma 2 2 2 2 8 3 4 2" xfId="37576"/>
    <cellStyle name="Comma 2 2 2 2 8 3 5" xfId="18764"/>
    <cellStyle name="Comma 2 2 2 2 8 3 5 2" xfId="41536"/>
    <cellStyle name="Comma 2 2 2 2 8 3 6" xfId="24924"/>
    <cellStyle name="Comma 2 2 2 2 8 4" xfId="2977"/>
    <cellStyle name="Comma 2 2 2 2 8 4 2" xfId="7102"/>
    <cellStyle name="Comma 2 2 2 2 8 4 2 2" xfId="29874"/>
    <cellStyle name="Comma 2 2 2 2 8 4 3" xfId="11229"/>
    <cellStyle name="Comma 2 2 2 2 8 4 3 2" xfId="34001"/>
    <cellStyle name="Comma 2 2 2 2 8 4 4" xfId="15629"/>
    <cellStyle name="Comma 2 2 2 2 8 4 4 2" xfId="38401"/>
    <cellStyle name="Comma 2 2 2 2 8 4 5" xfId="19589"/>
    <cellStyle name="Comma 2 2 2 2 8 4 5 2" xfId="42361"/>
    <cellStyle name="Comma 2 2 2 2 8 4 6" xfId="25749"/>
    <cellStyle name="Comma 2 2 2 2 8 5" xfId="3967"/>
    <cellStyle name="Comma 2 2 2 2 8 5 2" xfId="8092"/>
    <cellStyle name="Comma 2 2 2 2 8 5 2 2" xfId="30864"/>
    <cellStyle name="Comma 2 2 2 2 8 5 3" xfId="12219"/>
    <cellStyle name="Comma 2 2 2 2 8 5 3 2" xfId="34991"/>
    <cellStyle name="Comma 2 2 2 2 8 5 4" xfId="16619"/>
    <cellStyle name="Comma 2 2 2 2 8 5 4 2" xfId="39391"/>
    <cellStyle name="Comma 2 2 2 2 8 5 5" xfId="20579"/>
    <cellStyle name="Comma 2 2 2 2 8 5 5 2" xfId="43351"/>
    <cellStyle name="Comma 2 2 2 2 8 5 6" xfId="26739"/>
    <cellStyle name="Comma 2 2 2 2 8 6" xfId="4847"/>
    <cellStyle name="Comma 2 2 2 2 8 6 2" xfId="27619"/>
    <cellStyle name="Comma 2 2 2 2 8 7" xfId="8974"/>
    <cellStyle name="Comma 2 2 2 2 8 7 2" xfId="31746"/>
    <cellStyle name="Comma 2 2 2 2 8 8" xfId="13374"/>
    <cellStyle name="Comma 2 2 2 2 8 8 2" xfId="36146"/>
    <cellStyle name="Comma 2 2 2 2 8 9" xfId="17334"/>
    <cellStyle name="Comma 2 2 2 2 8 9 2" xfId="40106"/>
    <cellStyle name="Comma 2 2 2 2 9" xfId="832"/>
    <cellStyle name="Comma 2 2 2 2 9 10" xfId="23604"/>
    <cellStyle name="Comma 2 2 2 2 9 2" xfId="1547"/>
    <cellStyle name="Comma 2 2 2 2 9 2 2" xfId="5672"/>
    <cellStyle name="Comma 2 2 2 2 9 2 2 2" xfId="28444"/>
    <cellStyle name="Comma 2 2 2 2 9 2 3" xfId="9799"/>
    <cellStyle name="Comma 2 2 2 2 9 2 3 2" xfId="32571"/>
    <cellStyle name="Comma 2 2 2 2 9 2 4" xfId="14199"/>
    <cellStyle name="Comma 2 2 2 2 9 2 4 2" xfId="36971"/>
    <cellStyle name="Comma 2 2 2 2 9 2 5" xfId="18159"/>
    <cellStyle name="Comma 2 2 2 2 9 2 5 2" xfId="40931"/>
    <cellStyle name="Comma 2 2 2 2 9 2 6" xfId="24319"/>
    <cellStyle name="Comma 2 2 2 2 9 3" xfId="2262"/>
    <cellStyle name="Comma 2 2 2 2 9 3 2" xfId="6387"/>
    <cellStyle name="Comma 2 2 2 2 9 3 2 2" xfId="29159"/>
    <cellStyle name="Comma 2 2 2 2 9 3 3" xfId="10514"/>
    <cellStyle name="Comma 2 2 2 2 9 3 3 2" xfId="33286"/>
    <cellStyle name="Comma 2 2 2 2 9 3 4" xfId="14914"/>
    <cellStyle name="Comma 2 2 2 2 9 3 4 2" xfId="37686"/>
    <cellStyle name="Comma 2 2 2 2 9 3 5" xfId="18874"/>
    <cellStyle name="Comma 2 2 2 2 9 3 5 2" xfId="41646"/>
    <cellStyle name="Comma 2 2 2 2 9 3 6" xfId="25034"/>
    <cellStyle name="Comma 2 2 2 2 9 4" xfId="3087"/>
    <cellStyle name="Comma 2 2 2 2 9 4 2" xfId="7212"/>
    <cellStyle name="Comma 2 2 2 2 9 4 2 2" xfId="29984"/>
    <cellStyle name="Comma 2 2 2 2 9 4 3" xfId="11339"/>
    <cellStyle name="Comma 2 2 2 2 9 4 3 2" xfId="34111"/>
    <cellStyle name="Comma 2 2 2 2 9 4 4" xfId="15739"/>
    <cellStyle name="Comma 2 2 2 2 9 4 4 2" xfId="38511"/>
    <cellStyle name="Comma 2 2 2 2 9 4 5" xfId="19699"/>
    <cellStyle name="Comma 2 2 2 2 9 4 5 2" xfId="42471"/>
    <cellStyle name="Comma 2 2 2 2 9 4 6" xfId="25859"/>
    <cellStyle name="Comma 2 2 2 2 9 5" xfId="4077"/>
    <cellStyle name="Comma 2 2 2 2 9 5 2" xfId="8202"/>
    <cellStyle name="Comma 2 2 2 2 9 5 2 2" xfId="30974"/>
    <cellStyle name="Comma 2 2 2 2 9 5 3" xfId="12329"/>
    <cellStyle name="Comma 2 2 2 2 9 5 3 2" xfId="35101"/>
    <cellStyle name="Comma 2 2 2 2 9 5 4" xfId="16729"/>
    <cellStyle name="Comma 2 2 2 2 9 5 4 2" xfId="39501"/>
    <cellStyle name="Comma 2 2 2 2 9 5 5" xfId="20689"/>
    <cellStyle name="Comma 2 2 2 2 9 5 5 2" xfId="43461"/>
    <cellStyle name="Comma 2 2 2 2 9 5 6" xfId="26849"/>
    <cellStyle name="Comma 2 2 2 2 9 6" xfId="4957"/>
    <cellStyle name="Comma 2 2 2 2 9 6 2" xfId="27729"/>
    <cellStyle name="Comma 2 2 2 2 9 7" xfId="9084"/>
    <cellStyle name="Comma 2 2 2 2 9 7 2" xfId="31856"/>
    <cellStyle name="Comma 2 2 2 2 9 8" xfId="13484"/>
    <cellStyle name="Comma 2 2 2 2 9 8 2" xfId="36256"/>
    <cellStyle name="Comma 2 2 2 2 9 9" xfId="17444"/>
    <cellStyle name="Comma 2 2 2 2 9 9 2" xfId="40216"/>
    <cellStyle name="Comma 2 2 2 20" xfId="3361"/>
    <cellStyle name="Comma 2 2 2 20 2" xfId="7486"/>
    <cellStyle name="Comma 2 2 2 20 2 2" xfId="30258"/>
    <cellStyle name="Comma 2 2 2 20 3" xfId="11613"/>
    <cellStyle name="Comma 2 2 2 20 3 2" xfId="34385"/>
    <cellStyle name="Comma 2 2 2 20 4" xfId="16013"/>
    <cellStyle name="Comma 2 2 2 20 4 2" xfId="38785"/>
    <cellStyle name="Comma 2 2 2 20 5" xfId="19973"/>
    <cellStyle name="Comma 2 2 2 20 5 2" xfId="42745"/>
    <cellStyle name="Comma 2 2 2 20 6" xfId="26133"/>
    <cellStyle name="Comma 2 2 2 21" xfId="3416"/>
    <cellStyle name="Comma 2 2 2 21 2" xfId="7541"/>
    <cellStyle name="Comma 2 2 2 21 2 2" xfId="30313"/>
    <cellStyle name="Comma 2 2 2 21 3" xfId="11668"/>
    <cellStyle name="Comma 2 2 2 21 3 2" xfId="34440"/>
    <cellStyle name="Comma 2 2 2 21 4" xfId="16068"/>
    <cellStyle name="Comma 2 2 2 21 4 2" xfId="38840"/>
    <cellStyle name="Comma 2 2 2 21 5" xfId="20028"/>
    <cellStyle name="Comma 2 2 2 21 5 2" xfId="42800"/>
    <cellStyle name="Comma 2 2 2 21 6" xfId="26188"/>
    <cellStyle name="Comma 2 2 2 22" xfId="3471"/>
    <cellStyle name="Comma 2 2 2 22 2" xfId="7596"/>
    <cellStyle name="Comma 2 2 2 22 2 2" xfId="30368"/>
    <cellStyle name="Comma 2 2 2 22 3" xfId="11723"/>
    <cellStyle name="Comma 2 2 2 22 3 2" xfId="34495"/>
    <cellStyle name="Comma 2 2 2 22 4" xfId="16123"/>
    <cellStyle name="Comma 2 2 2 22 4 2" xfId="38895"/>
    <cellStyle name="Comma 2 2 2 22 5" xfId="20083"/>
    <cellStyle name="Comma 2 2 2 22 5 2" xfId="42855"/>
    <cellStyle name="Comma 2 2 2 22 6" xfId="26243"/>
    <cellStyle name="Comma 2 2 2 23" xfId="4186"/>
    <cellStyle name="Comma 2 2 2 23 2" xfId="26958"/>
    <cellStyle name="Comma 2 2 2 24" xfId="4241"/>
    <cellStyle name="Comma 2 2 2 24 2" xfId="27013"/>
    <cellStyle name="Comma 2 2 2 25" xfId="4296"/>
    <cellStyle name="Comma 2 2 2 25 2" xfId="27068"/>
    <cellStyle name="Comma 2 2 2 26" xfId="4351"/>
    <cellStyle name="Comma 2 2 2 26 2" xfId="27123"/>
    <cellStyle name="Comma 2 2 2 27" xfId="8311"/>
    <cellStyle name="Comma 2 2 2 27 2" xfId="31083"/>
    <cellStyle name="Comma 2 2 2 28" xfId="8368"/>
    <cellStyle name="Comma 2 2 2 28 2" xfId="31140"/>
    <cellStyle name="Comma 2 2 2 29" xfId="8423"/>
    <cellStyle name="Comma 2 2 2 29 2" xfId="31195"/>
    <cellStyle name="Comma 2 2 2 3" xfId="226"/>
    <cellStyle name="Comma 2 2 2 3 10" xfId="8533"/>
    <cellStyle name="Comma 2 2 2 3 10 2" xfId="31305"/>
    <cellStyle name="Comma 2 2 2 3 11" xfId="12493"/>
    <cellStyle name="Comma 2 2 2 3 11 2" xfId="35265"/>
    <cellStyle name="Comma 2 2 2 3 12" xfId="12933"/>
    <cellStyle name="Comma 2 2 2 3 12 2" xfId="35705"/>
    <cellStyle name="Comma 2 2 2 3 13" xfId="16893"/>
    <cellStyle name="Comma 2 2 2 3 13 2" xfId="39665"/>
    <cellStyle name="Comma 2 2 2 3 14" xfId="336"/>
    <cellStyle name="Comma 2 2 2 3 14 2" xfId="23108"/>
    <cellStyle name="Comma 2 2 2 3 15" xfId="22998"/>
    <cellStyle name="Comma 2 2 2 3 2" xfId="391"/>
    <cellStyle name="Comma 2 2 2 3 2 10" xfId="17003"/>
    <cellStyle name="Comma 2 2 2 3 2 10 2" xfId="39775"/>
    <cellStyle name="Comma 2 2 2 3 2 11" xfId="23163"/>
    <cellStyle name="Comma 2 2 2 3 2 2" xfId="1106"/>
    <cellStyle name="Comma 2 2 2 3 2 2 2" xfId="5231"/>
    <cellStyle name="Comma 2 2 2 3 2 2 2 2" xfId="28003"/>
    <cellStyle name="Comma 2 2 2 3 2 2 3" xfId="9358"/>
    <cellStyle name="Comma 2 2 2 3 2 2 3 2" xfId="32130"/>
    <cellStyle name="Comma 2 2 2 3 2 2 4" xfId="13758"/>
    <cellStyle name="Comma 2 2 2 3 2 2 4 2" xfId="36530"/>
    <cellStyle name="Comma 2 2 2 3 2 2 5" xfId="17718"/>
    <cellStyle name="Comma 2 2 2 3 2 2 5 2" xfId="40490"/>
    <cellStyle name="Comma 2 2 2 3 2 2 6" xfId="23878"/>
    <cellStyle name="Comma 2 2 2 3 2 3" xfId="1821"/>
    <cellStyle name="Comma 2 2 2 3 2 3 2" xfId="5946"/>
    <cellStyle name="Comma 2 2 2 3 2 3 2 2" xfId="28718"/>
    <cellStyle name="Comma 2 2 2 3 2 3 3" xfId="10073"/>
    <cellStyle name="Comma 2 2 2 3 2 3 3 2" xfId="32845"/>
    <cellStyle name="Comma 2 2 2 3 2 3 4" xfId="14473"/>
    <cellStyle name="Comma 2 2 2 3 2 3 4 2" xfId="37245"/>
    <cellStyle name="Comma 2 2 2 3 2 3 5" xfId="18433"/>
    <cellStyle name="Comma 2 2 2 3 2 3 5 2" xfId="41205"/>
    <cellStyle name="Comma 2 2 2 3 2 3 6" xfId="24593"/>
    <cellStyle name="Comma 2 2 2 3 2 4" xfId="2646"/>
    <cellStyle name="Comma 2 2 2 3 2 4 2" xfId="6771"/>
    <cellStyle name="Comma 2 2 2 3 2 4 2 2" xfId="29543"/>
    <cellStyle name="Comma 2 2 2 3 2 4 3" xfId="10898"/>
    <cellStyle name="Comma 2 2 2 3 2 4 3 2" xfId="33670"/>
    <cellStyle name="Comma 2 2 2 3 2 4 4" xfId="15298"/>
    <cellStyle name="Comma 2 2 2 3 2 4 4 2" xfId="38070"/>
    <cellStyle name="Comma 2 2 2 3 2 4 5" xfId="19258"/>
    <cellStyle name="Comma 2 2 2 3 2 4 5 2" xfId="42030"/>
    <cellStyle name="Comma 2 2 2 3 2 4 6" xfId="25418"/>
    <cellStyle name="Comma 2 2 2 3 2 5" xfId="3636"/>
    <cellStyle name="Comma 2 2 2 3 2 5 2" xfId="7761"/>
    <cellStyle name="Comma 2 2 2 3 2 5 2 2" xfId="30533"/>
    <cellStyle name="Comma 2 2 2 3 2 5 3" xfId="11888"/>
    <cellStyle name="Comma 2 2 2 3 2 5 3 2" xfId="34660"/>
    <cellStyle name="Comma 2 2 2 3 2 5 4" xfId="16288"/>
    <cellStyle name="Comma 2 2 2 3 2 5 4 2" xfId="39060"/>
    <cellStyle name="Comma 2 2 2 3 2 5 5" xfId="20248"/>
    <cellStyle name="Comma 2 2 2 3 2 5 5 2" xfId="43020"/>
    <cellStyle name="Comma 2 2 2 3 2 5 6" xfId="26408"/>
    <cellStyle name="Comma 2 2 2 3 2 6" xfId="4516"/>
    <cellStyle name="Comma 2 2 2 3 2 6 2" xfId="27288"/>
    <cellStyle name="Comma 2 2 2 3 2 7" xfId="8643"/>
    <cellStyle name="Comma 2 2 2 3 2 7 2" xfId="31415"/>
    <cellStyle name="Comma 2 2 2 3 2 8" xfId="12603"/>
    <cellStyle name="Comma 2 2 2 3 2 8 2" xfId="35375"/>
    <cellStyle name="Comma 2 2 2 3 2 9" xfId="13043"/>
    <cellStyle name="Comma 2 2 2 3 2 9 2" xfId="35815"/>
    <cellStyle name="Comma 2 2 2 3 3" xfId="501"/>
    <cellStyle name="Comma 2 2 2 3 3 10" xfId="17113"/>
    <cellStyle name="Comma 2 2 2 3 3 10 2" xfId="39885"/>
    <cellStyle name="Comma 2 2 2 3 3 11" xfId="23273"/>
    <cellStyle name="Comma 2 2 2 3 3 2" xfId="1216"/>
    <cellStyle name="Comma 2 2 2 3 3 2 2" xfId="5341"/>
    <cellStyle name="Comma 2 2 2 3 3 2 2 2" xfId="28113"/>
    <cellStyle name="Comma 2 2 2 3 3 2 3" xfId="9468"/>
    <cellStyle name="Comma 2 2 2 3 3 2 3 2" xfId="32240"/>
    <cellStyle name="Comma 2 2 2 3 3 2 4" xfId="13868"/>
    <cellStyle name="Comma 2 2 2 3 3 2 4 2" xfId="36640"/>
    <cellStyle name="Comma 2 2 2 3 3 2 5" xfId="17828"/>
    <cellStyle name="Comma 2 2 2 3 3 2 5 2" xfId="40600"/>
    <cellStyle name="Comma 2 2 2 3 3 2 6" xfId="23988"/>
    <cellStyle name="Comma 2 2 2 3 3 3" xfId="1931"/>
    <cellStyle name="Comma 2 2 2 3 3 3 2" xfId="6056"/>
    <cellStyle name="Comma 2 2 2 3 3 3 2 2" xfId="28828"/>
    <cellStyle name="Comma 2 2 2 3 3 3 3" xfId="10183"/>
    <cellStyle name="Comma 2 2 2 3 3 3 3 2" xfId="32955"/>
    <cellStyle name="Comma 2 2 2 3 3 3 4" xfId="14583"/>
    <cellStyle name="Comma 2 2 2 3 3 3 4 2" xfId="37355"/>
    <cellStyle name="Comma 2 2 2 3 3 3 5" xfId="18543"/>
    <cellStyle name="Comma 2 2 2 3 3 3 5 2" xfId="41315"/>
    <cellStyle name="Comma 2 2 2 3 3 3 6" xfId="24703"/>
    <cellStyle name="Comma 2 2 2 3 3 4" xfId="2756"/>
    <cellStyle name="Comma 2 2 2 3 3 4 2" xfId="6881"/>
    <cellStyle name="Comma 2 2 2 3 3 4 2 2" xfId="29653"/>
    <cellStyle name="Comma 2 2 2 3 3 4 3" xfId="11008"/>
    <cellStyle name="Comma 2 2 2 3 3 4 3 2" xfId="33780"/>
    <cellStyle name="Comma 2 2 2 3 3 4 4" xfId="15408"/>
    <cellStyle name="Comma 2 2 2 3 3 4 4 2" xfId="38180"/>
    <cellStyle name="Comma 2 2 2 3 3 4 5" xfId="19368"/>
    <cellStyle name="Comma 2 2 2 3 3 4 5 2" xfId="42140"/>
    <cellStyle name="Comma 2 2 2 3 3 4 6" xfId="25528"/>
    <cellStyle name="Comma 2 2 2 3 3 5" xfId="3746"/>
    <cellStyle name="Comma 2 2 2 3 3 5 2" xfId="7871"/>
    <cellStyle name="Comma 2 2 2 3 3 5 2 2" xfId="30643"/>
    <cellStyle name="Comma 2 2 2 3 3 5 3" xfId="11998"/>
    <cellStyle name="Comma 2 2 2 3 3 5 3 2" xfId="34770"/>
    <cellStyle name="Comma 2 2 2 3 3 5 4" xfId="16398"/>
    <cellStyle name="Comma 2 2 2 3 3 5 4 2" xfId="39170"/>
    <cellStyle name="Comma 2 2 2 3 3 5 5" xfId="20358"/>
    <cellStyle name="Comma 2 2 2 3 3 5 5 2" xfId="43130"/>
    <cellStyle name="Comma 2 2 2 3 3 5 6" xfId="26518"/>
    <cellStyle name="Comma 2 2 2 3 3 6" xfId="4626"/>
    <cellStyle name="Comma 2 2 2 3 3 6 2" xfId="27398"/>
    <cellStyle name="Comma 2 2 2 3 3 7" xfId="8753"/>
    <cellStyle name="Comma 2 2 2 3 3 7 2" xfId="31525"/>
    <cellStyle name="Comma 2 2 2 3 3 8" xfId="12713"/>
    <cellStyle name="Comma 2 2 2 3 3 8 2" xfId="35485"/>
    <cellStyle name="Comma 2 2 2 3 3 9" xfId="13153"/>
    <cellStyle name="Comma 2 2 2 3 3 9 2" xfId="35925"/>
    <cellStyle name="Comma 2 2 2 3 4" xfId="776"/>
    <cellStyle name="Comma 2 2 2 3 4 10" xfId="23548"/>
    <cellStyle name="Comma 2 2 2 3 4 2" xfId="1491"/>
    <cellStyle name="Comma 2 2 2 3 4 2 2" xfId="5616"/>
    <cellStyle name="Comma 2 2 2 3 4 2 2 2" xfId="28388"/>
    <cellStyle name="Comma 2 2 2 3 4 2 3" xfId="9743"/>
    <cellStyle name="Comma 2 2 2 3 4 2 3 2" xfId="32515"/>
    <cellStyle name="Comma 2 2 2 3 4 2 4" xfId="14143"/>
    <cellStyle name="Comma 2 2 2 3 4 2 4 2" xfId="36915"/>
    <cellStyle name="Comma 2 2 2 3 4 2 5" xfId="18103"/>
    <cellStyle name="Comma 2 2 2 3 4 2 5 2" xfId="40875"/>
    <cellStyle name="Comma 2 2 2 3 4 2 6" xfId="24263"/>
    <cellStyle name="Comma 2 2 2 3 4 3" xfId="2206"/>
    <cellStyle name="Comma 2 2 2 3 4 3 2" xfId="6331"/>
    <cellStyle name="Comma 2 2 2 3 4 3 2 2" xfId="29103"/>
    <cellStyle name="Comma 2 2 2 3 4 3 3" xfId="10458"/>
    <cellStyle name="Comma 2 2 2 3 4 3 3 2" xfId="33230"/>
    <cellStyle name="Comma 2 2 2 3 4 3 4" xfId="14858"/>
    <cellStyle name="Comma 2 2 2 3 4 3 4 2" xfId="37630"/>
    <cellStyle name="Comma 2 2 2 3 4 3 5" xfId="18818"/>
    <cellStyle name="Comma 2 2 2 3 4 3 5 2" xfId="41590"/>
    <cellStyle name="Comma 2 2 2 3 4 3 6" xfId="24978"/>
    <cellStyle name="Comma 2 2 2 3 4 4" xfId="3031"/>
    <cellStyle name="Comma 2 2 2 3 4 4 2" xfId="7156"/>
    <cellStyle name="Comma 2 2 2 3 4 4 2 2" xfId="29928"/>
    <cellStyle name="Comma 2 2 2 3 4 4 3" xfId="11283"/>
    <cellStyle name="Comma 2 2 2 3 4 4 3 2" xfId="34055"/>
    <cellStyle name="Comma 2 2 2 3 4 4 4" xfId="15683"/>
    <cellStyle name="Comma 2 2 2 3 4 4 4 2" xfId="38455"/>
    <cellStyle name="Comma 2 2 2 3 4 4 5" xfId="19643"/>
    <cellStyle name="Comma 2 2 2 3 4 4 5 2" xfId="42415"/>
    <cellStyle name="Comma 2 2 2 3 4 4 6" xfId="25803"/>
    <cellStyle name="Comma 2 2 2 3 4 5" xfId="4021"/>
    <cellStyle name="Comma 2 2 2 3 4 5 2" xfId="8146"/>
    <cellStyle name="Comma 2 2 2 3 4 5 2 2" xfId="30918"/>
    <cellStyle name="Comma 2 2 2 3 4 5 3" xfId="12273"/>
    <cellStyle name="Comma 2 2 2 3 4 5 3 2" xfId="35045"/>
    <cellStyle name="Comma 2 2 2 3 4 5 4" xfId="16673"/>
    <cellStyle name="Comma 2 2 2 3 4 5 4 2" xfId="39445"/>
    <cellStyle name="Comma 2 2 2 3 4 5 5" xfId="20633"/>
    <cellStyle name="Comma 2 2 2 3 4 5 5 2" xfId="43405"/>
    <cellStyle name="Comma 2 2 2 3 4 5 6" xfId="26793"/>
    <cellStyle name="Comma 2 2 2 3 4 6" xfId="4901"/>
    <cellStyle name="Comma 2 2 2 3 4 6 2" xfId="27673"/>
    <cellStyle name="Comma 2 2 2 3 4 7" xfId="9028"/>
    <cellStyle name="Comma 2 2 2 3 4 7 2" xfId="31800"/>
    <cellStyle name="Comma 2 2 2 3 4 8" xfId="13428"/>
    <cellStyle name="Comma 2 2 2 3 4 8 2" xfId="36200"/>
    <cellStyle name="Comma 2 2 2 3 4 9" xfId="17388"/>
    <cellStyle name="Comma 2 2 2 3 4 9 2" xfId="40160"/>
    <cellStyle name="Comma 2 2 2 3 5" xfId="996"/>
    <cellStyle name="Comma 2 2 2 3 5 2" xfId="5121"/>
    <cellStyle name="Comma 2 2 2 3 5 2 2" xfId="27893"/>
    <cellStyle name="Comma 2 2 2 3 5 3" xfId="9248"/>
    <cellStyle name="Comma 2 2 2 3 5 3 2" xfId="32020"/>
    <cellStyle name="Comma 2 2 2 3 5 4" xfId="13648"/>
    <cellStyle name="Comma 2 2 2 3 5 4 2" xfId="36420"/>
    <cellStyle name="Comma 2 2 2 3 5 5" xfId="17608"/>
    <cellStyle name="Comma 2 2 2 3 5 5 2" xfId="40380"/>
    <cellStyle name="Comma 2 2 2 3 5 6" xfId="23768"/>
    <cellStyle name="Comma 2 2 2 3 6" xfId="1711"/>
    <cellStyle name="Comma 2 2 2 3 6 2" xfId="5836"/>
    <cellStyle name="Comma 2 2 2 3 6 2 2" xfId="28608"/>
    <cellStyle name="Comma 2 2 2 3 6 3" xfId="9963"/>
    <cellStyle name="Comma 2 2 2 3 6 3 2" xfId="32735"/>
    <cellStyle name="Comma 2 2 2 3 6 4" xfId="14363"/>
    <cellStyle name="Comma 2 2 2 3 6 4 2" xfId="37135"/>
    <cellStyle name="Comma 2 2 2 3 6 5" xfId="18323"/>
    <cellStyle name="Comma 2 2 2 3 6 5 2" xfId="41095"/>
    <cellStyle name="Comma 2 2 2 3 6 6" xfId="24483"/>
    <cellStyle name="Comma 2 2 2 3 7" xfId="2536"/>
    <cellStyle name="Comma 2 2 2 3 7 2" xfId="6661"/>
    <cellStyle name="Comma 2 2 2 3 7 2 2" xfId="29433"/>
    <cellStyle name="Comma 2 2 2 3 7 3" xfId="10788"/>
    <cellStyle name="Comma 2 2 2 3 7 3 2" xfId="33560"/>
    <cellStyle name="Comma 2 2 2 3 7 4" xfId="15188"/>
    <cellStyle name="Comma 2 2 2 3 7 4 2" xfId="37960"/>
    <cellStyle name="Comma 2 2 2 3 7 5" xfId="19148"/>
    <cellStyle name="Comma 2 2 2 3 7 5 2" xfId="41920"/>
    <cellStyle name="Comma 2 2 2 3 7 6" xfId="25308"/>
    <cellStyle name="Comma 2 2 2 3 8" xfId="3526"/>
    <cellStyle name="Comma 2 2 2 3 8 2" xfId="7651"/>
    <cellStyle name="Comma 2 2 2 3 8 2 2" xfId="30423"/>
    <cellStyle name="Comma 2 2 2 3 8 3" xfId="11778"/>
    <cellStyle name="Comma 2 2 2 3 8 3 2" xfId="34550"/>
    <cellStyle name="Comma 2 2 2 3 8 4" xfId="16178"/>
    <cellStyle name="Comma 2 2 2 3 8 4 2" xfId="38950"/>
    <cellStyle name="Comma 2 2 2 3 8 5" xfId="20138"/>
    <cellStyle name="Comma 2 2 2 3 8 5 2" xfId="42910"/>
    <cellStyle name="Comma 2 2 2 3 8 6" xfId="26298"/>
    <cellStyle name="Comma 2 2 2 3 9" xfId="4406"/>
    <cellStyle name="Comma 2 2 2 3 9 2" xfId="27178"/>
    <cellStyle name="Comma 2 2 2 30" xfId="8478"/>
    <cellStyle name="Comma 2 2 2 30 2" xfId="31250"/>
    <cellStyle name="Comma 2 2 2 31" xfId="12438"/>
    <cellStyle name="Comma 2 2 2 31 2" xfId="35210"/>
    <cellStyle name="Comma 2 2 2 32" xfId="12768"/>
    <cellStyle name="Comma 2 2 2 32 2" xfId="35540"/>
    <cellStyle name="Comma 2 2 2 33" xfId="12823"/>
    <cellStyle name="Comma 2 2 2 33 2" xfId="35595"/>
    <cellStyle name="Comma 2 2 2 34" xfId="12878"/>
    <cellStyle name="Comma 2 2 2 34 2" xfId="35650"/>
    <cellStyle name="Comma 2 2 2 35" xfId="16838"/>
    <cellStyle name="Comma 2 2 2 35 2" xfId="39610"/>
    <cellStyle name="Comma 2 2 2 36" xfId="20798"/>
    <cellStyle name="Comma 2 2 2 36 2" xfId="43570"/>
    <cellStyle name="Comma 2 2 2 37" xfId="20853"/>
    <cellStyle name="Comma 2 2 2 37 2" xfId="43625"/>
    <cellStyle name="Comma 2 2 2 38" xfId="20908"/>
    <cellStyle name="Comma 2 2 2 38 2" xfId="43680"/>
    <cellStyle name="Comma 2 2 2 39" xfId="20963"/>
    <cellStyle name="Comma 2 2 2 39 2" xfId="43735"/>
    <cellStyle name="Comma 2 2 2 4" xfId="281"/>
    <cellStyle name="Comma 2 2 2 4 10" xfId="16948"/>
    <cellStyle name="Comma 2 2 2 4 10 2" xfId="39720"/>
    <cellStyle name="Comma 2 2 2 4 11" xfId="23053"/>
    <cellStyle name="Comma 2 2 2 4 2" xfId="1051"/>
    <cellStyle name="Comma 2 2 2 4 2 2" xfId="5176"/>
    <cellStyle name="Comma 2 2 2 4 2 2 2" xfId="27948"/>
    <cellStyle name="Comma 2 2 2 4 2 3" xfId="9303"/>
    <cellStyle name="Comma 2 2 2 4 2 3 2" xfId="32075"/>
    <cellStyle name="Comma 2 2 2 4 2 4" xfId="13703"/>
    <cellStyle name="Comma 2 2 2 4 2 4 2" xfId="36475"/>
    <cellStyle name="Comma 2 2 2 4 2 5" xfId="17663"/>
    <cellStyle name="Comma 2 2 2 4 2 5 2" xfId="40435"/>
    <cellStyle name="Comma 2 2 2 4 2 6" xfId="23823"/>
    <cellStyle name="Comma 2 2 2 4 3" xfId="1766"/>
    <cellStyle name="Comma 2 2 2 4 3 2" xfId="5891"/>
    <cellStyle name="Comma 2 2 2 4 3 2 2" xfId="28663"/>
    <cellStyle name="Comma 2 2 2 4 3 3" xfId="10018"/>
    <cellStyle name="Comma 2 2 2 4 3 3 2" xfId="32790"/>
    <cellStyle name="Comma 2 2 2 4 3 4" xfId="14418"/>
    <cellStyle name="Comma 2 2 2 4 3 4 2" xfId="37190"/>
    <cellStyle name="Comma 2 2 2 4 3 5" xfId="18378"/>
    <cellStyle name="Comma 2 2 2 4 3 5 2" xfId="41150"/>
    <cellStyle name="Comma 2 2 2 4 3 6" xfId="24538"/>
    <cellStyle name="Comma 2 2 2 4 4" xfId="2591"/>
    <cellStyle name="Comma 2 2 2 4 4 2" xfId="6716"/>
    <cellStyle name="Comma 2 2 2 4 4 2 2" xfId="29488"/>
    <cellStyle name="Comma 2 2 2 4 4 3" xfId="10843"/>
    <cellStyle name="Comma 2 2 2 4 4 3 2" xfId="33615"/>
    <cellStyle name="Comma 2 2 2 4 4 4" xfId="15243"/>
    <cellStyle name="Comma 2 2 2 4 4 4 2" xfId="38015"/>
    <cellStyle name="Comma 2 2 2 4 4 5" xfId="19203"/>
    <cellStyle name="Comma 2 2 2 4 4 5 2" xfId="41975"/>
    <cellStyle name="Comma 2 2 2 4 4 6" xfId="25363"/>
    <cellStyle name="Comma 2 2 2 4 5" xfId="3581"/>
    <cellStyle name="Comma 2 2 2 4 5 2" xfId="7706"/>
    <cellStyle name="Comma 2 2 2 4 5 2 2" xfId="30478"/>
    <cellStyle name="Comma 2 2 2 4 5 3" xfId="11833"/>
    <cellStyle name="Comma 2 2 2 4 5 3 2" xfId="34605"/>
    <cellStyle name="Comma 2 2 2 4 5 4" xfId="16233"/>
    <cellStyle name="Comma 2 2 2 4 5 4 2" xfId="39005"/>
    <cellStyle name="Comma 2 2 2 4 5 5" xfId="20193"/>
    <cellStyle name="Comma 2 2 2 4 5 5 2" xfId="42965"/>
    <cellStyle name="Comma 2 2 2 4 5 6" xfId="26353"/>
    <cellStyle name="Comma 2 2 2 4 6" xfId="4461"/>
    <cellStyle name="Comma 2 2 2 4 6 2" xfId="27233"/>
    <cellStyle name="Comma 2 2 2 4 7" xfId="8588"/>
    <cellStyle name="Comma 2 2 2 4 7 2" xfId="31360"/>
    <cellStyle name="Comma 2 2 2 4 8" xfId="12548"/>
    <cellStyle name="Comma 2 2 2 4 8 2" xfId="35320"/>
    <cellStyle name="Comma 2 2 2 4 9" xfId="12988"/>
    <cellStyle name="Comma 2 2 2 4 9 2" xfId="35760"/>
    <cellStyle name="Comma 2 2 2 40" xfId="21018"/>
    <cellStyle name="Comma 2 2 2 40 2" xfId="43790"/>
    <cellStyle name="Comma 2 2 2 41" xfId="21073"/>
    <cellStyle name="Comma 2 2 2 41 2" xfId="43845"/>
    <cellStyle name="Comma 2 2 2 42" xfId="21128"/>
    <cellStyle name="Comma 2 2 2 42 2" xfId="43900"/>
    <cellStyle name="Comma 2 2 2 43" xfId="21183"/>
    <cellStyle name="Comma 2 2 2 43 2" xfId="43955"/>
    <cellStyle name="Comma 2 2 2 44" xfId="21238"/>
    <cellStyle name="Comma 2 2 2 44 2" xfId="44010"/>
    <cellStyle name="Comma 2 2 2 45" xfId="21293"/>
    <cellStyle name="Comma 2 2 2 45 2" xfId="44065"/>
    <cellStyle name="Comma 2 2 2 46" xfId="21348"/>
    <cellStyle name="Comma 2 2 2 46 2" xfId="44120"/>
    <cellStyle name="Comma 2 2 2 47" xfId="21403"/>
    <cellStyle name="Comma 2 2 2 47 2" xfId="44175"/>
    <cellStyle name="Comma 2 2 2 48" xfId="21458"/>
    <cellStyle name="Comma 2 2 2 48 2" xfId="44230"/>
    <cellStyle name="Comma 2 2 2 49" xfId="21513"/>
    <cellStyle name="Comma 2 2 2 49 2" xfId="44285"/>
    <cellStyle name="Comma 2 2 2 5" xfId="446"/>
    <cellStyle name="Comma 2 2 2 5 10" xfId="17058"/>
    <cellStyle name="Comma 2 2 2 5 10 2" xfId="39830"/>
    <cellStyle name="Comma 2 2 2 5 11" xfId="23218"/>
    <cellStyle name="Comma 2 2 2 5 2" xfId="1161"/>
    <cellStyle name="Comma 2 2 2 5 2 2" xfId="5286"/>
    <cellStyle name="Comma 2 2 2 5 2 2 2" xfId="28058"/>
    <cellStyle name="Comma 2 2 2 5 2 3" xfId="9413"/>
    <cellStyle name="Comma 2 2 2 5 2 3 2" xfId="32185"/>
    <cellStyle name="Comma 2 2 2 5 2 4" xfId="13813"/>
    <cellStyle name="Comma 2 2 2 5 2 4 2" xfId="36585"/>
    <cellStyle name="Comma 2 2 2 5 2 5" xfId="17773"/>
    <cellStyle name="Comma 2 2 2 5 2 5 2" xfId="40545"/>
    <cellStyle name="Comma 2 2 2 5 2 6" xfId="23933"/>
    <cellStyle name="Comma 2 2 2 5 3" xfId="1876"/>
    <cellStyle name="Comma 2 2 2 5 3 2" xfId="6001"/>
    <cellStyle name="Comma 2 2 2 5 3 2 2" xfId="28773"/>
    <cellStyle name="Comma 2 2 2 5 3 3" xfId="10128"/>
    <cellStyle name="Comma 2 2 2 5 3 3 2" xfId="32900"/>
    <cellStyle name="Comma 2 2 2 5 3 4" xfId="14528"/>
    <cellStyle name="Comma 2 2 2 5 3 4 2" xfId="37300"/>
    <cellStyle name="Comma 2 2 2 5 3 5" xfId="18488"/>
    <cellStyle name="Comma 2 2 2 5 3 5 2" xfId="41260"/>
    <cellStyle name="Comma 2 2 2 5 3 6" xfId="24648"/>
    <cellStyle name="Comma 2 2 2 5 4" xfId="2701"/>
    <cellStyle name="Comma 2 2 2 5 4 2" xfId="6826"/>
    <cellStyle name="Comma 2 2 2 5 4 2 2" xfId="29598"/>
    <cellStyle name="Comma 2 2 2 5 4 3" xfId="10953"/>
    <cellStyle name="Comma 2 2 2 5 4 3 2" xfId="33725"/>
    <cellStyle name="Comma 2 2 2 5 4 4" xfId="15353"/>
    <cellStyle name="Comma 2 2 2 5 4 4 2" xfId="38125"/>
    <cellStyle name="Comma 2 2 2 5 4 5" xfId="19313"/>
    <cellStyle name="Comma 2 2 2 5 4 5 2" xfId="42085"/>
    <cellStyle name="Comma 2 2 2 5 4 6" xfId="25473"/>
    <cellStyle name="Comma 2 2 2 5 5" xfId="3691"/>
    <cellStyle name="Comma 2 2 2 5 5 2" xfId="7816"/>
    <cellStyle name="Comma 2 2 2 5 5 2 2" xfId="30588"/>
    <cellStyle name="Comma 2 2 2 5 5 3" xfId="11943"/>
    <cellStyle name="Comma 2 2 2 5 5 3 2" xfId="34715"/>
    <cellStyle name="Comma 2 2 2 5 5 4" xfId="16343"/>
    <cellStyle name="Comma 2 2 2 5 5 4 2" xfId="39115"/>
    <cellStyle name="Comma 2 2 2 5 5 5" xfId="20303"/>
    <cellStyle name="Comma 2 2 2 5 5 5 2" xfId="43075"/>
    <cellStyle name="Comma 2 2 2 5 5 6" xfId="26463"/>
    <cellStyle name="Comma 2 2 2 5 6" xfId="4571"/>
    <cellStyle name="Comma 2 2 2 5 6 2" xfId="27343"/>
    <cellStyle name="Comma 2 2 2 5 7" xfId="8698"/>
    <cellStyle name="Comma 2 2 2 5 7 2" xfId="31470"/>
    <cellStyle name="Comma 2 2 2 5 8" xfId="12658"/>
    <cellStyle name="Comma 2 2 2 5 8 2" xfId="35430"/>
    <cellStyle name="Comma 2 2 2 5 9" xfId="13098"/>
    <cellStyle name="Comma 2 2 2 5 9 2" xfId="35870"/>
    <cellStyle name="Comma 2 2 2 50" xfId="21568"/>
    <cellStyle name="Comma 2 2 2 50 2" xfId="44340"/>
    <cellStyle name="Comma 2 2 2 51" xfId="21623"/>
    <cellStyle name="Comma 2 2 2 51 2" xfId="44395"/>
    <cellStyle name="Comma 2 2 2 52" xfId="21678"/>
    <cellStyle name="Comma 2 2 2 52 2" xfId="44450"/>
    <cellStyle name="Comma 2 2 2 53" xfId="21733"/>
    <cellStyle name="Comma 2 2 2 53 2" xfId="44505"/>
    <cellStyle name="Comma 2 2 2 54" xfId="21788"/>
    <cellStyle name="Comma 2 2 2 54 2" xfId="44560"/>
    <cellStyle name="Comma 2 2 2 55" xfId="21843"/>
    <cellStyle name="Comma 2 2 2 55 2" xfId="44615"/>
    <cellStyle name="Comma 2 2 2 56" xfId="21898"/>
    <cellStyle name="Comma 2 2 2 56 2" xfId="44670"/>
    <cellStyle name="Comma 2 2 2 57" xfId="21953"/>
    <cellStyle name="Comma 2 2 2 57 2" xfId="44725"/>
    <cellStyle name="Comma 2 2 2 58" xfId="22008"/>
    <cellStyle name="Comma 2 2 2 58 2" xfId="44780"/>
    <cellStyle name="Comma 2 2 2 59" xfId="22063"/>
    <cellStyle name="Comma 2 2 2 59 2" xfId="44835"/>
    <cellStyle name="Comma 2 2 2 6" xfId="556"/>
    <cellStyle name="Comma 2 2 2 6 10" xfId="23328"/>
    <cellStyle name="Comma 2 2 2 6 2" xfId="1271"/>
    <cellStyle name="Comma 2 2 2 6 2 2" xfId="5396"/>
    <cellStyle name="Comma 2 2 2 6 2 2 2" xfId="28168"/>
    <cellStyle name="Comma 2 2 2 6 2 3" xfId="9523"/>
    <cellStyle name="Comma 2 2 2 6 2 3 2" xfId="32295"/>
    <cellStyle name="Comma 2 2 2 6 2 4" xfId="13923"/>
    <cellStyle name="Comma 2 2 2 6 2 4 2" xfId="36695"/>
    <cellStyle name="Comma 2 2 2 6 2 5" xfId="17883"/>
    <cellStyle name="Comma 2 2 2 6 2 5 2" xfId="40655"/>
    <cellStyle name="Comma 2 2 2 6 2 6" xfId="24043"/>
    <cellStyle name="Comma 2 2 2 6 3" xfId="1986"/>
    <cellStyle name="Comma 2 2 2 6 3 2" xfId="6111"/>
    <cellStyle name="Comma 2 2 2 6 3 2 2" xfId="28883"/>
    <cellStyle name="Comma 2 2 2 6 3 3" xfId="10238"/>
    <cellStyle name="Comma 2 2 2 6 3 3 2" xfId="33010"/>
    <cellStyle name="Comma 2 2 2 6 3 4" xfId="14638"/>
    <cellStyle name="Comma 2 2 2 6 3 4 2" xfId="37410"/>
    <cellStyle name="Comma 2 2 2 6 3 5" xfId="18598"/>
    <cellStyle name="Comma 2 2 2 6 3 5 2" xfId="41370"/>
    <cellStyle name="Comma 2 2 2 6 3 6" xfId="24758"/>
    <cellStyle name="Comma 2 2 2 6 4" xfId="2811"/>
    <cellStyle name="Comma 2 2 2 6 4 2" xfId="6936"/>
    <cellStyle name="Comma 2 2 2 6 4 2 2" xfId="29708"/>
    <cellStyle name="Comma 2 2 2 6 4 3" xfId="11063"/>
    <cellStyle name="Comma 2 2 2 6 4 3 2" xfId="33835"/>
    <cellStyle name="Comma 2 2 2 6 4 4" xfId="15463"/>
    <cellStyle name="Comma 2 2 2 6 4 4 2" xfId="38235"/>
    <cellStyle name="Comma 2 2 2 6 4 5" xfId="19423"/>
    <cellStyle name="Comma 2 2 2 6 4 5 2" xfId="42195"/>
    <cellStyle name="Comma 2 2 2 6 4 6" xfId="25583"/>
    <cellStyle name="Comma 2 2 2 6 5" xfId="3801"/>
    <cellStyle name="Comma 2 2 2 6 5 2" xfId="7926"/>
    <cellStyle name="Comma 2 2 2 6 5 2 2" xfId="30698"/>
    <cellStyle name="Comma 2 2 2 6 5 3" xfId="12053"/>
    <cellStyle name="Comma 2 2 2 6 5 3 2" xfId="34825"/>
    <cellStyle name="Comma 2 2 2 6 5 4" xfId="16453"/>
    <cellStyle name="Comma 2 2 2 6 5 4 2" xfId="39225"/>
    <cellStyle name="Comma 2 2 2 6 5 5" xfId="20413"/>
    <cellStyle name="Comma 2 2 2 6 5 5 2" xfId="43185"/>
    <cellStyle name="Comma 2 2 2 6 5 6" xfId="26573"/>
    <cellStyle name="Comma 2 2 2 6 6" xfId="4681"/>
    <cellStyle name="Comma 2 2 2 6 6 2" xfId="27453"/>
    <cellStyle name="Comma 2 2 2 6 7" xfId="8808"/>
    <cellStyle name="Comma 2 2 2 6 7 2" xfId="31580"/>
    <cellStyle name="Comma 2 2 2 6 8" xfId="13208"/>
    <cellStyle name="Comma 2 2 2 6 8 2" xfId="35980"/>
    <cellStyle name="Comma 2 2 2 6 9" xfId="17168"/>
    <cellStyle name="Comma 2 2 2 6 9 2" xfId="39940"/>
    <cellStyle name="Comma 2 2 2 60" xfId="22118"/>
    <cellStyle name="Comma 2 2 2 60 2" xfId="44890"/>
    <cellStyle name="Comma 2 2 2 61" xfId="22173"/>
    <cellStyle name="Comma 2 2 2 61 2" xfId="44945"/>
    <cellStyle name="Comma 2 2 2 62" xfId="22228"/>
    <cellStyle name="Comma 2 2 2 62 2" xfId="45000"/>
    <cellStyle name="Comma 2 2 2 63" xfId="22283"/>
    <cellStyle name="Comma 2 2 2 63 2" xfId="45055"/>
    <cellStyle name="Comma 2 2 2 64" xfId="22338"/>
    <cellStyle name="Comma 2 2 2 64 2" xfId="45110"/>
    <cellStyle name="Comma 2 2 2 65" xfId="22393"/>
    <cellStyle name="Comma 2 2 2 65 2" xfId="45165"/>
    <cellStyle name="Comma 2 2 2 66" xfId="22448"/>
    <cellStyle name="Comma 2 2 2 66 2" xfId="45220"/>
    <cellStyle name="Comma 2 2 2 67" xfId="22503"/>
    <cellStyle name="Comma 2 2 2 67 2" xfId="45275"/>
    <cellStyle name="Comma 2 2 2 68" xfId="22558"/>
    <cellStyle name="Comma 2 2 2 68 2" xfId="45330"/>
    <cellStyle name="Comma 2 2 2 69" xfId="22613"/>
    <cellStyle name="Comma 2 2 2 69 2" xfId="45385"/>
    <cellStyle name="Comma 2 2 2 7" xfId="611"/>
    <cellStyle name="Comma 2 2 2 7 10" xfId="23383"/>
    <cellStyle name="Comma 2 2 2 7 2" xfId="1326"/>
    <cellStyle name="Comma 2 2 2 7 2 2" xfId="5451"/>
    <cellStyle name="Comma 2 2 2 7 2 2 2" xfId="28223"/>
    <cellStyle name="Comma 2 2 2 7 2 3" xfId="9578"/>
    <cellStyle name="Comma 2 2 2 7 2 3 2" xfId="32350"/>
    <cellStyle name="Comma 2 2 2 7 2 4" xfId="13978"/>
    <cellStyle name="Comma 2 2 2 7 2 4 2" xfId="36750"/>
    <cellStyle name="Comma 2 2 2 7 2 5" xfId="17938"/>
    <cellStyle name="Comma 2 2 2 7 2 5 2" xfId="40710"/>
    <cellStyle name="Comma 2 2 2 7 2 6" xfId="24098"/>
    <cellStyle name="Comma 2 2 2 7 3" xfId="2041"/>
    <cellStyle name="Comma 2 2 2 7 3 2" xfId="6166"/>
    <cellStyle name="Comma 2 2 2 7 3 2 2" xfId="28938"/>
    <cellStyle name="Comma 2 2 2 7 3 3" xfId="10293"/>
    <cellStyle name="Comma 2 2 2 7 3 3 2" xfId="33065"/>
    <cellStyle name="Comma 2 2 2 7 3 4" xfId="14693"/>
    <cellStyle name="Comma 2 2 2 7 3 4 2" xfId="37465"/>
    <cellStyle name="Comma 2 2 2 7 3 5" xfId="18653"/>
    <cellStyle name="Comma 2 2 2 7 3 5 2" xfId="41425"/>
    <cellStyle name="Comma 2 2 2 7 3 6" xfId="24813"/>
    <cellStyle name="Comma 2 2 2 7 4" xfId="2866"/>
    <cellStyle name="Comma 2 2 2 7 4 2" xfId="6991"/>
    <cellStyle name="Comma 2 2 2 7 4 2 2" xfId="29763"/>
    <cellStyle name="Comma 2 2 2 7 4 3" xfId="11118"/>
    <cellStyle name="Comma 2 2 2 7 4 3 2" xfId="33890"/>
    <cellStyle name="Comma 2 2 2 7 4 4" xfId="15518"/>
    <cellStyle name="Comma 2 2 2 7 4 4 2" xfId="38290"/>
    <cellStyle name="Comma 2 2 2 7 4 5" xfId="19478"/>
    <cellStyle name="Comma 2 2 2 7 4 5 2" xfId="42250"/>
    <cellStyle name="Comma 2 2 2 7 4 6" xfId="25638"/>
    <cellStyle name="Comma 2 2 2 7 5" xfId="3856"/>
    <cellStyle name="Comma 2 2 2 7 5 2" xfId="7981"/>
    <cellStyle name="Comma 2 2 2 7 5 2 2" xfId="30753"/>
    <cellStyle name="Comma 2 2 2 7 5 3" xfId="12108"/>
    <cellStyle name="Comma 2 2 2 7 5 3 2" xfId="34880"/>
    <cellStyle name="Comma 2 2 2 7 5 4" xfId="16508"/>
    <cellStyle name="Comma 2 2 2 7 5 4 2" xfId="39280"/>
    <cellStyle name="Comma 2 2 2 7 5 5" xfId="20468"/>
    <cellStyle name="Comma 2 2 2 7 5 5 2" xfId="43240"/>
    <cellStyle name="Comma 2 2 2 7 5 6" xfId="26628"/>
    <cellStyle name="Comma 2 2 2 7 6" xfId="4736"/>
    <cellStyle name="Comma 2 2 2 7 6 2" xfId="27508"/>
    <cellStyle name="Comma 2 2 2 7 7" xfId="8863"/>
    <cellStyle name="Comma 2 2 2 7 7 2" xfId="31635"/>
    <cellStyle name="Comma 2 2 2 7 8" xfId="13263"/>
    <cellStyle name="Comma 2 2 2 7 8 2" xfId="36035"/>
    <cellStyle name="Comma 2 2 2 7 9" xfId="17223"/>
    <cellStyle name="Comma 2 2 2 7 9 2" xfId="39995"/>
    <cellStyle name="Comma 2 2 2 70" xfId="22668"/>
    <cellStyle name="Comma 2 2 2 70 2" xfId="45440"/>
    <cellStyle name="Comma 2 2 2 71" xfId="22723"/>
    <cellStyle name="Comma 2 2 2 71 2" xfId="45495"/>
    <cellStyle name="Comma 2 2 2 72" xfId="22778"/>
    <cellStyle name="Comma 2 2 2 72 2" xfId="45550"/>
    <cellStyle name="Comma 2 2 2 73" xfId="22833"/>
    <cellStyle name="Comma 2 2 2 73 2" xfId="45605"/>
    <cellStyle name="Comma 2 2 2 74" xfId="22888"/>
    <cellStyle name="Comma 2 2 2 74 2" xfId="45660"/>
    <cellStyle name="Comma 2 2 2 75" xfId="22943"/>
    <cellStyle name="Comma 2 2 2 8" xfId="666"/>
    <cellStyle name="Comma 2 2 2 8 10" xfId="23438"/>
    <cellStyle name="Comma 2 2 2 8 2" xfId="1381"/>
    <cellStyle name="Comma 2 2 2 8 2 2" xfId="5506"/>
    <cellStyle name="Comma 2 2 2 8 2 2 2" xfId="28278"/>
    <cellStyle name="Comma 2 2 2 8 2 3" xfId="9633"/>
    <cellStyle name="Comma 2 2 2 8 2 3 2" xfId="32405"/>
    <cellStyle name="Comma 2 2 2 8 2 4" xfId="14033"/>
    <cellStyle name="Comma 2 2 2 8 2 4 2" xfId="36805"/>
    <cellStyle name="Comma 2 2 2 8 2 5" xfId="17993"/>
    <cellStyle name="Comma 2 2 2 8 2 5 2" xfId="40765"/>
    <cellStyle name="Comma 2 2 2 8 2 6" xfId="24153"/>
    <cellStyle name="Comma 2 2 2 8 3" xfId="2096"/>
    <cellStyle name="Comma 2 2 2 8 3 2" xfId="6221"/>
    <cellStyle name="Comma 2 2 2 8 3 2 2" xfId="28993"/>
    <cellStyle name="Comma 2 2 2 8 3 3" xfId="10348"/>
    <cellStyle name="Comma 2 2 2 8 3 3 2" xfId="33120"/>
    <cellStyle name="Comma 2 2 2 8 3 4" xfId="14748"/>
    <cellStyle name="Comma 2 2 2 8 3 4 2" xfId="37520"/>
    <cellStyle name="Comma 2 2 2 8 3 5" xfId="18708"/>
    <cellStyle name="Comma 2 2 2 8 3 5 2" xfId="41480"/>
    <cellStyle name="Comma 2 2 2 8 3 6" xfId="24868"/>
    <cellStyle name="Comma 2 2 2 8 4" xfId="2921"/>
    <cellStyle name="Comma 2 2 2 8 4 2" xfId="7046"/>
    <cellStyle name="Comma 2 2 2 8 4 2 2" xfId="29818"/>
    <cellStyle name="Comma 2 2 2 8 4 3" xfId="11173"/>
    <cellStyle name="Comma 2 2 2 8 4 3 2" xfId="33945"/>
    <cellStyle name="Comma 2 2 2 8 4 4" xfId="15573"/>
    <cellStyle name="Comma 2 2 2 8 4 4 2" xfId="38345"/>
    <cellStyle name="Comma 2 2 2 8 4 5" xfId="19533"/>
    <cellStyle name="Comma 2 2 2 8 4 5 2" xfId="42305"/>
    <cellStyle name="Comma 2 2 2 8 4 6" xfId="25693"/>
    <cellStyle name="Comma 2 2 2 8 5" xfId="3911"/>
    <cellStyle name="Comma 2 2 2 8 5 2" xfId="8036"/>
    <cellStyle name="Comma 2 2 2 8 5 2 2" xfId="30808"/>
    <cellStyle name="Comma 2 2 2 8 5 3" xfId="12163"/>
    <cellStyle name="Comma 2 2 2 8 5 3 2" xfId="34935"/>
    <cellStyle name="Comma 2 2 2 8 5 4" xfId="16563"/>
    <cellStyle name="Comma 2 2 2 8 5 4 2" xfId="39335"/>
    <cellStyle name="Comma 2 2 2 8 5 5" xfId="20523"/>
    <cellStyle name="Comma 2 2 2 8 5 5 2" xfId="43295"/>
    <cellStyle name="Comma 2 2 2 8 5 6" xfId="26683"/>
    <cellStyle name="Comma 2 2 2 8 6" xfId="4791"/>
    <cellStyle name="Comma 2 2 2 8 6 2" xfId="27563"/>
    <cellStyle name="Comma 2 2 2 8 7" xfId="8918"/>
    <cellStyle name="Comma 2 2 2 8 7 2" xfId="31690"/>
    <cellStyle name="Comma 2 2 2 8 8" xfId="13318"/>
    <cellStyle name="Comma 2 2 2 8 8 2" xfId="36090"/>
    <cellStyle name="Comma 2 2 2 8 9" xfId="17278"/>
    <cellStyle name="Comma 2 2 2 8 9 2" xfId="40050"/>
    <cellStyle name="Comma 2 2 2 9" xfId="721"/>
    <cellStyle name="Comma 2 2 2 9 10" xfId="23493"/>
    <cellStyle name="Comma 2 2 2 9 2" xfId="1436"/>
    <cellStyle name="Comma 2 2 2 9 2 2" xfId="5561"/>
    <cellStyle name="Comma 2 2 2 9 2 2 2" xfId="28333"/>
    <cellStyle name="Comma 2 2 2 9 2 3" xfId="9688"/>
    <cellStyle name="Comma 2 2 2 9 2 3 2" xfId="32460"/>
    <cellStyle name="Comma 2 2 2 9 2 4" xfId="14088"/>
    <cellStyle name="Comma 2 2 2 9 2 4 2" xfId="36860"/>
    <cellStyle name="Comma 2 2 2 9 2 5" xfId="18048"/>
    <cellStyle name="Comma 2 2 2 9 2 5 2" xfId="40820"/>
    <cellStyle name="Comma 2 2 2 9 2 6" xfId="24208"/>
    <cellStyle name="Comma 2 2 2 9 3" xfId="2151"/>
    <cellStyle name="Comma 2 2 2 9 3 2" xfId="6276"/>
    <cellStyle name="Comma 2 2 2 9 3 2 2" xfId="29048"/>
    <cellStyle name="Comma 2 2 2 9 3 3" xfId="10403"/>
    <cellStyle name="Comma 2 2 2 9 3 3 2" xfId="33175"/>
    <cellStyle name="Comma 2 2 2 9 3 4" xfId="14803"/>
    <cellStyle name="Comma 2 2 2 9 3 4 2" xfId="37575"/>
    <cellStyle name="Comma 2 2 2 9 3 5" xfId="18763"/>
    <cellStyle name="Comma 2 2 2 9 3 5 2" xfId="41535"/>
    <cellStyle name="Comma 2 2 2 9 3 6" xfId="24923"/>
    <cellStyle name="Comma 2 2 2 9 4" xfId="2976"/>
    <cellStyle name="Comma 2 2 2 9 4 2" xfId="7101"/>
    <cellStyle name="Comma 2 2 2 9 4 2 2" xfId="29873"/>
    <cellStyle name="Comma 2 2 2 9 4 3" xfId="11228"/>
    <cellStyle name="Comma 2 2 2 9 4 3 2" xfId="34000"/>
    <cellStyle name="Comma 2 2 2 9 4 4" xfId="15628"/>
    <cellStyle name="Comma 2 2 2 9 4 4 2" xfId="38400"/>
    <cellStyle name="Comma 2 2 2 9 4 5" xfId="19588"/>
    <cellStyle name="Comma 2 2 2 9 4 5 2" xfId="42360"/>
    <cellStyle name="Comma 2 2 2 9 4 6" xfId="25748"/>
    <cellStyle name="Comma 2 2 2 9 5" xfId="3966"/>
    <cellStyle name="Comma 2 2 2 9 5 2" xfId="8091"/>
    <cellStyle name="Comma 2 2 2 9 5 2 2" xfId="30863"/>
    <cellStyle name="Comma 2 2 2 9 5 3" xfId="12218"/>
    <cellStyle name="Comma 2 2 2 9 5 3 2" xfId="34990"/>
    <cellStyle name="Comma 2 2 2 9 5 4" xfId="16618"/>
    <cellStyle name="Comma 2 2 2 9 5 4 2" xfId="39390"/>
    <cellStyle name="Comma 2 2 2 9 5 5" xfId="20578"/>
    <cellStyle name="Comma 2 2 2 9 5 5 2" xfId="43350"/>
    <cellStyle name="Comma 2 2 2 9 5 6" xfId="26738"/>
    <cellStyle name="Comma 2 2 2 9 6" xfId="4846"/>
    <cellStyle name="Comma 2 2 2 9 6 2" xfId="27618"/>
    <cellStyle name="Comma 2 2 2 9 7" xfId="8973"/>
    <cellStyle name="Comma 2 2 2 9 7 2" xfId="31745"/>
    <cellStyle name="Comma 2 2 2 9 8" xfId="13373"/>
    <cellStyle name="Comma 2 2 2 9 8 2" xfId="36145"/>
    <cellStyle name="Comma 2 2 2 9 9" xfId="17333"/>
    <cellStyle name="Comma 2 2 2 9 9 2" xfId="40105"/>
    <cellStyle name="Comma 2 2 20" xfId="3305"/>
    <cellStyle name="Comma 2 2 20 2" xfId="7430"/>
    <cellStyle name="Comma 2 2 20 2 2" xfId="30202"/>
    <cellStyle name="Comma 2 2 20 3" xfId="11557"/>
    <cellStyle name="Comma 2 2 20 3 2" xfId="34329"/>
    <cellStyle name="Comma 2 2 20 4" xfId="15957"/>
    <cellStyle name="Comma 2 2 20 4 2" xfId="38729"/>
    <cellStyle name="Comma 2 2 20 5" xfId="19917"/>
    <cellStyle name="Comma 2 2 20 5 2" xfId="42689"/>
    <cellStyle name="Comma 2 2 20 6" xfId="26077"/>
    <cellStyle name="Comma 2 2 21" xfId="3360"/>
    <cellStyle name="Comma 2 2 21 2" xfId="7485"/>
    <cellStyle name="Comma 2 2 21 2 2" xfId="30257"/>
    <cellStyle name="Comma 2 2 21 3" xfId="11612"/>
    <cellStyle name="Comma 2 2 21 3 2" xfId="34384"/>
    <cellStyle name="Comma 2 2 21 4" xfId="16012"/>
    <cellStyle name="Comma 2 2 21 4 2" xfId="38784"/>
    <cellStyle name="Comma 2 2 21 5" xfId="19972"/>
    <cellStyle name="Comma 2 2 21 5 2" xfId="42744"/>
    <cellStyle name="Comma 2 2 21 6" xfId="26132"/>
    <cellStyle name="Comma 2 2 22" xfId="3415"/>
    <cellStyle name="Comma 2 2 22 2" xfId="7540"/>
    <cellStyle name="Comma 2 2 22 2 2" xfId="30312"/>
    <cellStyle name="Comma 2 2 22 3" xfId="11667"/>
    <cellStyle name="Comma 2 2 22 3 2" xfId="34439"/>
    <cellStyle name="Comma 2 2 22 4" xfId="16067"/>
    <cellStyle name="Comma 2 2 22 4 2" xfId="38839"/>
    <cellStyle name="Comma 2 2 22 5" xfId="20027"/>
    <cellStyle name="Comma 2 2 22 5 2" xfId="42799"/>
    <cellStyle name="Comma 2 2 22 6" xfId="26187"/>
    <cellStyle name="Comma 2 2 23" xfId="3470"/>
    <cellStyle name="Comma 2 2 23 2" xfId="7595"/>
    <cellStyle name="Comma 2 2 23 2 2" xfId="30367"/>
    <cellStyle name="Comma 2 2 23 3" xfId="11722"/>
    <cellStyle name="Comma 2 2 23 3 2" xfId="34494"/>
    <cellStyle name="Comma 2 2 23 4" xfId="16122"/>
    <cellStyle name="Comma 2 2 23 4 2" xfId="38894"/>
    <cellStyle name="Comma 2 2 23 5" xfId="20082"/>
    <cellStyle name="Comma 2 2 23 5 2" xfId="42854"/>
    <cellStyle name="Comma 2 2 23 6" xfId="26242"/>
    <cellStyle name="Comma 2 2 24" xfId="4185"/>
    <cellStyle name="Comma 2 2 24 2" xfId="26957"/>
    <cellStyle name="Comma 2 2 25" xfId="4240"/>
    <cellStyle name="Comma 2 2 25 2" xfId="27012"/>
    <cellStyle name="Comma 2 2 26" xfId="4295"/>
    <cellStyle name="Comma 2 2 26 2" xfId="27067"/>
    <cellStyle name="Comma 2 2 27" xfId="4350"/>
    <cellStyle name="Comma 2 2 27 2" xfId="27122"/>
    <cellStyle name="Comma 2 2 28" xfId="8310"/>
    <cellStyle name="Comma 2 2 28 2" xfId="31082"/>
    <cellStyle name="Comma 2 2 29" xfId="8367"/>
    <cellStyle name="Comma 2 2 29 2" xfId="31139"/>
    <cellStyle name="Comma 2 2 3" xfId="47"/>
    <cellStyle name="Comma 2 2 3 10" xfId="888"/>
    <cellStyle name="Comma 2 2 3 10 10" xfId="23660"/>
    <cellStyle name="Comma 2 2 3 10 2" xfId="1603"/>
    <cellStyle name="Comma 2 2 3 10 2 2" xfId="5728"/>
    <cellStyle name="Comma 2 2 3 10 2 2 2" xfId="28500"/>
    <cellStyle name="Comma 2 2 3 10 2 3" xfId="9855"/>
    <cellStyle name="Comma 2 2 3 10 2 3 2" xfId="32627"/>
    <cellStyle name="Comma 2 2 3 10 2 4" xfId="14255"/>
    <cellStyle name="Comma 2 2 3 10 2 4 2" xfId="37027"/>
    <cellStyle name="Comma 2 2 3 10 2 5" xfId="18215"/>
    <cellStyle name="Comma 2 2 3 10 2 5 2" xfId="40987"/>
    <cellStyle name="Comma 2 2 3 10 2 6" xfId="24375"/>
    <cellStyle name="Comma 2 2 3 10 3" xfId="2318"/>
    <cellStyle name="Comma 2 2 3 10 3 2" xfId="6443"/>
    <cellStyle name="Comma 2 2 3 10 3 2 2" xfId="29215"/>
    <cellStyle name="Comma 2 2 3 10 3 3" xfId="10570"/>
    <cellStyle name="Comma 2 2 3 10 3 3 2" xfId="33342"/>
    <cellStyle name="Comma 2 2 3 10 3 4" xfId="14970"/>
    <cellStyle name="Comma 2 2 3 10 3 4 2" xfId="37742"/>
    <cellStyle name="Comma 2 2 3 10 3 5" xfId="18930"/>
    <cellStyle name="Comma 2 2 3 10 3 5 2" xfId="41702"/>
    <cellStyle name="Comma 2 2 3 10 3 6" xfId="25090"/>
    <cellStyle name="Comma 2 2 3 10 4" xfId="3143"/>
    <cellStyle name="Comma 2 2 3 10 4 2" xfId="7268"/>
    <cellStyle name="Comma 2 2 3 10 4 2 2" xfId="30040"/>
    <cellStyle name="Comma 2 2 3 10 4 3" xfId="11395"/>
    <cellStyle name="Comma 2 2 3 10 4 3 2" xfId="34167"/>
    <cellStyle name="Comma 2 2 3 10 4 4" xfId="15795"/>
    <cellStyle name="Comma 2 2 3 10 4 4 2" xfId="38567"/>
    <cellStyle name="Comma 2 2 3 10 4 5" xfId="19755"/>
    <cellStyle name="Comma 2 2 3 10 4 5 2" xfId="42527"/>
    <cellStyle name="Comma 2 2 3 10 4 6" xfId="25915"/>
    <cellStyle name="Comma 2 2 3 10 5" xfId="4133"/>
    <cellStyle name="Comma 2 2 3 10 5 2" xfId="8258"/>
    <cellStyle name="Comma 2 2 3 10 5 2 2" xfId="31030"/>
    <cellStyle name="Comma 2 2 3 10 5 3" xfId="12385"/>
    <cellStyle name="Comma 2 2 3 10 5 3 2" xfId="35157"/>
    <cellStyle name="Comma 2 2 3 10 5 4" xfId="16785"/>
    <cellStyle name="Comma 2 2 3 10 5 4 2" xfId="39557"/>
    <cellStyle name="Comma 2 2 3 10 5 5" xfId="20745"/>
    <cellStyle name="Comma 2 2 3 10 5 5 2" xfId="43517"/>
    <cellStyle name="Comma 2 2 3 10 5 6" xfId="26905"/>
    <cellStyle name="Comma 2 2 3 10 6" xfId="5013"/>
    <cellStyle name="Comma 2 2 3 10 6 2" xfId="27785"/>
    <cellStyle name="Comma 2 2 3 10 7" xfId="9140"/>
    <cellStyle name="Comma 2 2 3 10 7 2" xfId="31912"/>
    <cellStyle name="Comma 2 2 3 10 8" xfId="13540"/>
    <cellStyle name="Comma 2 2 3 10 8 2" xfId="36312"/>
    <cellStyle name="Comma 2 2 3 10 9" xfId="17500"/>
    <cellStyle name="Comma 2 2 3 10 9 2" xfId="40272"/>
    <cellStyle name="Comma 2 2 3 11" xfId="943"/>
    <cellStyle name="Comma 2 2 3 11 2" xfId="5068"/>
    <cellStyle name="Comma 2 2 3 11 2 2" xfId="27840"/>
    <cellStyle name="Comma 2 2 3 11 3" xfId="9195"/>
    <cellStyle name="Comma 2 2 3 11 3 2" xfId="31967"/>
    <cellStyle name="Comma 2 2 3 11 4" xfId="13595"/>
    <cellStyle name="Comma 2 2 3 11 4 2" xfId="36367"/>
    <cellStyle name="Comma 2 2 3 11 5" xfId="17555"/>
    <cellStyle name="Comma 2 2 3 11 5 2" xfId="40327"/>
    <cellStyle name="Comma 2 2 3 11 6" xfId="23715"/>
    <cellStyle name="Comma 2 2 3 12" xfId="1658"/>
    <cellStyle name="Comma 2 2 3 12 2" xfId="5783"/>
    <cellStyle name="Comma 2 2 3 12 2 2" xfId="28555"/>
    <cellStyle name="Comma 2 2 3 12 3" xfId="9910"/>
    <cellStyle name="Comma 2 2 3 12 3 2" xfId="32682"/>
    <cellStyle name="Comma 2 2 3 12 4" xfId="14310"/>
    <cellStyle name="Comma 2 2 3 12 4 2" xfId="37082"/>
    <cellStyle name="Comma 2 2 3 12 5" xfId="18270"/>
    <cellStyle name="Comma 2 2 3 12 5 2" xfId="41042"/>
    <cellStyle name="Comma 2 2 3 12 6" xfId="24430"/>
    <cellStyle name="Comma 2 2 3 13" xfId="2373"/>
    <cellStyle name="Comma 2 2 3 13 2" xfId="6498"/>
    <cellStyle name="Comma 2 2 3 13 2 2" xfId="29270"/>
    <cellStyle name="Comma 2 2 3 13 3" xfId="10625"/>
    <cellStyle name="Comma 2 2 3 13 3 2" xfId="33397"/>
    <cellStyle name="Comma 2 2 3 13 4" xfId="15025"/>
    <cellStyle name="Comma 2 2 3 13 4 2" xfId="37797"/>
    <cellStyle name="Comma 2 2 3 13 5" xfId="18985"/>
    <cellStyle name="Comma 2 2 3 13 5 2" xfId="41757"/>
    <cellStyle name="Comma 2 2 3 13 6" xfId="25145"/>
    <cellStyle name="Comma 2 2 3 14" xfId="2428"/>
    <cellStyle name="Comma 2 2 3 14 2" xfId="6553"/>
    <cellStyle name="Comma 2 2 3 14 2 2" xfId="29325"/>
    <cellStyle name="Comma 2 2 3 14 3" xfId="10680"/>
    <cellStyle name="Comma 2 2 3 14 3 2" xfId="33452"/>
    <cellStyle name="Comma 2 2 3 14 4" xfId="15080"/>
    <cellStyle name="Comma 2 2 3 14 4 2" xfId="37852"/>
    <cellStyle name="Comma 2 2 3 14 5" xfId="19040"/>
    <cellStyle name="Comma 2 2 3 14 5 2" xfId="41812"/>
    <cellStyle name="Comma 2 2 3 14 6" xfId="25200"/>
    <cellStyle name="Comma 2 2 3 15" xfId="2483"/>
    <cellStyle name="Comma 2 2 3 15 2" xfId="6608"/>
    <cellStyle name="Comma 2 2 3 15 2 2" xfId="29380"/>
    <cellStyle name="Comma 2 2 3 15 3" xfId="10735"/>
    <cellStyle name="Comma 2 2 3 15 3 2" xfId="33507"/>
    <cellStyle name="Comma 2 2 3 15 4" xfId="15135"/>
    <cellStyle name="Comma 2 2 3 15 4 2" xfId="37907"/>
    <cellStyle name="Comma 2 2 3 15 5" xfId="19095"/>
    <cellStyle name="Comma 2 2 3 15 5 2" xfId="41867"/>
    <cellStyle name="Comma 2 2 3 15 6" xfId="25255"/>
    <cellStyle name="Comma 2 2 3 16" xfId="3198"/>
    <cellStyle name="Comma 2 2 3 16 2" xfId="7323"/>
    <cellStyle name="Comma 2 2 3 16 2 2" xfId="30095"/>
    <cellStyle name="Comma 2 2 3 16 3" xfId="11450"/>
    <cellStyle name="Comma 2 2 3 16 3 2" xfId="34222"/>
    <cellStyle name="Comma 2 2 3 16 4" xfId="15850"/>
    <cellStyle name="Comma 2 2 3 16 4 2" xfId="38622"/>
    <cellStyle name="Comma 2 2 3 16 5" xfId="19810"/>
    <cellStyle name="Comma 2 2 3 16 5 2" xfId="42582"/>
    <cellStyle name="Comma 2 2 3 16 6" xfId="25970"/>
    <cellStyle name="Comma 2 2 3 17" xfId="3253"/>
    <cellStyle name="Comma 2 2 3 17 2" xfId="7378"/>
    <cellStyle name="Comma 2 2 3 17 2 2" xfId="30150"/>
    <cellStyle name="Comma 2 2 3 17 3" xfId="11505"/>
    <cellStyle name="Comma 2 2 3 17 3 2" xfId="34277"/>
    <cellStyle name="Comma 2 2 3 17 4" xfId="15905"/>
    <cellStyle name="Comma 2 2 3 17 4 2" xfId="38677"/>
    <cellStyle name="Comma 2 2 3 17 5" xfId="19865"/>
    <cellStyle name="Comma 2 2 3 17 5 2" xfId="42637"/>
    <cellStyle name="Comma 2 2 3 17 6" xfId="26025"/>
    <cellStyle name="Comma 2 2 3 18" xfId="3308"/>
    <cellStyle name="Comma 2 2 3 18 2" xfId="7433"/>
    <cellStyle name="Comma 2 2 3 18 2 2" xfId="30205"/>
    <cellStyle name="Comma 2 2 3 18 3" xfId="11560"/>
    <cellStyle name="Comma 2 2 3 18 3 2" xfId="34332"/>
    <cellStyle name="Comma 2 2 3 18 4" xfId="15960"/>
    <cellStyle name="Comma 2 2 3 18 4 2" xfId="38732"/>
    <cellStyle name="Comma 2 2 3 18 5" xfId="19920"/>
    <cellStyle name="Comma 2 2 3 18 5 2" xfId="42692"/>
    <cellStyle name="Comma 2 2 3 18 6" xfId="26080"/>
    <cellStyle name="Comma 2 2 3 19" xfId="3363"/>
    <cellStyle name="Comma 2 2 3 19 2" xfId="7488"/>
    <cellStyle name="Comma 2 2 3 19 2 2" xfId="30260"/>
    <cellStyle name="Comma 2 2 3 19 3" xfId="11615"/>
    <cellStyle name="Comma 2 2 3 19 3 2" xfId="34387"/>
    <cellStyle name="Comma 2 2 3 19 4" xfId="16015"/>
    <cellStyle name="Comma 2 2 3 19 4 2" xfId="38787"/>
    <cellStyle name="Comma 2 2 3 19 5" xfId="19975"/>
    <cellStyle name="Comma 2 2 3 19 5 2" xfId="42747"/>
    <cellStyle name="Comma 2 2 3 19 6" xfId="26135"/>
    <cellStyle name="Comma 2 2 3 2" xfId="228"/>
    <cellStyle name="Comma 2 2 3 2 10" xfId="8535"/>
    <cellStyle name="Comma 2 2 3 2 10 2" xfId="31307"/>
    <cellStyle name="Comma 2 2 3 2 11" xfId="12495"/>
    <cellStyle name="Comma 2 2 3 2 11 2" xfId="35267"/>
    <cellStyle name="Comma 2 2 3 2 12" xfId="12935"/>
    <cellStyle name="Comma 2 2 3 2 12 2" xfId="35707"/>
    <cellStyle name="Comma 2 2 3 2 13" xfId="16895"/>
    <cellStyle name="Comma 2 2 3 2 13 2" xfId="39667"/>
    <cellStyle name="Comma 2 2 3 2 14" xfId="338"/>
    <cellStyle name="Comma 2 2 3 2 14 2" xfId="23110"/>
    <cellStyle name="Comma 2 2 3 2 15" xfId="23000"/>
    <cellStyle name="Comma 2 2 3 2 2" xfId="393"/>
    <cellStyle name="Comma 2 2 3 2 2 10" xfId="17005"/>
    <cellStyle name="Comma 2 2 3 2 2 10 2" xfId="39777"/>
    <cellStyle name="Comma 2 2 3 2 2 11" xfId="23165"/>
    <cellStyle name="Comma 2 2 3 2 2 2" xfId="1108"/>
    <cellStyle name="Comma 2 2 3 2 2 2 2" xfId="5233"/>
    <cellStyle name="Comma 2 2 3 2 2 2 2 2" xfId="28005"/>
    <cellStyle name="Comma 2 2 3 2 2 2 3" xfId="9360"/>
    <cellStyle name="Comma 2 2 3 2 2 2 3 2" xfId="32132"/>
    <cellStyle name="Comma 2 2 3 2 2 2 4" xfId="13760"/>
    <cellStyle name="Comma 2 2 3 2 2 2 4 2" xfId="36532"/>
    <cellStyle name="Comma 2 2 3 2 2 2 5" xfId="17720"/>
    <cellStyle name="Comma 2 2 3 2 2 2 5 2" xfId="40492"/>
    <cellStyle name="Comma 2 2 3 2 2 2 6" xfId="23880"/>
    <cellStyle name="Comma 2 2 3 2 2 3" xfId="1823"/>
    <cellStyle name="Comma 2 2 3 2 2 3 2" xfId="5948"/>
    <cellStyle name="Comma 2 2 3 2 2 3 2 2" xfId="28720"/>
    <cellStyle name="Comma 2 2 3 2 2 3 3" xfId="10075"/>
    <cellStyle name="Comma 2 2 3 2 2 3 3 2" xfId="32847"/>
    <cellStyle name="Comma 2 2 3 2 2 3 4" xfId="14475"/>
    <cellStyle name="Comma 2 2 3 2 2 3 4 2" xfId="37247"/>
    <cellStyle name="Comma 2 2 3 2 2 3 5" xfId="18435"/>
    <cellStyle name="Comma 2 2 3 2 2 3 5 2" xfId="41207"/>
    <cellStyle name="Comma 2 2 3 2 2 3 6" xfId="24595"/>
    <cellStyle name="Comma 2 2 3 2 2 4" xfId="2648"/>
    <cellStyle name="Comma 2 2 3 2 2 4 2" xfId="6773"/>
    <cellStyle name="Comma 2 2 3 2 2 4 2 2" xfId="29545"/>
    <cellStyle name="Comma 2 2 3 2 2 4 3" xfId="10900"/>
    <cellStyle name="Comma 2 2 3 2 2 4 3 2" xfId="33672"/>
    <cellStyle name="Comma 2 2 3 2 2 4 4" xfId="15300"/>
    <cellStyle name="Comma 2 2 3 2 2 4 4 2" xfId="38072"/>
    <cellStyle name="Comma 2 2 3 2 2 4 5" xfId="19260"/>
    <cellStyle name="Comma 2 2 3 2 2 4 5 2" xfId="42032"/>
    <cellStyle name="Comma 2 2 3 2 2 4 6" xfId="25420"/>
    <cellStyle name="Comma 2 2 3 2 2 5" xfId="3638"/>
    <cellStyle name="Comma 2 2 3 2 2 5 2" xfId="7763"/>
    <cellStyle name="Comma 2 2 3 2 2 5 2 2" xfId="30535"/>
    <cellStyle name="Comma 2 2 3 2 2 5 3" xfId="11890"/>
    <cellStyle name="Comma 2 2 3 2 2 5 3 2" xfId="34662"/>
    <cellStyle name="Comma 2 2 3 2 2 5 4" xfId="16290"/>
    <cellStyle name="Comma 2 2 3 2 2 5 4 2" xfId="39062"/>
    <cellStyle name="Comma 2 2 3 2 2 5 5" xfId="20250"/>
    <cellStyle name="Comma 2 2 3 2 2 5 5 2" xfId="43022"/>
    <cellStyle name="Comma 2 2 3 2 2 5 6" xfId="26410"/>
    <cellStyle name="Comma 2 2 3 2 2 6" xfId="4518"/>
    <cellStyle name="Comma 2 2 3 2 2 6 2" xfId="27290"/>
    <cellStyle name="Comma 2 2 3 2 2 7" xfId="8645"/>
    <cellStyle name="Comma 2 2 3 2 2 7 2" xfId="31417"/>
    <cellStyle name="Comma 2 2 3 2 2 8" xfId="12605"/>
    <cellStyle name="Comma 2 2 3 2 2 8 2" xfId="35377"/>
    <cellStyle name="Comma 2 2 3 2 2 9" xfId="13045"/>
    <cellStyle name="Comma 2 2 3 2 2 9 2" xfId="35817"/>
    <cellStyle name="Comma 2 2 3 2 3" xfId="503"/>
    <cellStyle name="Comma 2 2 3 2 3 10" xfId="17115"/>
    <cellStyle name="Comma 2 2 3 2 3 10 2" xfId="39887"/>
    <cellStyle name="Comma 2 2 3 2 3 11" xfId="23275"/>
    <cellStyle name="Comma 2 2 3 2 3 2" xfId="1218"/>
    <cellStyle name="Comma 2 2 3 2 3 2 2" xfId="5343"/>
    <cellStyle name="Comma 2 2 3 2 3 2 2 2" xfId="28115"/>
    <cellStyle name="Comma 2 2 3 2 3 2 3" xfId="9470"/>
    <cellStyle name="Comma 2 2 3 2 3 2 3 2" xfId="32242"/>
    <cellStyle name="Comma 2 2 3 2 3 2 4" xfId="13870"/>
    <cellStyle name="Comma 2 2 3 2 3 2 4 2" xfId="36642"/>
    <cellStyle name="Comma 2 2 3 2 3 2 5" xfId="17830"/>
    <cellStyle name="Comma 2 2 3 2 3 2 5 2" xfId="40602"/>
    <cellStyle name="Comma 2 2 3 2 3 2 6" xfId="23990"/>
    <cellStyle name="Comma 2 2 3 2 3 3" xfId="1933"/>
    <cellStyle name="Comma 2 2 3 2 3 3 2" xfId="6058"/>
    <cellStyle name="Comma 2 2 3 2 3 3 2 2" xfId="28830"/>
    <cellStyle name="Comma 2 2 3 2 3 3 3" xfId="10185"/>
    <cellStyle name="Comma 2 2 3 2 3 3 3 2" xfId="32957"/>
    <cellStyle name="Comma 2 2 3 2 3 3 4" xfId="14585"/>
    <cellStyle name="Comma 2 2 3 2 3 3 4 2" xfId="37357"/>
    <cellStyle name="Comma 2 2 3 2 3 3 5" xfId="18545"/>
    <cellStyle name="Comma 2 2 3 2 3 3 5 2" xfId="41317"/>
    <cellStyle name="Comma 2 2 3 2 3 3 6" xfId="24705"/>
    <cellStyle name="Comma 2 2 3 2 3 4" xfId="2758"/>
    <cellStyle name="Comma 2 2 3 2 3 4 2" xfId="6883"/>
    <cellStyle name="Comma 2 2 3 2 3 4 2 2" xfId="29655"/>
    <cellStyle name="Comma 2 2 3 2 3 4 3" xfId="11010"/>
    <cellStyle name="Comma 2 2 3 2 3 4 3 2" xfId="33782"/>
    <cellStyle name="Comma 2 2 3 2 3 4 4" xfId="15410"/>
    <cellStyle name="Comma 2 2 3 2 3 4 4 2" xfId="38182"/>
    <cellStyle name="Comma 2 2 3 2 3 4 5" xfId="19370"/>
    <cellStyle name="Comma 2 2 3 2 3 4 5 2" xfId="42142"/>
    <cellStyle name="Comma 2 2 3 2 3 4 6" xfId="25530"/>
    <cellStyle name="Comma 2 2 3 2 3 5" xfId="3748"/>
    <cellStyle name="Comma 2 2 3 2 3 5 2" xfId="7873"/>
    <cellStyle name="Comma 2 2 3 2 3 5 2 2" xfId="30645"/>
    <cellStyle name="Comma 2 2 3 2 3 5 3" xfId="12000"/>
    <cellStyle name="Comma 2 2 3 2 3 5 3 2" xfId="34772"/>
    <cellStyle name="Comma 2 2 3 2 3 5 4" xfId="16400"/>
    <cellStyle name="Comma 2 2 3 2 3 5 4 2" xfId="39172"/>
    <cellStyle name="Comma 2 2 3 2 3 5 5" xfId="20360"/>
    <cellStyle name="Comma 2 2 3 2 3 5 5 2" xfId="43132"/>
    <cellStyle name="Comma 2 2 3 2 3 5 6" xfId="26520"/>
    <cellStyle name="Comma 2 2 3 2 3 6" xfId="4628"/>
    <cellStyle name="Comma 2 2 3 2 3 6 2" xfId="27400"/>
    <cellStyle name="Comma 2 2 3 2 3 7" xfId="8755"/>
    <cellStyle name="Comma 2 2 3 2 3 7 2" xfId="31527"/>
    <cellStyle name="Comma 2 2 3 2 3 8" xfId="12715"/>
    <cellStyle name="Comma 2 2 3 2 3 8 2" xfId="35487"/>
    <cellStyle name="Comma 2 2 3 2 3 9" xfId="13155"/>
    <cellStyle name="Comma 2 2 3 2 3 9 2" xfId="35927"/>
    <cellStyle name="Comma 2 2 3 2 4" xfId="778"/>
    <cellStyle name="Comma 2 2 3 2 4 10" xfId="23550"/>
    <cellStyle name="Comma 2 2 3 2 4 2" xfId="1493"/>
    <cellStyle name="Comma 2 2 3 2 4 2 2" xfId="5618"/>
    <cellStyle name="Comma 2 2 3 2 4 2 2 2" xfId="28390"/>
    <cellStyle name="Comma 2 2 3 2 4 2 3" xfId="9745"/>
    <cellStyle name="Comma 2 2 3 2 4 2 3 2" xfId="32517"/>
    <cellStyle name="Comma 2 2 3 2 4 2 4" xfId="14145"/>
    <cellStyle name="Comma 2 2 3 2 4 2 4 2" xfId="36917"/>
    <cellStyle name="Comma 2 2 3 2 4 2 5" xfId="18105"/>
    <cellStyle name="Comma 2 2 3 2 4 2 5 2" xfId="40877"/>
    <cellStyle name="Comma 2 2 3 2 4 2 6" xfId="24265"/>
    <cellStyle name="Comma 2 2 3 2 4 3" xfId="2208"/>
    <cellStyle name="Comma 2 2 3 2 4 3 2" xfId="6333"/>
    <cellStyle name="Comma 2 2 3 2 4 3 2 2" xfId="29105"/>
    <cellStyle name="Comma 2 2 3 2 4 3 3" xfId="10460"/>
    <cellStyle name="Comma 2 2 3 2 4 3 3 2" xfId="33232"/>
    <cellStyle name="Comma 2 2 3 2 4 3 4" xfId="14860"/>
    <cellStyle name="Comma 2 2 3 2 4 3 4 2" xfId="37632"/>
    <cellStyle name="Comma 2 2 3 2 4 3 5" xfId="18820"/>
    <cellStyle name="Comma 2 2 3 2 4 3 5 2" xfId="41592"/>
    <cellStyle name="Comma 2 2 3 2 4 3 6" xfId="24980"/>
    <cellStyle name="Comma 2 2 3 2 4 4" xfId="3033"/>
    <cellStyle name="Comma 2 2 3 2 4 4 2" xfId="7158"/>
    <cellStyle name="Comma 2 2 3 2 4 4 2 2" xfId="29930"/>
    <cellStyle name="Comma 2 2 3 2 4 4 3" xfId="11285"/>
    <cellStyle name="Comma 2 2 3 2 4 4 3 2" xfId="34057"/>
    <cellStyle name="Comma 2 2 3 2 4 4 4" xfId="15685"/>
    <cellStyle name="Comma 2 2 3 2 4 4 4 2" xfId="38457"/>
    <cellStyle name="Comma 2 2 3 2 4 4 5" xfId="19645"/>
    <cellStyle name="Comma 2 2 3 2 4 4 5 2" xfId="42417"/>
    <cellStyle name="Comma 2 2 3 2 4 4 6" xfId="25805"/>
    <cellStyle name="Comma 2 2 3 2 4 5" xfId="4023"/>
    <cellStyle name="Comma 2 2 3 2 4 5 2" xfId="8148"/>
    <cellStyle name="Comma 2 2 3 2 4 5 2 2" xfId="30920"/>
    <cellStyle name="Comma 2 2 3 2 4 5 3" xfId="12275"/>
    <cellStyle name="Comma 2 2 3 2 4 5 3 2" xfId="35047"/>
    <cellStyle name="Comma 2 2 3 2 4 5 4" xfId="16675"/>
    <cellStyle name="Comma 2 2 3 2 4 5 4 2" xfId="39447"/>
    <cellStyle name="Comma 2 2 3 2 4 5 5" xfId="20635"/>
    <cellStyle name="Comma 2 2 3 2 4 5 5 2" xfId="43407"/>
    <cellStyle name="Comma 2 2 3 2 4 5 6" xfId="26795"/>
    <cellStyle name="Comma 2 2 3 2 4 6" xfId="4903"/>
    <cellStyle name="Comma 2 2 3 2 4 6 2" xfId="27675"/>
    <cellStyle name="Comma 2 2 3 2 4 7" xfId="9030"/>
    <cellStyle name="Comma 2 2 3 2 4 7 2" xfId="31802"/>
    <cellStyle name="Comma 2 2 3 2 4 8" xfId="13430"/>
    <cellStyle name="Comma 2 2 3 2 4 8 2" xfId="36202"/>
    <cellStyle name="Comma 2 2 3 2 4 9" xfId="17390"/>
    <cellStyle name="Comma 2 2 3 2 4 9 2" xfId="40162"/>
    <cellStyle name="Comma 2 2 3 2 5" xfId="998"/>
    <cellStyle name="Comma 2 2 3 2 5 2" xfId="5123"/>
    <cellStyle name="Comma 2 2 3 2 5 2 2" xfId="27895"/>
    <cellStyle name="Comma 2 2 3 2 5 3" xfId="9250"/>
    <cellStyle name="Comma 2 2 3 2 5 3 2" xfId="32022"/>
    <cellStyle name="Comma 2 2 3 2 5 4" xfId="13650"/>
    <cellStyle name="Comma 2 2 3 2 5 4 2" xfId="36422"/>
    <cellStyle name="Comma 2 2 3 2 5 5" xfId="17610"/>
    <cellStyle name="Comma 2 2 3 2 5 5 2" xfId="40382"/>
    <cellStyle name="Comma 2 2 3 2 5 6" xfId="23770"/>
    <cellStyle name="Comma 2 2 3 2 6" xfId="1713"/>
    <cellStyle name="Comma 2 2 3 2 6 2" xfId="5838"/>
    <cellStyle name="Comma 2 2 3 2 6 2 2" xfId="28610"/>
    <cellStyle name="Comma 2 2 3 2 6 3" xfId="9965"/>
    <cellStyle name="Comma 2 2 3 2 6 3 2" xfId="32737"/>
    <cellStyle name="Comma 2 2 3 2 6 4" xfId="14365"/>
    <cellStyle name="Comma 2 2 3 2 6 4 2" xfId="37137"/>
    <cellStyle name="Comma 2 2 3 2 6 5" xfId="18325"/>
    <cellStyle name="Comma 2 2 3 2 6 5 2" xfId="41097"/>
    <cellStyle name="Comma 2 2 3 2 6 6" xfId="24485"/>
    <cellStyle name="Comma 2 2 3 2 7" xfId="2538"/>
    <cellStyle name="Comma 2 2 3 2 7 2" xfId="6663"/>
    <cellStyle name="Comma 2 2 3 2 7 2 2" xfId="29435"/>
    <cellStyle name="Comma 2 2 3 2 7 3" xfId="10790"/>
    <cellStyle name="Comma 2 2 3 2 7 3 2" xfId="33562"/>
    <cellStyle name="Comma 2 2 3 2 7 4" xfId="15190"/>
    <cellStyle name="Comma 2 2 3 2 7 4 2" xfId="37962"/>
    <cellStyle name="Comma 2 2 3 2 7 5" xfId="19150"/>
    <cellStyle name="Comma 2 2 3 2 7 5 2" xfId="41922"/>
    <cellStyle name="Comma 2 2 3 2 7 6" xfId="25310"/>
    <cellStyle name="Comma 2 2 3 2 8" xfId="3528"/>
    <cellStyle name="Comma 2 2 3 2 8 2" xfId="7653"/>
    <cellStyle name="Comma 2 2 3 2 8 2 2" xfId="30425"/>
    <cellStyle name="Comma 2 2 3 2 8 3" xfId="11780"/>
    <cellStyle name="Comma 2 2 3 2 8 3 2" xfId="34552"/>
    <cellStyle name="Comma 2 2 3 2 8 4" xfId="16180"/>
    <cellStyle name="Comma 2 2 3 2 8 4 2" xfId="38952"/>
    <cellStyle name="Comma 2 2 3 2 8 5" xfId="20140"/>
    <cellStyle name="Comma 2 2 3 2 8 5 2" xfId="42912"/>
    <cellStyle name="Comma 2 2 3 2 8 6" xfId="26300"/>
    <cellStyle name="Comma 2 2 3 2 9" xfId="4408"/>
    <cellStyle name="Comma 2 2 3 2 9 2" xfId="27180"/>
    <cellStyle name="Comma 2 2 3 20" xfId="3418"/>
    <cellStyle name="Comma 2 2 3 20 2" xfId="7543"/>
    <cellStyle name="Comma 2 2 3 20 2 2" xfId="30315"/>
    <cellStyle name="Comma 2 2 3 20 3" xfId="11670"/>
    <cellStyle name="Comma 2 2 3 20 3 2" xfId="34442"/>
    <cellStyle name="Comma 2 2 3 20 4" xfId="16070"/>
    <cellStyle name="Comma 2 2 3 20 4 2" xfId="38842"/>
    <cellStyle name="Comma 2 2 3 20 5" xfId="20030"/>
    <cellStyle name="Comma 2 2 3 20 5 2" xfId="42802"/>
    <cellStyle name="Comma 2 2 3 20 6" xfId="26190"/>
    <cellStyle name="Comma 2 2 3 21" xfId="3473"/>
    <cellStyle name="Comma 2 2 3 21 2" xfId="7598"/>
    <cellStyle name="Comma 2 2 3 21 2 2" xfId="30370"/>
    <cellStyle name="Comma 2 2 3 21 3" xfId="11725"/>
    <cellStyle name="Comma 2 2 3 21 3 2" xfId="34497"/>
    <cellStyle name="Comma 2 2 3 21 4" xfId="16125"/>
    <cellStyle name="Comma 2 2 3 21 4 2" xfId="38897"/>
    <cellStyle name="Comma 2 2 3 21 5" xfId="20085"/>
    <cellStyle name="Comma 2 2 3 21 5 2" xfId="42857"/>
    <cellStyle name="Comma 2 2 3 21 6" xfId="26245"/>
    <cellStyle name="Comma 2 2 3 22" xfId="4188"/>
    <cellStyle name="Comma 2 2 3 22 2" xfId="26960"/>
    <cellStyle name="Comma 2 2 3 23" xfId="4243"/>
    <cellStyle name="Comma 2 2 3 23 2" xfId="27015"/>
    <cellStyle name="Comma 2 2 3 24" xfId="4298"/>
    <cellStyle name="Comma 2 2 3 24 2" xfId="27070"/>
    <cellStyle name="Comma 2 2 3 25" xfId="4353"/>
    <cellStyle name="Comma 2 2 3 25 2" xfId="27125"/>
    <cellStyle name="Comma 2 2 3 26" xfId="8313"/>
    <cellStyle name="Comma 2 2 3 26 2" xfId="31085"/>
    <cellStyle name="Comma 2 2 3 27" xfId="8370"/>
    <cellStyle name="Comma 2 2 3 27 2" xfId="31142"/>
    <cellStyle name="Comma 2 2 3 28" xfId="8425"/>
    <cellStyle name="Comma 2 2 3 28 2" xfId="31197"/>
    <cellStyle name="Comma 2 2 3 29" xfId="8480"/>
    <cellStyle name="Comma 2 2 3 29 2" xfId="31252"/>
    <cellStyle name="Comma 2 2 3 3" xfId="283"/>
    <cellStyle name="Comma 2 2 3 3 10" xfId="16950"/>
    <cellStyle name="Comma 2 2 3 3 10 2" xfId="39722"/>
    <cellStyle name="Comma 2 2 3 3 11" xfId="23055"/>
    <cellStyle name="Comma 2 2 3 3 2" xfId="1053"/>
    <cellStyle name="Comma 2 2 3 3 2 2" xfId="5178"/>
    <cellStyle name="Comma 2 2 3 3 2 2 2" xfId="27950"/>
    <cellStyle name="Comma 2 2 3 3 2 3" xfId="9305"/>
    <cellStyle name="Comma 2 2 3 3 2 3 2" xfId="32077"/>
    <cellStyle name="Comma 2 2 3 3 2 4" xfId="13705"/>
    <cellStyle name="Comma 2 2 3 3 2 4 2" xfId="36477"/>
    <cellStyle name="Comma 2 2 3 3 2 5" xfId="17665"/>
    <cellStyle name="Comma 2 2 3 3 2 5 2" xfId="40437"/>
    <cellStyle name="Comma 2 2 3 3 2 6" xfId="23825"/>
    <cellStyle name="Comma 2 2 3 3 3" xfId="1768"/>
    <cellStyle name="Comma 2 2 3 3 3 2" xfId="5893"/>
    <cellStyle name="Comma 2 2 3 3 3 2 2" xfId="28665"/>
    <cellStyle name="Comma 2 2 3 3 3 3" xfId="10020"/>
    <cellStyle name="Comma 2 2 3 3 3 3 2" xfId="32792"/>
    <cellStyle name="Comma 2 2 3 3 3 4" xfId="14420"/>
    <cellStyle name="Comma 2 2 3 3 3 4 2" xfId="37192"/>
    <cellStyle name="Comma 2 2 3 3 3 5" xfId="18380"/>
    <cellStyle name="Comma 2 2 3 3 3 5 2" xfId="41152"/>
    <cellStyle name="Comma 2 2 3 3 3 6" xfId="24540"/>
    <cellStyle name="Comma 2 2 3 3 4" xfId="2593"/>
    <cellStyle name="Comma 2 2 3 3 4 2" xfId="6718"/>
    <cellStyle name="Comma 2 2 3 3 4 2 2" xfId="29490"/>
    <cellStyle name="Comma 2 2 3 3 4 3" xfId="10845"/>
    <cellStyle name="Comma 2 2 3 3 4 3 2" xfId="33617"/>
    <cellStyle name="Comma 2 2 3 3 4 4" xfId="15245"/>
    <cellStyle name="Comma 2 2 3 3 4 4 2" xfId="38017"/>
    <cellStyle name="Comma 2 2 3 3 4 5" xfId="19205"/>
    <cellStyle name="Comma 2 2 3 3 4 5 2" xfId="41977"/>
    <cellStyle name="Comma 2 2 3 3 4 6" xfId="25365"/>
    <cellStyle name="Comma 2 2 3 3 5" xfId="3583"/>
    <cellStyle name="Comma 2 2 3 3 5 2" xfId="7708"/>
    <cellStyle name="Comma 2 2 3 3 5 2 2" xfId="30480"/>
    <cellStyle name="Comma 2 2 3 3 5 3" xfId="11835"/>
    <cellStyle name="Comma 2 2 3 3 5 3 2" xfId="34607"/>
    <cellStyle name="Comma 2 2 3 3 5 4" xfId="16235"/>
    <cellStyle name="Comma 2 2 3 3 5 4 2" xfId="39007"/>
    <cellStyle name="Comma 2 2 3 3 5 5" xfId="20195"/>
    <cellStyle name="Comma 2 2 3 3 5 5 2" xfId="42967"/>
    <cellStyle name="Comma 2 2 3 3 5 6" xfId="26355"/>
    <cellStyle name="Comma 2 2 3 3 6" xfId="4463"/>
    <cellStyle name="Comma 2 2 3 3 6 2" xfId="27235"/>
    <cellStyle name="Comma 2 2 3 3 7" xfId="8590"/>
    <cellStyle name="Comma 2 2 3 3 7 2" xfId="31362"/>
    <cellStyle name="Comma 2 2 3 3 8" xfId="12550"/>
    <cellStyle name="Comma 2 2 3 3 8 2" xfId="35322"/>
    <cellStyle name="Comma 2 2 3 3 9" xfId="12990"/>
    <cellStyle name="Comma 2 2 3 3 9 2" xfId="35762"/>
    <cellStyle name="Comma 2 2 3 30" xfId="12440"/>
    <cellStyle name="Comma 2 2 3 30 2" xfId="35212"/>
    <cellStyle name="Comma 2 2 3 31" xfId="12770"/>
    <cellStyle name="Comma 2 2 3 31 2" xfId="35542"/>
    <cellStyle name="Comma 2 2 3 32" xfId="12825"/>
    <cellStyle name="Comma 2 2 3 32 2" xfId="35597"/>
    <cellStyle name="Comma 2 2 3 33" xfId="12880"/>
    <cellStyle name="Comma 2 2 3 33 2" xfId="35652"/>
    <cellStyle name="Comma 2 2 3 34" xfId="16840"/>
    <cellStyle name="Comma 2 2 3 34 2" xfId="39612"/>
    <cellStyle name="Comma 2 2 3 35" xfId="20800"/>
    <cellStyle name="Comma 2 2 3 35 2" xfId="43572"/>
    <cellStyle name="Comma 2 2 3 36" xfId="20855"/>
    <cellStyle name="Comma 2 2 3 36 2" xfId="43627"/>
    <cellStyle name="Comma 2 2 3 37" xfId="20910"/>
    <cellStyle name="Comma 2 2 3 37 2" xfId="43682"/>
    <cellStyle name="Comma 2 2 3 38" xfId="20965"/>
    <cellStyle name="Comma 2 2 3 38 2" xfId="43737"/>
    <cellStyle name="Comma 2 2 3 39" xfId="21020"/>
    <cellStyle name="Comma 2 2 3 39 2" xfId="43792"/>
    <cellStyle name="Comma 2 2 3 4" xfId="448"/>
    <cellStyle name="Comma 2 2 3 4 10" xfId="17060"/>
    <cellStyle name="Comma 2 2 3 4 10 2" xfId="39832"/>
    <cellStyle name="Comma 2 2 3 4 11" xfId="23220"/>
    <cellStyle name="Comma 2 2 3 4 2" xfId="1163"/>
    <cellStyle name="Comma 2 2 3 4 2 2" xfId="5288"/>
    <cellStyle name="Comma 2 2 3 4 2 2 2" xfId="28060"/>
    <cellStyle name="Comma 2 2 3 4 2 3" xfId="9415"/>
    <cellStyle name="Comma 2 2 3 4 2 3 2" xfId="32187"/>
    <cellStyle name="Comma 2 2 3 4 2 4" xfId="13815"/>
    <cellStyle name="Comma 2 2 3 4 2 4 2" xfId="36587"/>
    <cellStyle name="Comma 2 2 3 4 2 5" xfId="17775"/>
    <cellStyle name="Comma 2 2 3 4 2 5 2" xfId="40547"/>
    <cellStyle name="Comma 2 2 3 4 2 6" xfId="23935"/>
    <cellStyle name="Comma 2 2 3 4 3" xfId="1878"/>
    <cellStyle name="Comma 2 2 3 4 3 2" xfId="6003"/>
    <cellStyle name="Comma 2 2 3 4 3 2 2" xfId="28775"/>
    <cellStyle name="Comma 2 2 3 4 3 3" xfId="10130"/>
    <cellStyle name="Comma 2 2 3 4 3 3 2" xfId="32902"/>
    <cellStyle name="Comma 2 2 3 4 3 4" xfId="14530"/>
    <cellStyle name="Comma 2 2 3 4 3 4 2" xfId="37302"/>
    <cellStyle name="Comma 2 2 3 4 3 5" xfId="18490"/>
    <cellStyle name="Comma 2 2 3 4 3 5 2" xfId="41262"/>
    <cellStyle name="Comma 2 2 3 4 3 6" xfId="24650"/>
    <cellStyle name="Comma 2 2 3 4 4" xfId="2703"/>
    <cellStyle name="Comma 2 2 3 4 4 2" xfId="6828"/>
    <cellStyle name="Comma 2 2 3 4 4 2 2" xfId="29600"/>
    <cellStyle name="Comma 2 2 3 4 4 3" xfId="10955"/>
    <cellStyle name="Comma 2 2 3 4 4 3 2" xfId="33727"/>
    <cellStyle name="Comma 2 2 3 4 4 4" xfId="15355"/>
    <cellStyle name="Comma 2 2 3 4 4 4 2" xfId="38127"/>
    <cellStyle name="Comma 2 2 3 4 4 5" xfId="19315"/>
    <cellStyle name="Comma 2 2 3 4 4 5 2" xfId="42087"/>
    <cellStyle name="Comma 2 2 3 4 4 6" xfId="25475"/>
    <cellStyle name="Comma 2 2 3 4 5" xfId="3693"/>
    <cellStyle name="Comma 2 2 3 4 5 2" xfId="7818"/>
    <cellStyle name="Comma 2 2 3 4 5 2 2" xfId="30590"/>
    <cellStyle name="Comma 2 2 3 4 5 3" xfId="11945"/>
    <cellStyle name="Comma 2 2 3 4 5 3 2" xfId="34717"/>
    <cellStyle name="Comma 2 2 3 4 5 4" xfId="16345"/>
    <cellStyle name="Comma 2 2 3 4 5 4 2" xfId="39117"/>
    <cellStyle name="Comma 2 2 3 4 5 5" xfId="20305"/>
    <cellStyle name="Comma 2 2 3 4 5 5 2" xfId="43077"/>
    <cellStyle name="Comma 2 2 3 4 5 6" xfId="26465"/>
    <cellStyle name="Comma 2 2 3 4 6" xfId="4573"/>
    <cellStyle name="Comma 2 2 3 4 6 2" xfId="27345"/>
    <cellStyle name="Comma 2 2 3 4 7" xfId="8700"/>
    <cellStyle name="Comma 2 2 3 4 7 2" xfId="31472"/>
    <cellStyle name="Comma 2 2 3 4 8" xfId="12660"/>
    <cellStyle name="Comma 2 2 3 4 8 2" xfId="35432"/>
    <cellStyle name="Comma 2 2 3 4 9" xfId="13100"/>
    <cellStyle name="Comma 2 2 3 4 9 2" xfId="35872"/>
    <cellStyle name="Comma 2 2 3 40" xfId="21075"/>
    <cellStyle name="Comma 2 2 3 40 2" xfId="43847"/>
    <cellStyle name="Comma 2 2 3 41" xfId="21130"/>
    <cellStyle name="Comma 2 2 3 41 2" xfId="43902"/>
    <cellStyle name="Comma 2 2 3 42" xfId="21185"/>
    <cellStyle name="Comma 2 2 3 42 2" xfId="43957"/>
    <cellStyle name="Comma 2 2 3 43" xfId="21240"/>
    <cellStyle name="Comma 2 2 3 43 2" xfId="44012"/>
    <cellStyle name="Comma 2 2 3 44" xfId="21295"/>
    <cellStyle name="Comma 2 2 3 44 2" xfId="44067"/>
    <cellStyle name="Comma 2 2 3 45" xfId="21350"/>
    <cellStyle name="Comma 2 2 3 45 2" xfId="44122"/>
    <cellStyle name="Comma 2 2 3 46" xfId="21405"/>
    <cellStyle name="Comma 2 2 3 46 2" xfId="44177"/>
    <cellStyle name="Comma 2 2 3 47" xfId="21460"/>
    <cellStyle name="Comma 2 2 3 47 2" xfId="44232"/>
    <cellStyle name="Comma 2 2 3 48" xfId="21515"/>
    <cellStyle name="Comma 2 2 3 48 2" xfId="44287"/>
    <cellStyle name="Comma 2 2 3 49" xfId="21570"/>
    <cellStyle name="Comma 2 2 3 49 2" xfId="44342"/>
    <cellStyle name="Comma 2 2 3 5" xfId="558"/>
    <cellStyle name="Comma 2 2 3 5 10" xfId="23330"/>
    <cellStyle name="Comma 2 2 3 5 2" xfId="1273"/>
    <cellStyle name="Comma 2 2 3 5 2 2" xfId="5398"/>
    <cellStyle name="Comma 2 2 3 5 2 2 2" xfId="28170"/>
    <cellStyle name="Comma 2 2 3 5 2 3" xfId="9525"/>
    <cellStyle name="Comma 2 2 3 5 2 3 2" xfId="32297"/>
    <cellStyle name="Comma 2 2 3 5 2 4" xfId="13925"/>
    <cellStyle name="Comma 2 2 3 5 2 4 2" xfId="36697"/>
    <cellStyle name="Comma 2 2 3 5 2 5" xfId="17885"/>
    <cellStyle name="Comma 2 2 3 5 2 5 2" xfId="40657"/>
    <cellStyle name="Comma 2 2 3 5 2 6" xfId="24045"/>
    <cellStyle name="Comma 2 2 3 5 3" xfId="1988"/>
    <cellStyle name="Comma 2 2 3 5 3 2" xfId="6113"/>
    <cellStyle name="Comma 2 2 3 5 3 2 2" xfId="28885"/>
    <cellStyle name="Comma 2 2 3 5 3 3" xfId="10240"/>
    <cellStyle name="Comma 2 2 3 5 3 3 2" xfId="33012"/>
    <cellStyle name="Comma 2 2 3 5 3 4" xfId="14640"/>
    <cellStyle name="Comma 2 2 3 5 3 4 2" xfId="37412"/>
    <cellStyle name="Comma 2 2 3 5 3 5" xfId="18600"/>
    <cellStyle name="Comma 2 2 3 5 3 5 2" xfId="41372"/>
    <cellStyle name="Comma 2 2 3 5 3 6" xfId="24760"/>
    <cellStyle name="Comma 2 2 3 5 4" xfId="2813"/>
    <cellStyle name="Comma 2 2 3 5 4 2" xfId="6938"/>
    <cellStyle name="Comma 2 2 3 5 4 2 2" xfId="29710"/>
    <cellStyle name="Comma 2 2 3 5 4 3" xfId="11065"/>
    <cellStyle name="Comma 2 2 3 5 4 3 2" xfId="33837"/>
    <cellStyle name="Comma 2 2 3 5 4 4" xfId="15465"/>
    <cellStyle name="Comma 2 2 3 5 4 4 2" xfId="38237"/>
    <cellStyle name="Comma 2 2 3 5 4 5" xfId="19425"/>
    <cellStyle name="Comma 2 2 3 5 4 5 2" xfId="42197"/>
    <cellStyle name="Comma 2 2 3 5 4 6" xfId="25585"/>
    <cellStyle name="Comma 2 2 3 5 5" xfId="3803"/>
    <cellStyle name="Comma 2 2 3 5 5 2" xfId="7928"/>
    <cellStyle name="Comma 2 2 3 5 5 2 2" xfId="30700"/>
    <cellStyle name="Comma 2 2 3 5 5 3" xfId="12055"/>
    <cellStyle name="Comma 2 2 3 5 5 3 2" xfId="34827"/>
    <cellStyle name="Comma 2 2 3 5 5 4" xfId="16455"/>
    <cellStyle name="Comma 2 2 3 5 5 4 2" xfId="39227"/>
    <cellStyle name="Comma 2 2 3 5 5 5" xfId="20415"/>
    <cellStyle name="Comma 2 2 3 5 5 5 2" xfId="43187"/>
    <cellStyle name="Comma 2 2 3 5 5 6" xfId="26575"/>
    <cellStyle name="Comma 2 2 3 5 6" xfId="4683"/>
    <cellStyle name="Comma 2 2 3 5 6 2" xfId="27455"/>
    <cellStyle name="Comma 2 2 3 5 7" xfId="8810"/>
    <cellStyle name="Comma 2 2 3 5 7 2" xfId="31582"/>
    <cellStyle name="Comma 2 2 3 5 8" xfId="13210"/>
    <cellStyle name="Comma 2 2 3 5 8 2" xfId="35982"/>
    <cellStyle name="Comma 2 2 3 5 9" xfId="17170"/>
    <cellStyle name="Comma 2 2 3 5 9 2" xfId="39942"/>
    <cellStyle name="Comma 2 2 3 50" xfId="21625"/>
    <cellStyle name="Comma 2 2 3 50 2" xfId="44397"/>
    <cellStyle name="Comma 2 2 3 51" xfId="21680"/>
    <cellStyle name="Comma 2 2 3 51 2" xfId="44452"/>
    <cellStyle name="Comma 2 2 3 52" xfId="21735"/>
    <cellStyle name="Comma 2 2 3 52 2" xfId="44507"/>
    <cellStyle name="Comma 2 2 3 53" xfId="21790"/>
    <cellStyle name="Comma 2 2 3 53 2" xfId="44562"/>
    <cellStyle name="Comma 2 2 3 54" xfId="21845"/>
    <cellStyle name="Comma 2 2 3 54 2" xfId="44617"/>
    <cellStyle name="Comma 2 2 3 55" xfId="21900"/>
    <cellStyle name="Comma 2 2 3 55 2" xfId="44672"/>
    <cellStyle name="Comma 2 2 3 56" xfId="21955"/>
    <cellStyle name="Comma 2 2 3 56 2" xfId="44727"/>
    <cellStyle name="Comma 2 2 3 57" xfId="22010"/>
    <cellStyle name="Comma 2 2 3 57 2" xfId="44782"/>
    <cellStyle name="Comma 2 2 3 58" xfId="22065"/>
    <cellStyle name="Comma 2 2 3 58 2" xfId="44837"/>
    <cellStyle name="Comma 2 2 3 59" xfId="22120"/>
    <cellStyle name="Comma 2 2 3 59 2" xfId="44892"/>
    <cellStyle name="Comma 2 2 3 6" xfId="613"/>
    <cellStyle name="Comma 2 2 3 6 10" xfId="23385"/>
    <cellStyle name="Comma 2 2 3 6 2" xfId="1328"/>
    <cellStyle name="Comma 2 2 3 6 2 2" xfId="5453"/>
    <cellStyle name="Comma 2 2 3 6 2 2 2" xfId="28225"/>
    <cellStyle name="Comma 2 2 3 6 2 3" xfId="9580"/>
    <cellStyle name="Comma 2 2 3 6 2 3 2" xfId="32352"/>
    <cellStyle name="Comma 2 2 3 6 2 4" xfId="13980"/>
    <cellStyle name="Comma 2 2 3 6 2 4 2" xfId="36752"/>
    <cellStyle name="Comma 2 2 3 6 2 5" xfId="17940"/>
    <cellStyle name="Comma 2 2 3 6 2 5 2" xfId="40712"/>
    <cellStyle name="Comma 2 2 3 6 2 6" xfId="24100"/>
    <cellStyle name="Comma 2 2 3 6 3" xfId="2043"/>
    <cellStyle name="Comma 2 2 3 6 3 2" xfId="6168"/>
    <cellStyle name="Comma 2 2 3 6 3 2 2" xfId="28940"/>
    <cellStyle name="Comma 2 2 3 6 3 3" xfId="10295"/>
    <cellStyle name="Comma 2 2 3 6 3 3 2" xfId="33067"/>
    <cellStyle name="Comma 2 2 3 6 3 4" xfId="14695"/>
    <cellStyle name="Comma 2 2 3 6 3 4 2" xfId="37467"/>
    <cellStyle name="Comma 2 2 3 6 3 5" xfId="18655"/>
    <cellStyle name="Comma 2 2 3 6 3 5 2" xfId="41427"/>
    <cellStyle name="Comma 2 2 3 6 3 6" xfId="24815"/>
    <cellStyle name="Comma 2 2 3 6 4" xfId="2868"/>
    <cellStyle name="Comma 2 2 3 6 4 2" xfId="6993"/>
    <cellStyle name="Comma 2 2 3 6 4 2 2" xfId="29765"/>
    <cellStyle name="Comma 2 2 3 6 4 3" xfId="11120"/>
    <cellStyle name="Comma 2 2 3 6 4 3 2" xfId="33892"/>
    <cellStyle name="Comma 2 2 3 6 4 4" xfId="15520"/>
    <cellStyle name="Comma 2 2 3 6 4 4 2" xfId="38292"/>
    <cellStyle name="Comma 2 2 3 6 4 5" xfId="19480"/>
    <cellStyle name="Comma 2 2 3 6 4 5 2" xfId="42252"/>
    <cellStyle name="Comma 2 2 3 6 4 6" xfId="25640"/>
    <cellStyle name="Comma 2 2 3 6 5" xfId="3858"/>
    <cellStyle name="Comma 2 2 3 6 5 2" xfId="7983"/>
    <cellStyle name="Comma 2 2 3 6 5 2 2" xfId="30755"/>
    <cellStyle name="Comma 2 2 3 6 5 3" xfId="12110"/>
    <cellStyle name="Comma 2 2 3 6 5 3 2" xfId="34882"/>
    <cellStyle name="Comma 2 2 3 6 5 4" xfId="16510"/>
    <cellStyle name="Comma 2 2 3 6 5 4 2" xfId="39282"/>
    <cellStyle name="Comma 2 2 3 6 5 5" xfId="20470"/>
    <cellStyle name="Comma 2 2 3 6 5 5 2" xfId="43242"/>
    <cellStyle name="Comma 2 2 3 6 5 6" xfId="26630"/>
    <cellStyle name="Comma 2 2 3 6 6" xfId="4738"/>
    <cellStyle name="Comma 2 2 3 6 6 2" xfId="27510"/>
    <cellStyle name="Comma 2 2 3 6 7" xfId="8865"/>
    <cellStyle name="Comma 2 2 3 6 7 2" xfId="31637"/>
    <cellStyle name="Comma 2 2 3 6 8" xfId="13265"/>
    <cellStyle name="Comma 2 2 3 6 8 2" xfId="36037"/>
    <cellStyle name="Comma 2 2 3 6 9" xfId="17225"/>
    <cellStyle name="Comma 2 2 3 6 9 2" xfId="39997"/>
    <cellStyle name="Comma 2 2 3 60" xfId="22175"/>
    <cellStyle name="Comma 2 2 3 60 2" xfId="44947"/>
    <cellStyle name="Comma 2 2 3 61" xfId="22230"/>
    <cellStyle name="Comma 2 2 3 61 2" xfId="45002"/>
    <cellStyle name="Comma 2 2 3 62" xfId="22285"/>
    <cellStyle name="Comma 2 2 3 62 2" xfId="45057"/>
    <cellStyle name="Comma 2 2 3 63" xfId="22340"/>
    <cellStyle name="Comma 2 2 3 63 2" xfId="45112"/>
    <cellStyle name="Comma 2 2 3 64" xfId="22395"/>
    <cellStyle name="Comma 2 2 3 64 2" xfId="45167"/>
    <cellStyle name="Comma 2 2 3 65" xfId="22450"/>
    <cellStyle name="Comma 2 2 3 65 2" xfId="45222"/>
    <cellStyle name="Comma 2 2 3 66" xfId="22505"/>
    <cellStyle name="Comma 2 2 3 66 2" xfId="45277"/>
    <cellStyle name="Comma 2 2 3 67" xfId="22560"/>
    <cellStyle name="Comma 2 2 3 67 2" xfId="45332"/>
    <cellStyle name="Comma 2 2 3 68" xfId="22615"/>
    <cellStyle name="Comma 2 2 3 68 2" xfId="45387"/>
    <cellStyle name="Comma 2 2 3 69" xfId="22670"/>
    <cellStyle name="Comma 2 2 3 69 2" xfId="45442"/>
    <cellStyle name="Comma 2 2 3 7" xfId="668"/>
    <cellStyle name="Comma 2 2 3 7 10" xfId="23440"/>
    <cellStyle name="Comma 2 2 3 7 2" xfId="1383"/>
    <cellStyle name="Comma 2 2 3 7 2 2" xfId="5508"/>
    <cellStyle name="Comma 2 2 3 7 2 2 2" xfId="28280"/>
    <cellStyle name="Comma 2 2 3 7 2 3" xfId="9635"/>
    <cellStyle name="Comma 2 2 3 7 2 3 2" xfId="32407"/>
    <cellStyle name="Comma 2 2 3 7 2 4" xfId="14035"/>
    <cellStyle name="Comma 2 2 3 7 2 4 2" xfId="36807"/>
    <cellStyle name="Comma 2 2 3 7 2 5" xfId="17995"/>
    <cellStyle name="Comma 2 2 3 7 2 5 2" xfId="40767"/>
    <cellStyle name="Comma 2 2 3 7 2 6" xfId="24155"/>
    <cellStyle name="Comma 2 2 3 7 3" xfId="2098"/>
    <cellStyle name="Comma 2 2 3 7 3 2" xfId="6223"/>
    <cellStyle name="Comma 2 2 3 7 3 2 2" xfId="28995"/>
    <cellStyle name="Comma 2 2 3 7 3 3" xfId="10350"/>
    <cellStyle name="Comma 2 2 3 7 3 3 2" xfId="33122"/>
    <cellStyle name="Comma 2 2 3 7 3 4" xfId="14750"/>
    <cellStyle name="Comma 2 2 3 7 3 4 2" xfId="37522"/>
    <cellStyle name="Comma 2 2 3 7 3 5" xfId="18710"/>
    <cellStyle name="Comma 2 2 3 7 3 5 2" xfId="41482"/>
    <cellStyle name="Comma 2 2 3 7 3 6" xfId="24870"/>
    <cellStyle name="Comma 2 2 3 7 4" xfId="2923"/>
    <cellStyle name="Comma 2 2 3 7 4 2" xfId="7048"/>
    <cellStyle name="Comma 2 2 3 7 4 2 2" xfId="29820"/>
    <cellStyle name="Comma 2 2 3 7 4 3" xfId="11175"/>
    <cellStyle name="Comma 2 2 3 7 4 3 2" xfId="33947"/>
    <cellStyle name="Comma 2 2 3 7 4 4" xfId="15575"/>
    <cellStyle name="Comma 2 2 3 7 4 4 2" xfId="38347"/>
    <cellStyle name="Comma 2 2 3 7 4 5" xfId="19535"/>
    <cellStyle name="Comma 2 2 3 7 4 5 2" xfId="42307"/>
    <cellStyle name="Comma 2 2 3 7 4 6" xfId="25695"/>
    <cellStyle name="Comma 2 2 3 7 5" xfId="3913"/>
    <cellStyle name="Comma 2 2 3 7 5 2" xfId="8038"/>
    <cellStyle name="Comma 2 2 3 7 5 2 2" xfId="30810"/>
    <cellStyle name="Comma 2 2 3 7 5 3" xfId="12165"/>
    <cellStyle name="Comma 2 2 3 7 5 3 2" xfId="34937"/>
    <cellStyle name="Comma 2 2 3 7 5 4" xfId="16565"/>
    <cellStyle name="Comma 2 2 3 7 5 4 2" xfId="39337"/>
    <cellStyle name="Comma 2 2 3 7 5 5" xfId="20525"/>
    <cellStyle name="Comma 2 2 3 7 5 5 2" xfId="43297"/>
    <cellStyle name="Comma 2 2 3 7 5 6" xfId="26685"/>
    <cellStyle name="Comma 2 2 3 7 6" xfId="4793"/>
    <cellStyle name="Comma 2 2 3 7 6 2" xfId="27565"/>
    <cellStyle name="Comma 2 2 3 7 7" xfId="8920"/>
    <cellStyle name="Comma 2 2 3 7 7 2" xfId="31692"/>
    <cellStyle name="Comma 2 2 3 7 8" xfId="13320"/>
    <cellStyle name="Comma 2 2 3 7 8 2" xfId="36092"/>
    <cellStyle name="Comma 2 2 3 7 9" xfId="17280"/>
    <cellStyle name="Comma 2 2 3 7 9 2" xfId="40052"/>
    <cellStyle name="Comma 2 2 3 70" xfId="22725"/>
    <cellStyle name="Comma 2 2 3 70 2" xfId="45497"/>
    <cellStyle name="Comma 2 2 3 71" xfId="22780"/>
    <cellStyle name="Comma 2 2 3 71 2" xfId="45552"/>
    <cellStyle name="Comma 2 2 3 72" xfId="22835"/>
    <cellStyle name="Comma 2 2 3 72 2" xfId="45607"/>
    <cellStyle name="Comma 2 2 3 73" xfId="22890"/>
    <cellStyle name="Comma 2 2 3 73 2" xfId="45662"/>
    <cellStyle name="Comma 2 2 3 74" xfId="22945"/>
    <cellStyle name="Comma 2 2 3 8" xfId="723"/>
    <cellStyle name="Comma 2 2 3 8 10" xfId="23495"/>
    <cellStyle name="Comma 2 2 3 8 2" xfId="1438"/>
    <cellStyle name="Comma 2 2 3 8 2 2" xfId="5563"/>
    <cellStyle name="Comma 2 2 3 8 2 2 2" xfId="28335"/>
    <cellStyle name="Comma 2 2 3 8 2 3" xfId="9690"/>
    <cellStyle name="Comma 2 2 3 8 2 3 2" xfId="32462"/>
    <cellStyle name="Comma 2 2 3 8 2 4" xfId="14090"/>
    <cellStyle name="Comma 2 2 3 8 2 4 2" xfId="36862"/>
    <cellStyle name="Comma 2 2 3 8 2 5" xfId="18050"/>
    <cellStyle name="Comma 2 2 3 8 2 5 2" xfId="40822"/>
    <cellStyle name="Comma 2 2 3 8 2 6" xfId="24210"/>
    <cellStyle name="Comma 2 2 3 8 3" xfId="2153"/>
    <cellStyle name="Comma 2 2 3 8 3 2" xfId="6278"/>
    <cellStyle name="Comma 2 2 3 8 3 2 2" xfId="29050"/>
    <cellStyle name="Comma 2 2 3 8 3 3" xfId="10405"/>
    <cellStyle name="Comma 2 2 3 8 3 3 2" xfId="33177"/>
    <cellStyle name="Comma 2 2 3 8 3 4" xfId="14805"/>
    <cellStyle name="Comma 2 2 3 8 3 4 2" xfId="37577"/>
    <cellStyle name="Comma 2 2 3 8 3 5" xfId="18765"/>
    <cellStyle name="Comma 2 2 3 8 3 5 2" xfId="41537"/>
    <cellStyle name="Comma 2 2 3 8 3 6" xfId="24925"/>
    <cellStyle name="Comma 2 2 3 8 4" xfId="2978"/>
    <cellStyle name="Comma 2 2 3 8 4 2" xfId="7103"/>
    <cellStyle name="Comma 2 2 3 8 4 2 2" xfId="29875"/>
    <cellStyle name="Comma 2 2 3 8 4 3" xfId="11230"/>
    <cellStyle name="Comma 2 2 3 8 4 3 2" xfId="34002"/>
    <cellStyle name="Comma 2 2 3 8 4 4" xfId="15630"/>
    <cellStyle name="Comma 2 2 3 8 4 4 2" xfId="38402"/>
    <cellStyle name="Comma 2 2 3 8 4 5" xfId="19590"/>
    <cellStyle name="Comma 2 2 3 8 4 5 2" xfId="42362"/>
    <cellStyle name="Comma 2 2 3 8 4 6" xfId="25750"/>
    <cellStyle name="Comma 2 2 3 8 5" xfId="3968"/>
    <cellStyle name="Comma 2 2 3 8 5 2" xfId="8093"/>
    <cellStyle name="Comma 2 2 3 8 5 2 2" xfId="30865"/>
    <cellStyle name="Comma 2 2 3 8 5 3" xfId="12220"/>
    <cellStyle name="Comma 2 2 3 8 5 3 2" xfId="34992"/>
    <cellStyle name="Comma 2 2 3 8 5 4" xfId="16620"/>
    <cellStyle name="Comma 2 2 3 8 5 4 2" xfId="39392"/>
    <cellStyle name="Comma 2 2 3 8 5 5" xfId="20580"/>
    <cellStyle name="Comma 2 2 3 8 5 5 2" xfId="43352"/>
    <cellStyle name="Comma 2 2 3 8 5 6" xfId="26740"/>
    <cellStyle name="Comma 2 2 3 8 6" xfId="4848"/>
    <cellStyle name="Comma 2 2 3 8 6 2" xfId="27620"/>
    <cellStyle name="Comma 2 2 3 8 7" xfId="8975"/>
    <cellStyle name="Comma 2 2 3 8 7 2" xfId="31747"/>
    <cellStyle name="Comma 2 2 3 8 8" xfId="13375"/>
    <cellStyle name="Comma 2 2 3 8 8 2" xfId="36147"/>
    <cellStyle name="Comma 2 2 3 8 9" xfId="17335"/>
    <cellStyle name="Comma 2 2 3 8 9 2" xfId="40107"/>
    <cellStyle name="Comma 2 2 3 9" xfId="833"/>
    <cellStyle name="Comma 2 2 3 9 10" xfId="23605"/>
    <cellStyle name="Comma 2 2 3 9 2" xfId="1548"/>
    <cellStyle name="Comma 2 2 3 9 2 2" xfId="5673"/>
    <cellStyle name="Comma 2 2 3 9 2 2 2" xfId="28445"/>
    <cellStyle name="Comma 2 2 3 9 2 3" xfId="9800"/>
    <cellStyle name="Comma 2 2 3 9 2 3 2" xfId="32572"/>
    <cellStyle name="Comma 2 2 3 9 2 4" xfId="14200"/>
    <cellStyle name="Comma 2 2 3 9 2 4 2" xfId="36972"/>
    <cellStyle name="Comma 2 2 3 9 2 5" xfId="18160"/>
    <cellStyle name="Comma 2 2 3 9 2 5 2" xfId="40932"/>
    <cellStyle name="Comma 2 2 3 9 2 6" xfId="24320"/>
    <cellStyle name="Comma 2 2 3 9 3" xfId="2263"/>
    <cellStyle name="Comma 2 2 3 9 3 2" xfId="6388"/>
    <cellStyle name="Comma 2 2 3 9 3 2 2" xfId="29160"/>
    <cellStyle name="Comma 2 2 3 9 3 3" xfId="10515"/>
    <cellStyle name="Comma 2 2 3 9 3 3 2" xfId="33287"/>
    <cellStyle name="Comma 2 2 3 9 3 4" xfId="14915"/>
    <cellStyle name="Comma 2 2 3 9 3 4 2" xfId="37687"/>
    <cellStyle name="Comma 2 2 3 9 3 5" xfId="18875"/>
    <cellStyle name="Comma 2 2 3 9 3 5 2" xfId="41647"/>
    <cellStyle name="Comma 2 2 3 9 3 6" xfId="25035"/>
    <cellStyle name="Comma 2 2 3 9 4" xfId="3088"/>
    <cellStyle name="Comma 2 2 3 9 4 2" xfId="7213"/>
    <cellStyle name="Comma 2 2 3 9 4 2 2" xfId="29985"/>
    <cellStyle name="Comma 2 2 3 9 4 3" xfId="11340"/>
    <cellStyle name="Comma 2 2 3 9 4 3 2" xfId="34112"/>
    <cellStyle name="Comma 2 2 3 9 4 4" xfId="15740"/>
    <cellStyle name="Comma 2 2 3 9 4 4 2" xfId="38512"/>
    <cellStyle name="Comma 2 2 3 9 4 5" xfId="19700"/>
    <cellStyle name="Comma 2 2 3 9 4 5 2" xfId="42472"/>
    <cellStyle name="Comma 2 2 3 9 4 6" xfId="25860"/>
    <cellStyle name="Comma 2 2 3 9 5" xfId="4078"/>
    <cellStyle name="Comma 2 2 3 9 5 2" xfId="8203"/>
    <cellStyle name="Comma 2 2 3 9 5 2 2" xfId="30975"/>
    <cellStyle name="Comma 2 2 3 9 5 3" xfId="12330"/>
    <cellStyle name="Comma 2 2 3 9 5 3 2" xfId="35102"/>
    <cellStyle name="Comma 2 2 3 9 5 4" xfId="16730"/>
    <cellStyle name="Comma 2 2 3 9 5 4 2" xfId="39502"/>
    <cellStyle name="Comma 2 2 3 9 5 5" xfId="20690"/>
    <cellStyle name="Comma 2 2 3 9 5 5 2" xfId="43462"/>
    <cellStyle name="Comma 2 2 3 9 5 6" xfId="26850"/>
    <cellStyle name="Comma 2 2 3 9 6" xfId="4958"/>
    <cellStyle name="Comma 2 2 3 9 6 2" xfId="27730"/>
    <cellStyle name="Comma 2 2 3 9 7" xfId="9085"/>
    <cellStyle name="Comma 2 2 3 9 7 2" xfId="31857"/>
    <cellStyle name="Comma 2 2 3 9 8" xfId="13485"/>
    <cellStyle name="Comma 2 2 3 9 8 2" xfId="36257"/>
    <cellStyle name="Comma 2 2 3 9 9" xfId="17445"/>
    <cellStyle name="Comma 2 2 3 9 9 2" xfId="40217"/>
    <cellStyle name="Comma 2 2 30" xfId="8422"/>
    <cellStyle name="Comma 2 2 30 2" xfId="31194"/>
    <cellStyle name="Comma 2 2 31" xfId="8477"/>
    <cellStyle name="Comma 2 2 31 2" xfId="31249"/>
    <cellStyle name="Comma 2 2 32" xfId="12437"/>
    <cellStyle name="Comma 2 2 32 2" xfId="35209"/>
    <cellStyle name="Comma 2 2 33" xfId="12767"/>
    <cellStyle name="Comma 2 2 33 2" xfId="35539"/>
    <cellStyle name="Comma 2 2 34" xfId="12822"/>
    <cellStyle name="Comma 2 2 34 2" xfId="35594"/>
    <cellStyle name="Comma 2 2 35" xfId="12877"/>
    <cellStyle name="Comma 2 2 35 2" xfId="35649"/>
    <cellStyle name="Comma 2 2 36" xfId="16837"/>
    <cellStyle name="Comma 2 2 36 2" xfId="39609"/>
    <cellStyle name="Comma 2 2 37" xfId="20797"/>
    <cellStyle name="Comma 2 2 37 2" xfId="43569"/>
    <cellStyle name="Comma 2 2 38" xfId="20852"/>
    <cellStyle name="Comma 2 2 38 2" xfId="43624"/>
    <cellStyle name="Comma 2 2 39" xfId="20907"/>
    <cellStyle name="Comma 2 2 39 2" xfId="43679"/>
    <cellStyle name="Comma 2 2 4" xfId="225"/>
    <cellStyle name="Comma 2 2 4 10" xfId="8532"/>
    <cellStyle name="Comma 2 2 4 10 2" xfId="31304"/>
    <cellStyle name="Comma 2 2 4 11" xfId="12492"/>
    <cellStyle name="Comma 2 2 4 11 2" xfId="35264"/>
    <cellStyle name="Comma 2 2 4 12" xfId="12932"/>
    <cellStyle name="Comma 2 2 4 12 2" xfId="35704"/>
    <cellStyle name="Comma 2 2 4 13" xfId="16892"/>
    <cellStyle name="Comma 2 2 4 13 2" xfId="39664"/>
    <cellStyle name="Comma 2 2 4 14" xfId="335"/>
    <cellStyle name="Comma 2 2 4 14 2" xfId="23107"/>
    <cellStyle name="Comma 2 2 4 15" xfId="22997"/>
    <cellStyle name="Comma 2 2 4 2" xfId="390"/>
    <cellStyle name="Comma 2 2 4 2 10" xfId="17002"/>
    <cellStyle name="Comma 2 2 4 2 10 2" xfId="39774"/>
    <cellStyle name="Comma 2 2 4 2 11" xfId="23162"/>
    <cellStyle name="Comma 2 2 4 2 2" xfId="1105"/>
    <cellStyle name="Comma 2 2 4 2 2 2" xfId="5230"/>
    <cellStyle name="Comma 2 2 4 2 2 2 2" xfId="28002"/>
    <cellStyle name="Comma 2 2 4 2 2 3" xfId="9357"/>
    <cellStyle name="Comma 2 2 4 2 2 3 2" xfId="32129"/>
    <cellStyle name="Comma 2 2 4 2 2 4" xfId="13757"/>
    <cellStyle name="Comma 2 2 4 2 2 4 2" xfId="36529"/>
    <cellStyle name="Comma 2 2 4 2 2 5" xfId="17717"/>
    <cellStyle name="Comma 2 2 4 2 2 5 2" xfId="40489"/>
    <cellStyle name="Comma 2 2 4 2 2 6" xfId="23877"/>
    <cellStyle name="Comma 2 2 4 2 3" xfId="1820"/>
    <cellStyle name="Comma 2 2 4 2 3 2" xfId="5945"/>
    <cellStyle name="Comma 2 2 4 2 3 2 2" xfId="28717"/>
    <cellStyle name="Comma 2 2 4 2 3 3" xfId="10072"/>
    <cellStyle name="Comma 2 2 4 2 3 3 2" xfId="32844"/>
    <cellStyle name="Comma 2 2 4 2 3 4" xfId="14472"/>
    <cellStyle name="Comma 2 2 4 2 3 4 2" xfId="37244"/>
    <cellStyle name="Comma 2 2 4 2 3 5" xfId="18432"/>
    <cellStyle name="Comma 2 2 4 2 3 5 2" xfId="41204"/>
    <cellStyle name="Comma 2 2 4 2 3 6" xfId="24592"/>
    <cellStyle name="Comma 2 2 4 2 4" xfId="2645"/>
    <cellStyle name="Comma 2 2 4 2 4 2" xfId="6770"/>
    <cellStyle name="Comma 2 2 4 2 4 2 2" xfId="29542"/>
    <cellStyle name="Comma 2 2 4 2 4 3" xfId="10897"/>
    <cellStyle name="Comma 2 2 4 2 4 3 2" xfId="33669"/>
    <cellStyle name="Comma 2 2 4 2 4 4" xfId="15297"/>
    <cellStyle name="Comma 2 2 4 2 4 4 2" xfId="38069"/>
    <cellStyle name="Comma 2 2 4 2 4 5" xfId="19257"/>
    <cellStyle name="Comma 2 2 4 2 4 5 2" xfId="42029"/>
    <cellStyle name="Comma 2 2 4 2 4 6" xfId="25417"/>
    <cellStyle name="Comma 2 2 4 2 5" xfId="3635"/>
    <cellStyle name="Comma 2 2 4 2 5 2" xfId="7760"/>
    <cellStyle name="Comma 2 2 4 2 5 2 2" xfId="30532"/>
    <cellStyle name="Comma 2 2 4 2 5 3" xfId="11887"/>
    <cellStyle name="Comma 2 2 4 2 5 3 2" xfId="34659"/>
    <cellStyle name="Comma 2 2 4 2 5 4" xfId="16287"/>
    <cellStyle name="Comma 2 2 4 2 5 4 2" xfId="39059"/>
    <cellStyle name="Comma 2 2 4 2 5 5" xfId="20247"/>
    <cellStyle name="Comma 2 2 4 2 5 5 2" xfId="43019"/>
    <cellStyle name="Comma 2 2 4 2 5 6" xfId="26407"/>
    <cellStyle name="Comma 2 2 4 2 6" xfId="4515"/>
    <cellStyle name="Comma 2 2 4 2 6 2" xfId="27287"/>
    <cellStyle name="Comma 2 2 4 2 7" xfId="8642"/>
    <cellStyle name="Comma 2 2 4 2 7 2" xfId="31414"/>
    <cellStyle name="Comma 2 2 4 2 8" xfId="12602"/>
    <cellStyle name="Comma 2 2 4 2 8 2" xfId="35374"/>
    <cellStyle name="Comma 2 2 4 2 9" xfId="13042"/>
    <cellStyle name="Comma 2 2 4 2 9 2" xfId="35814"/>
    <cellStyle name="Comma 2 2 4 3" xfId="500"/>
    <cellStyle name="Comma 2 2 4 3 10" xfId="17112"/>
    <cellStyle name="Comma 2 2 4 3 10 2" xfId="39884"/>
    <cellStyle name="Comma 2 2 4 3 11" xfId="23272"/>
    <cellStyle name="Comma 2 2 4 3 2" xfId="1215"/>
    <cellStyle name="Comma 2 2 4 3 2 2" xfId="5340"/>
    <cellStyle name="Comma 2 2 4 3 2 2 2" xfId="28112"/>
    <cellStyle name="Comma 2 2 4 3 2 3" xfId="9467"/>
    <cellStyle name="Comma 2 2 4 3 2 3 2" xfId="32239"/>
    <cellStyle name="Comma 2 2 4 3 2 4" xfId="13867"/>
    <cellStyle name="Comma 2 2 4 3 2 4 2" xfId="36639"/>
    <cellStyle name="Comma 2 2 4 3 2 5" xfId="17827"/>
    <cellStyle name="Comma 2 2 4 3 2 5 2" xfId="40599"/>
    <cellStyle name="Comma 2 2 4 3 2 6" xfId="23987"/>
    <cellStyle name="Comma 2 2 4 3 3" xfId="1930"/>
    <cellStyle name="Comma 2 2 4 3 3 2" xfId="6055"/>
    <cellStyle name="Comma 2 2 4 3 3 2 2" xfId="28827"/>
    <cellStyle name="Comma 2 2 4 3 3 3" xfId="10182"/>
    <cellStyle name="Comma 2 2 4 3 3 3 2" xfId="32954"/>
    <cellStyle name="Comma 2 2 4 3 3 4" xfId="14582"/>
    <cellStyle name="Comma 2 2 4 3 3 4 2" xfId="37354"/>
    <cellStyle name="Comma 2 2 4 3 3 5" xfId="18542"/>
    <cellStyle name="Comma 2 2 4 3 3 5 2" xfId="41314"/>
    <cellStyle name="Comma 2 2 4 3 3 6" xfId="24702"/>
    <cellStyle name="Comma 2 2 4 3 4" xfId="2755"/>
    <cellStyle name="Comma 2 2 4 3 4 2" xfId="6880"/>
    <cellStyle name="Comma 2 2 4 3 4 2 2" xfId="29652"/>
    <cellStyle name="Comma 2 2 4 3 4 3" xfId="11007"/>
    <cellStyle name="Comma 2 2 4 3 4 3 2" xfId="33779"/>
    <cellStyle name="Comma 2 2 4 3 4 4" xfId="15407"/>
    <cellStyle name="Comma 2 2 4 3 4 4 2" xfId="38179"/>
    <cellStyle name="Comma 2 2 4 3 4 5" xfId="19367"/>
    <cellStyle name="Comma 2 2 4 3 4 5 2" xfId="42139"/>
    <cellStyle name="Comma 2 2 4 3 4 6" xfId="25527"/>
    <cellStyle name="Comma 2 2 4 3 5" xfId="3745"/>
    <cellStyle name="Comma 2 2 4 3 5 2" xfId="7870"/>
    <cellStyle name="Comma 2 2 4 3 5 2 2" xfId="30642"/>
    <cellStyle name="Comma 2 2 4 3 5 3" xfId="11997"/>
    <cellStyle name="Comma 2 2 4 3 5 3 2" xfId="34769"/>
    <cellStyle name="Comma 2 2 4 3 5 4" xfId="16397"/>
    <cellStyle name="Comma 2 2 4 3 5 4 2" xfId="39169"/>
    <cellStyle name="Comma 2 2 4 3 5 5" xfId="20357"/>
    <cellStyle name="Comma 2 2 4 3 5 5 2" xfId="43129"/>
    <cellStyle name="Comma 2 2 4 3 5 6" xfId="26517"/>
    <cellStyle name="Comma 2 2 4 3 6" xfId="4625"/>
    <cellStyle name="Comma 2 2 4 3 6 2" xfId="27397"/>
    <cellStyle name="Comma 2 2 4 3 7" xfId="8752"/>
    <cellStyle name="Comma 2 2 4 3 7 2" xfId="31524"/>
    <cellStyle name="Comma 2 2 4 3 8" xfId="12712"/>
    <cellStyle name="Comma 2 2 4 3 8 2" xfId="35484"/>
    <cellStyle name="Comma 2 2 4 3 9" xfId="13152"/>
    <cellStyle name="Comma 2 2 4 3 9 2" xfId="35924"/>
    <cellStyle name="Comma 2 2 4 4" xfId="775"/>
    <cellStyle name="Comma 2 2 4 4 10" xfId="23547"/>
    <cellStyle name="Comma 2 2 4 4 2" xfId="1490"/>
    <cellStyle name="Comma 2 2 4 4 2 2" xfId="5615"/>
    <cellStyle name="Comma 2 2 4 4 2 2 2" xfId="28387"/>
    <cellStyle name="Comma 2 2 4 4 2 3" xfId="9742"/>
    <cellStyle name="Comma 2 2 4 4 2 3 2" xfId="32514"/>
    <cellStyle name="Comma 2 2 4 4 2 4" xfId="14142"/>
    <cellStyle name="Comma 2 2 4 4 2 4 2" xfId="36914"/>
    <cellStyle name="Comma 2 2 4 4 2 5" xfId="18102"/>
    <cellStyle name="Comma 2 2 4 4 2 5 2" xfId="40874"/>
    <cellStyle name="Comma 2 2 4 4 2 6" xfId="24262"/>
    <cellStyle name="Comma 2 2 4 4 3" xfId="2205"/>
    <cellStyle name="Comma 2 2 4 4 3 2" xfId="6330"/>
    <cellStyle name="Comma 2 2 4 4 3 2 2" xfId="29102"/>
    <cellStyle name="Comma 2 2 4 4 3 3" xfId="10457"/>
    <cellStyle name="Comma 2 2 4 4 3 3 2" xfId="33229"/>
    <cellStyle name="Comma 2 2 4 4 3 4" xfId="14857"/>
    <cellStyle name="Comma 2 2 4 4 3 4 2" xfId="37629"/>
    <cellStyle name="Comma 2 2 4 4 3 5" xfId="18817"/>
    <cellStyle name="Comma 2 2 4 4 3 5 2" xfId="41589"/>
    <cellStyle name="Comma 2 2 4 4 3 6" xfId="24977"/>
    <cellStyle name="Comma 2 2 4 4 4" xfId="3030"/>
    <cellStyle name="Comma 2 2 4 4 4 2" xfId="7155"/>
    <cellStyle name="Comma 2 2 4 4 4 2 2" xfId="29927"/>
    <cellStyle name="Comma 2 2 4 4 4 3" xfId="11282"/>
    <cellStyle name="Comma 2 2 4 4 4 3 2" xfId="34054"/>
    <cellStyle name="Comma 2 2 4 4 4 4" xfId="15682"/>
    <cellStyle name="Comma 2 2 4 4 4 4 2" xfId="38454"/>
    <cellStyle name="Comma 2 2 4 4 4 5" xfId="19642"/>
    <cellStyle name="Comma 2 2 4 4 4 5 2" xfId="42414"/>
    <cellStyle name="Comma 2 2 4 4 4 6" xfId="25802"/>
    <cellStyle name="Comma 2 2 4 4 5" xfId="4020"/>
    <cellStyle name="Comma 2 2 4 4 5 2" xfId="8145"/>
    <cellStyle name="Comma 2 2 4 4 5 2 2" xfId="30917"/>
    <cellStyle name="Comma 2 2 4 4 5 3" xfId="12272"/>
    <cellStyle name="Comma 2 2 4 4 5 3 2" xfId="35044"/>
    <cellStyle name="Comma 2 2 4 4 5 4" xfId="16672"/>
    <cellStyle name="Comma 2 2 4 4 5 4 2" xfId="39444"/>
    <cellStyle name="Comma 2 2 4 4 5 5" xfId="20632"/>
    <cellStyle name="Comma 2 2 4 4 5 5 2" xfId="43404"/>
    <cellStyle name="Comma 2 2 4 4 5 6" xfId="26792"/>
    <cellStyle name="Comma 2 2 4 4 6" xfId="4900"/>
    <cellStyle name="Comma 2 2 4 4 6 2" xfId="27672"/>
    <cellStyle name="Comma 2 2 4 4 7" xfId="9027"/>
    <cellStyle name="Comma 2 2 4 4 7 2" xfId="31799"/>
    <cellStyle name="Comma 2 2 4 4 8" xfId="13427"/>
    <cellStyle name="Comma 2 2 4 4 8 2" xfId="36199"/>
    <cellStyle name="Comma 2 2 4 4 9" xfId="17387"/>
    <cellStyle name="Comma 2 2 4 4 9 2" xfId="40159"/>
    <cellStyle name="Comma 2 2 4 5" xfId="995"/>
    <cellStyle name="Comma 2 2 4 5 2" xfId="5120"/>
    <cellStyle name="Comma 2 2 4 5 2 2" xfId="27892"/>
    <cellStyle name="Comma 2 2 4 5 3" xfId="9247"/>
    <cellStyle name="Comma 2 2 4 5 3 2" xfId="32019"/>
    <cellStyle name="Comma 2 2 4 5 4" xfId="13647"/>
    <cellStyle name="Comma 2 2 4 5 4 2" xfId="36419"/>
    <cellStyle name="Comma 2 2 4 5 5" xfId="17607"/>
    <cellStyle name="Comma 2 2 4 5 5 2" xfId="40379"/>
    <cellStyle name="Comma 2 2 4 5 6" xfId="23767"/>
    <cellStyle name="Comma 2 2 4 6" xfId="1710"/>
    <cellStyle name="Comma 2 2 4 6 2" xfId="5835"/>
    <cellStyle name="Comma 2 2 4 6 2 2" xfId="28607"/>
    <cellStyle name="Comma 2 2 4 6 3" xfId="9962"/>
    <cellStyle name="Comma 2 2 4 6 3 2" xfId="32734"/>
    <cellStyle name="Comma 2 2 4 6 4" xfId="14362"/>
    <cellStyle name="Comma 2 2 4 6 4 2" xfId="37134"/>
    <cellStyle name="Comma 2 2 4 6 5" xfId="18322"/>
    <cellStyle name="Comma 2 2 4 6 5 2" xfId="41094"/>
    <cellStyle name="Comma 2 2 4 6 6" xfId="24482"/>
    <cellStyle name="Comma 2 2 4 7" xfId="2535"/>
    <cellStyle name="Comma 2 2 4 7 2" xfId="6660"/>
    <cellStyle name="Comma 2 2 4 7 2 2" xfId="29432"/>
    <cellStyle name="Comma 2 2 4 7 3" xfId="10787"/>
    <cellStyle name="Comma 2 2 4 7 3 2" xfId="33559"/>
    <cellStyle name="Comma 2 2 4 7 4" xfId="15187"/>
    <cellStyle name="Comma 2 2 4 7 4 2" xfId="37959"/>
    <cellStyle name="Comma 2 2 4 7 5" xfId="19147"/>
    <cellStyle name="Comma 2 2 4 7 5 2" xfId="41919"/>
    <cellStyle name="Comma 2 2 4 7 6" xfId="25307"/>
    <cellStyle name="Comma 2 2 4 8" xfId="3525"/>
    <cellStyle name="Comma 2 2 4 8 2" xfId="7650"/>
    <cellStyle name="Comma 2 2 4 8 2 2" xfId="30422"/>
    <cellStyle name="Comma 2 2 4 8 3" xfId="11777"/>
    <cellStyle name="Comma 2 2 4 8 3 2" xfId="34549"/>
    <cellStyle name="Comma 2 2 4 8 4" xfId="16177"/>
    <cellStyle name="Comma 2 2 4 8 4 2" xfId="38949"/>
    <cellStyle name="Comma 2 2 4 8 5" xfId="20137"/>
    <cellStyle name="Comma 2 2 4 8 5 2" xfId="42909"/>
    <cellStyle name="Comma 2 2 4 8 6" xfId="26297"/>
    <cellStyle name="Comma 2 2 4 9" xfId="4405"/>
    <cellStyle name="Comma 2 2 4 9 2" xfId="27177"/>
    <cellStyle name="Comma 2 2 40" xfId="20962"/>
    <cellStyle name="Comma 2 2 40 2" xfId="43734"/>
    <cellStyle name="Comma 2 2 41" xfId="21017"/>
    <cellStyle name="Comma 2 2 41 2" xfId="43789"/>
    <cellStyle name="Comma 2 2 42" xfId="21072"/>
    <cellStyle name="Comma 2 2 42 2" xfId="43844"/>
    <cellStyle name="Comma 2 2 43" xfId="21127"/>
    <cellStyle name="Comma 2 2 43 2" xfId="43899"/>
    <cellStyle name="Comma 2 2 44" xfId="21182"/>
    <cellStyle name="Comma 2 2 44 2" xfId="43954"/>
    <cellStyle name="Comma 2 2 45" xfId="21237"/>
    <cellStyle name="Comma 2 2 45 2" xfId="44009"/>
    <cellStyle name="Comma 2 2 46" xfId="21292"/>
    <cellStyle name="Comma 2 2 46 2" xfId="44064"/>
    <cellStyle name="Comma 2 2 47" xfId="21347"/>
    <cellStyle name="Comma 2 2 47 2" xfId="44119"/>
    <cellStyle name="Comma 2 2 48" xfId="21402"/>
    <cellStyle name="Comma 2 2 48 2" xfId="44174"/>
    <cellStyle name="Comma 2 2 49" xfId="21457"/>
    <cellStyle name="Comma 2 2 49 2" xfId="44229"/>
    <cellStyle name="Comma 2 2 5" xfId="280"/>
    <cellStyle name="Comma 2 2 5 10" xfId="16947"/>
    <cellStyle name="Comma 2 2 5 10 2" xfId="39719"/>
    <cellStyle name="Comma 2 2 5 11" xfId="23052"/>
    <cellStyle name="Comma 2 2 5 2" xfId="1050"/>
    <cellStyle name="Comma 2 2 5 2 2" xfId="5175"/>
    <cellStyle name="Comma 2 2 5 2 2 2" xfId="27947"/>
    <cellStyle name="Comma 2 2 5 2 3" xfId="9302"/>
    <cellStyle name="Comma 2 2 5 2 3 2" xfId="32074"/>
    <cellStyle name="Comma 2 2 5 2 4" xfId="13702"/>
    <cellStyle name="Comma 2 2 5 2 4 2" xfId="36474"/>
    <cellStyle name="Comma 2 2 5 2 5" xfId="17662"/>
    <cellStyle name="Comma 2 2 5 2 5 2" xfId="40434"/>
    <cellStyle name="Comma 2 2 5 2 6" xfId="23822"/>
    <cellStyle name="Comma 2 2 5 3" xfId="1765"/>
    <cellStyle name="Comma 2 2 5 3 2" xfId="5890"/>
    <cellStyle name="Comma 2 2 5 3 2 2" xfId="28662"/>
    <cellStyle name="Comma 2 2 5 3 3" xfId="10017"/>
    <cellStyle name="Comma 2 2 5 3 3 2" xfId="32789"/>
    <cellStyle name="Comma 2 2 5 3 4" xfId="14417"/>
    <cellStyle name="Comma 2 2 5 3 4 2" xfId="37189"/>
    <cellStyle name="Comma 2 2 5 3 5" xfId="18377"/>
    <cellStyle name="Comma 2 2 5 3 5 2" xfId="41149"/>
    <cellStyle name="Comma 2 2 5 3 6" xfId="24537"/>
    <cellStyle name="Comma 2 2 5 4" xfId="2590"/>
    <cellStyle name="Comma 2 2 5 4 2" xfId="6715"/>
    <cellStyle name="Comma 2 2 5 4 2 2" xfId="29487"/>
    <cellStyle name="Comma 2 2 5 4 3" xfId="10842"/>
    <cellStyle name="Comma 2 2 5 4 3 2" xfId="33614"/>
    <cellStyle name="Comma 2 2 5 4 4" xfId="15242"/>
    <cellStyle name="Comma 2 2 5 4 4 2" xfId="38014"/>
    <cellStyle name="Comma 2 2 5 4 5" xfId="19202"/>
    <cellStyle name="Comma 2 2 5 4 5 2" xfId="41974"/>
    <cellStyle name="Comma 2 2 5 4 6" xfId="25362"/>
    <cellStyle name="Comma 2 2 5 5" xfId="3580"/>
    <cellStyle name="Comma 2 2 5 5 2" xfId="7705"/>
    <cellStyle name="Comma 2 2 5 5 2 2" xfId="30477"/>
    <cellStyle name="Comma 2 2 5 5 3" xfId="11832"/>
    <cellStyle name="Comma 2 2 5 5 3 2" xfId="34604"/>
    <cellStyle name="Comma 2 2 5 5 4" xfId="16232"/>
    <cellStyle name="Comma 2 2 5 5 4 2" xfId="39004"/>
    <cellStyle name="Comma 2 2 5 5 5" xfId="20192"/>
    <cellStyle name="Comma 2 2 5 5 5 2" xfId="42964"/>
    <cellStyle name="Comma 2 2 5 5 6" xfId="26352"/>
    <cellStyle name="Comma 2 2 5 6" xfId="4460"/>
    <cellStyle name="Comma 2 2 5 6 2" xfId="27232"/>
    <cellStyle name="Comma 2 2 5 7" xfId="8587"/>
    <cellStyle name="Comma 2 2 5 7 2" xfId="31359"/>
    <cellStyle name="Comma 2 2 5 8" xfId="12547"/>
    <cellStyle name="Comma 2 2 5 8 2" xfId="35319"/>
    <cellStyle name="Comma 2 2 5 9" xfId="12987"/>
    <cellStyle name="Comma 2 2 5 9 2" xfId="35759"/>
    <cellStyle name="Comma 2 2 50" xfId="21512"/>
    <cellStyle name="Comma 2 2 50 2" xfId="44284"/>
    <cellStyle name="Comma 2 2 51" xfId="21567"/>
    <cellStyle name="Comma 2 2 51 2" xfId="44339"/>
    <cellStyle name="Comma 2 2 52" xfId="21622"/>
    <cellStyle name="Comma 2 2 52 2" xfId="44394"/>
    <cellStyle name="Comma 2 2 53" xfId="21677"/>
    <cellStyle name="Comma 2 2 53 2" xfId="44449"/>
    <cellStyle name="Comma 2 2 54" xfId="21732"/>
    <cellStyle name="Comma 2 2 54 2" xfId="44504"/>
    <cellStyle name="Comma 2 2 55" xfId="21787"/>
    <cellStyle name="Comma 2 2 55 2" xfId="44559"/>
    <cellStyle name="Comma 2 2 56" xfId="21842"/>
    <cellStyle name="Comma 2 2 56 2" xfId="44614"/>
    <cellStyle name="Comma 2 2 57" xfId="21897"/>
    <cellStyle name="Comma 2 2 57 2" xfId="44669"/>
    <cellStyle name="Comma 2 2 58" xfId="21952"/>
    <cellStyle name="Comma 2 2 58 2" xfId="44724"/>
    <cellStyle name="Comma 2 2 59" xfId="22007"/>
    <cellStyle name="Comma 2 2 59 2" xfId="44779"/>
    <cellStyle name="Comma 2 2 6" xfId="445"/>
    <cellStyle name="Comma 2 2 6 10" xfId="17057"/>
    <cellStyle name="Comma 2 2 6 10 2" xfId="39829"/>
    <cellStyle name="Comma 2 2 6 11" xfId="23217"/>
    <cellStyle name="Comma 2 2 6 2" xfId="1160"/>
    <cellStyle name="Comma 2 2 6 2 2" xfId="5285"/>
    <cellStyle name="Comma 2 2 6 2 2 2" xfId="28057"/>
    <cellStyle name="Comma 2 2 6 2 3" xfId="9412"/>
    <cellStyle name="Comma 2 2 6 2 3 2" xfId="32184"/>
    <cellStyle name="Comma 2 2 6 2 4" xfId="13812"/>
    <cellStyle name="Comma 2 2 6 2 4 2" xfId="36584"/>
    <cellStyle name="Comma 2 2 6 2 5" xfId="17772"/>
    <cellStyle name="Comma 2 2 6 2 5 2" xfId="40544"/>
    <cellStyle name="Comma 2 2 6 2 6" xfId="23932"/>
    <cellStyle name="Comma 2 2 6 3" xfId="1875"/>
    <cellStyle name="Comma 2 2 6 3 2" xfId="6000"/>
    <cellStyle name="Comma 2 2 6 3 2 2" xfId="28772"/>
    <cellStyle name="Comma 2 2 6 3 3" xfId="10127"/>
    <cellStyle name="Comma 2 2 6 3 3 2" xfId="32899"/>
    <cellStyle name="Comma 2 2 6 3 4" xfId="14527"/>
    <cellStyle name="Comma 2 2 6 3 4 2" xfId="37299"/>
    <cellStyle name="Comma 2 2 6 3 5" xfId="18487"/>
    <cellStyle name="Comma 2 2 6 3 5 2" xfId="41259"/>
    <cellStyle name="Comma 2 2 6 3 6" xfId="24647"/>
    <cellStyle name="Comma 2 2 6 4" xfId="2700"/>
    <cellStyle name="Comma 2 2 6 4 2" xfId="6825"/>
    <cellStyle name="Comma 2 2 6 4 2 2" xfId="29597"/>
    <cellStyle name="Comma 2 2 6 4 3" xfId="10952"/>
    <cellStyle name="Comma 2 2 6 4 3 2" xfId="33724"/>
    <cellStyle name="Comma 2 2 6 4 4" xfId="15352"/>
    <cellStyle name="Comma 2 2 6 4 4 2" xfId="38124"/>
    <cellStyle name="Comma 2 2 6 4 5" xfId="19312"/>
    <cellStyle name="Comma 2 2 6 4 5 2" xfId="42084"/>
    <cellStyle name="Comma 2 2 6 4 6" xfId="25472"/>
    <cellStyle name="Comma 2 2 6 5" xfId="3690"/>
    <cellStyle name="Comma 2 2 6 5 2" xfId="7815"/>
    <cellStyle name="Comma 2 2 6 5 2 2" xfId="30587"/>
    <cellStyle name="Comma 2 2 6 5 3" xfId="11942"/>
    <cellStyle name="Comma 2 2 6 5 3 2" xfId="34714"/>
    <cellStyle name="Comma 2 2 6 5 4" xfId="16342"/>
    <cellStyle name="Comma 2 2 6 5 4 2" xfId="39114"/>
    <cellStyle name="Comma 2 2 6 5 5" xfId="20302"/>
    <cellStyle name="Comma 2 2 6 5 5 2" xfId="43074"/>
    <cellStyle name="Comma 2 2 6 5 6" xfId="26462"/>
    <cellStyle name="Comma 2 2 6 6" xfId="4570"/>
    <cellStyle name="Comma 2 2 6 6 2" xfId="27342"/>
    <cellStyle name="Comma 2 2 6 7" xfId="8697"/>
    <cellStyle name="Comma 2 2 6 7 2" xfId="31469"/>
    <cellStyle name="Comma 2 2 6 8" xfId="12657"/>
    <cellStyle name="Comma 2 2 6 8 2" xfId="35429"/>
    <cellStyle name="Comma 2 2 6 9" xfId="13097"/>
    <cellStyle name="Comma 2 2 6 9 2" xfId="35869"/>
    <cellStyle name="Comma 2 2 60" xfId="22062"/>
    <cellStyle name="Comma 2 2 60 2" xfId="44834"/>
    <cellStyle name="Comma 2 2 61" xfId="22117"/>
    <cellStyle name="Comma 2 2 61 2" xfId="44889"/>
    <cellStyle name="Comma 2 2 62" xfId="22172"/>
    <cellStyle name="Comma 2 2 62 2" xfId="44944"/>
    <cellStyle name="Comma 2 2 63" xfId="22227"/>
    <cellStyle name="Comma 2 2 63 2" xfId="44999"/>
    <cellStyle name="Comma 2 2 64" xfId="22282"/>
    <cellStyle name="Comma 2 2 64 2" xfId="45054"/>
    <cellStyle name="Comma 2 2 65" xfId="22337"/>
    <cellStyle name="Comma 2 2 65 2" xfId="45109"/>
    <cellStyle name="Comma 2 2 66" xfId="22392"/>
    <cellStyle name="Comma 2 2 66 2" xfId="45164"/>
    <cellStyle name="Comma 2 2 67" xfId="22447"/>
    <cellStyle name="Comma 2 2 67 2" xfId="45219"/>
    <cellStyle name="Comma 2 2 68" xfId="22502"/>
    <cellStyle name="Comma 2 2 68 2" xfId="45274"/>
    <cellStyle name="Comma 2 2 69" xfId="22557"/>
    <cellStyle name="Comma 2 2 69 2" xfId="45329"/>
    <cellStyle name="Comma 2 2 7" xfId="555"/>
    <cellStyle name="Comma 2 2 7 10" xfId="23327"/>
    <cellStyle name="Comma 2 2 7 2" xfId="1270"/>
    <cellStyle name="Comma 2 2 7 2 2" xfId="5395"/>
    <cellStyle name="Comma 2 2 7 2 2 2" xfId="28167"/>
    <cellStyle name="Comma 2 2 7 2 3" xfId="9522"/>
    <cellStyle name="Comma 2 2 7 2 3 2" xfId="32294"/>
    <cellStyle name="Comma 2 2 7 2 4" xfId="13922"/>
    <cellStyle name="Comma 2 2 7 2 4 2" xfId="36694"/>
    <cellStyle name="Comma 2 2 7 2 5" xfId="17882"/>
    <cellStyle name="Comma 2 2 7 2 5 2" xfId="40654"/>
    <cellStyle name="Comma 2 2 7 2 6" xfId="24042"/>
    <cellStyle name="Comma 2 2 7 3" xfId="1985"/>
    <cellStyle name="Comma 2 2 7 3 2" xfId="6110"/>
    <cellStyle name="Comma 2 2 7 3 2 2" xfId="28882"/>
    <cellStyle name="Comma 2 2 7 3 3" xfId="10237"/>
    <cellStyle name="Comma 2 2 7 3 3 2" xfId="33009"/>
    <cellStyle name="Comma 2 2 7 3 4" xfId="14637"/>
    <cellStyle name="Comma 2 2 7 3 4 2" xfId="37409"/>
    <cellStyle name="Comma 2 2 7 3 5" xfId="18597"/>
    <cellStyle name="Comma 2 2 7 3 5 2" xfId="41369"/>
    <cellStyle name="Comma 2 2 7 3 6" xfId="24757"/>
    <cellStyle name="Comma 2 2 7 4" xfId="2810"/>
    <cellStyle name="Comma 2 2 7 4 2" xfId="6935"/>
    <cellStyle name="Comma 2 2 7 4 2 2" xfId="29707"/>
    <cellStyle name="Comma 2 2 7 4 3" xfId="11062"/>
    <cellStyle name="Comma 2 2 7 4 3 2" xfId="33834"/>
    <cellStyle name="Comma 2 2 7 4 4" xfId="15462"/>
    <cellStyle name="Comma 2 2 7 4 4 2" xfId="38234"/>
    <cellStyle name="Comma 2 2 7 4 5" xfId="19422"/>
    <cellStyle name="Comma 2 2 7 4 5 2" xfId="42194"/>
    <cellStyle name="Comma 2 2 7 4 6" xfId="25582"/>
    <cellStyle name="Comma 2 2 7 5" xfId="3800"/>
    <cellStyle name="Comma 2 2 7 5 2" xfId="7925"/>
    <cellStyle name="Comma 2 2 7 5 2 2" xfId="30697"/>
    <cellStyle name="Comma 2 2 7 5 3" xfId="12052"/>
    <cellStyle name="Comma 2 2 7 5 3 2" xfId="34824"/>
    <cellStyle name="Comma 2 2 7 5 4" xfId="16452"/>
    <cellStyle name="Comma 2 2 7 5 4 2" xfId="39224"/>
    <cellStyle name="Comma 2 2 7 5 5" xfId="20412"/>
    <cellStyle name="Comma 2 2 7 5 5 2" xfId="43184"/>
    <cellStyle name="Comma 2 2 7 5 6" xfId="26572"/>
    <cellStyle name="Comma 2 2 7 6" xfId="4680"/>
    <cellStyle name="Comma 2 2 7 6 2" xfId="27452"/>
    <cellStyle name="Comma 2 2 7 7" xfId="8807"/>
    <cellStyle name="Comma 2 2 7 7 2" xfId="31579"/>
    <cellStyle name="Comma 2 2 7 8" xfId="13207"/>
    <cellStyle name="Comma 2 2 7 8 2" xfId="35979"/>
    <cellStyle name="Comma 2 2 7 9" xfId="17167"/>
    <cellStyle name="Comma 2 2 7 9 2" xfId="39939"/>
    <cellStyle name="Comma 2 2 70" xfId="22612"/>
    <cellStyle name="Comma 2 2 70 2" xfId="45384"/>
    <cellStyle name="Comma 2 2 71" xfId="22667"/>
    <cellStyle name="Comma 2 2 71 2" xfId="45439"/>
    <cellStyle name="Comma 2 2 72" xfId="22722"/>
    <cellStyle name="Comma 2 2 72 2" xfId="45494"/>
    <cellStyle name="Comma 2 2 73" xfId="22777"/>
    <cellStyle name="Comma 2 2 73 2" xfId="45549"/>
    <cellStyle name="Comma 2 2 74" xfId="22832"/>
    <cellStyle name="Comma 2 2 74 2" xfId="45604"/>
    <cellStyle name="Comma 2 2 75" xfId="22887"/>
    <cellStyle name="Comma 2 2 75 2" xfId="45659"/>
    <cellStyle name="Comma 2 2 76" xfId="22942"/>
    <cellStyle name="Comma 2 2 8" xfId="610"/>
    <cellStyle name="Comma 2 2 8 10" xfId="23382"/>
    <cellStyle name="Comma 2 2 8 2" xfId="1325"/>
    <cellStyle name="Comma 2 2 8 2 2" xfId="5450"/>
    <cellStyle name="Comma 2 2 8 2 2 2" xfId="28222"/>
    <cellStyle name="Comma 2 2 8 2 3" xfId="9577"/>
    <cellStyle name="Comma 2 2 8 2 3 2" xfId="32349"/>
    <cellStyle name="Comma 2 2 8 2 4" xfId="13977"/>
    <cellStyle name="Comma 2 2 8 2 4 2" xfId="36749"/>
    <cellStyle name="Comma 2 2 8 2 5" xfId="17937"/>
    <cellStyle name="Comma 2 2 8 2 5 2" xfId="40709"/>
    <cellStyle name="Comma 2 2 8 2 6" xfId="24097"/>
    <cellStyle name="Comma 2 2 8 3" xfId="2040"/>
    <cellStyle name="Comma 2 2 8 3 2" xfId="6165"/>
    <cellStyle name="Comma 2 2 8 3 2 2" xfId="28937"/>
    <cellStyle name="Comma 2 2 8 3 3" xfId="10292"/>
    <cellStyle name="Comma 2 2 8 3 3 2" xfId="33064"/>
    <cellStyle name="Comma 2 2 8 3 4" xfId="14692"/>
    <cellStyle name="Comma 2 2 8 3 4 2" xfId="37464"/>
    <cellStyle name="Comma 2 2 8 3 5" xfId="18652"/>
    <cellStyle name="Comma 2 2 8 3 5 2" xfId="41424"/>
    <cellStyle name="Comma 2 2 8 3 6" xfId="24812"/>
    <cellStyle name="Comma 2 2 8 4" xfId="2865"/>
    <cellStyle name="Comma 2 2 8 4 2" xfId="6990"/>
    <cellStyle name="Comma 2 2 8 4 2 2" xfId="29762"/>
    <cellStyle name="Comma 2 2 8 4 3" xfId="11117"/>
    <cellStyle name="Comma 2 2 8 4 3 2" xfId="33889"/>
    <cellStyle name="Comma 2 2 8 4 4" xfId="15517"/>
    <cellStyle name="Comma 2 2 8 4 4 2" xfId="38289"/>
    <cellStyle name="Comma 2 2 8 4 5" xfId="19477"/>
    <cellStyle name="Comma 2 2 8 4 5 2" xfId="42249"/>
    <cellStyle name="Comma 2 2 8 4 6" xfId="25637"/>
    <cellStyle name="Comma 2 2 8 5" xfId="3855"/>
    <cellStyle name="Comma 2 2 8 5 2" xfId="7980"/>
    <cellStyle name="Comma 2 2 8 5 2 2" xfId="30752"/>
    <cellStyle name="Comma 2 2 8 5 3" xfId="12107"/>
    <cellStyle name="Comma 2 2 8 5 3 2" xfId="34879"/>
    <cellStyle name="Comma 2 2 8 5 4" xfId="16507"/>
    <cellStyle name="Comma 2 2 8 5 4 2" xfId="39279"/>
    <cellStyle name="Comma 2 2 8 5 5" xfId="20467"/>
    <cellStyle name="Comma 2 2 8 5 5 2" xfId="43239"/>
    <cellStyle name="Comma 2 2 8 5 6" xfId="26627"/>
    <cellStyle name="Comma 2 2 8 6" xfId="4735"/>
    <cellStyle name="Comma 2 2 8 6 2" xfId="27507"/>
    <cellStyle name="Comma 2 2 8 7" xfId="8862"/>
    <cellStyle name="Comma 2 2 8 7 2" xfId="31634"/>
    <cellStyle name="Comma 2 2 8 8" xfId="13262"/>
    <cellStyle name="Comma 2 2 8 8 2" xfId="36034"/>
    <cellStyle name="Comma 2 2 8 9" xfId="17222"/>
    <cellStyle name="Comma 2 2 8 9 2" xfId="39994"/>
    <cellStyle name="Comma 2 2 9" xfId="665"/>
    <cellStyle name="Comma 2 2 9 10" xfId="23437"/>
    <cellStyle name="Comma 2 2 9 2" xfId="1380"/>
    <cellStyle name="Comma 2 2 9 2 2" xfId="5505"/>
    <cellStyle name="Comma 2 2 9 2 2 2" xfId="28277"/>
    <cellStyle name="Comma 2 2 9 2 3" xfId="9632"/>
    <cellStyle name="Comma 2 2 9 2 3 2" xfId="32404"/>
    <cellStyle name="Comma 2 2 9 2 4" xfId="14032"/>
    <cellStyle name="Comma 2 2 9 2 4 2" xfId="36804"/>
    <cellStyle name="Comma 2 2 9 2 5" xfId="17992"/>
    <cellStyle name="Comma 2 2 9 2 5 2" xfId="40764"/>
    <cellStyle name="Comma 2 2 9 2 6" xfId="24152"/>
    <cellStyle name="Comma 2 2 9 3" xfId="2095"/>
    <cellStyle name="Comma 2 2 9 3 2" xfId="6220"/>
    <cellStyle name="Comma 2 2 9 3 2 2" xfId="28992"/>
    <cellStyle name="Comma 2 2 9 3 3" xfId="10347"/>
    <cellStyle name="Comma 2 2 9 3 3 2" xfId="33119"/>
    <cellStyle name="Comma 2 2 9 3 4" xfId="14747"/>
    <cellStyle name="Comma 2 2 9 3 4 2" xfId="37519"/>
    <cellStyle name="Comma 2 2 9 3 5" xfId="18707"/>
    <cellStyle name="Comma 2 2 9 3 5 2" xfId="41479"/>
    <cellStyle name="Comma 2 2 9 3 6" xfId="24867"/>
    <cellStyle name="Comma 2 2 9 4" xfId="2920"/>
    <cellStyle name="Comma 2 2 9 4 2" xfId="7045"/>
    <cellStyle name="Comma 2 2 9 4 2 2" xfId="29817"/>
    <cellStyle name="Comma 2 2 9 4 3" xfId="11172"/>
    <cellStyle name="Comma 2 2 9 4 3 2" xfId="33944"/>
    <cellStyle name="Comma 2 2 9 4 4" xfId="15572"/>
    <cellStyle name="Comma 2 2 9 4 4 2" xfId="38344"/>
    <cellStyle name="Comma 2 2 9 4 5" xfId="19532"/>
    <cellStyle name="Comma 2 2 9 4 5 2" xfId="42304"/>
    <cellStyle name="Comma 2 2 9 4 6" xfId="25692"/>
    <cellStyle name="Comma 2 2 9 5" xfId="3910"/>
    <cellStyle name="Comma 2 2 9 5 2" xfId="8035"/>
    <cellStyle name="Comma 2 2 9 5 2 2" xfId="30807"/>
    <cellStyle name="Comma 2 2 9 5 3" xfId="12162"/>
    <cellStyle name="Comma 2 2 9 5 3 2" xfId="34934"/>
    <cellStyle name="Comma 2 2 9 5 4" xfId="16562"/>
    <cellStyle name="Comma 2 2 9 5 4 2" xfId="39334"/>
    <cellStyle name="Comma 2 2 9 5 5" xfId="20522"/>
    <cellStyle name="Comma 2 2 9 5 5 2" xfId="43294"/>
    <cellStyle name="Comma 2 2 9 5 6" xfId="26682"/>
    <cellStyle name="Comma 2 2 9 6" xfId="4790"/>
    <cellStyle name="Comma 2 2 9 6 2" xfId="27562"/>
    <cellStyle name="Comma 2 2 9 7" xfId="8917"/>
    <cellStyle name="Comma 2 2 9 7 2" xfId="31689"/>
    <cellStyle name="Comma 2 2 9 8" xfId="13317"/>
    <cellStyle name="Comma 2 2 9 8 2" xfId="36089"/>
    <cellStyle name="Comma 2 2 9 9" xfId="17277"/>
    <cellStyle name="Comma 2 2 9 9 2" xfId="40049"/>
    <cellStyle name="Comma 2 3" xfId="48"/>
    <cellStyle name="Comma 2 4" xfId="49"/>
    <cellStyle name="Comma 2 4 2" xfId="50"/>
    <cellStyle name="Comma 2 4 3" xfId="51"/>
    <cellStyle name="Comma 2 5" xfId="52"/>
    <cellStyle name="Comma 2 6" xfId="53"/>
    <cellStyle name="Comma 2 7" xfId="54"/>
    <cellStyle name="Comma 3" xfId="55"/>
    <cellStyle name="Comma 3 10" xfId="56"/>
    <cellStyle name="Comma 3 10 2" xfId="57"/>
    <cellStyle name="Comma 3 11" xfId="58"/>
    <cellStyle name="Comma 3 11 2" xfId="59"/>
    <cellStyle name="Comma 3 12" xfId="60"/>
    <cellStyle name="Comma 3 2" xfId="61"/>
    <cellStyle name="Comma 3 2 2" xfId="62"/>
    <cellStyle name="Comma 3 3" xfId="63"/>
    <cellStyle name="Comma 3 3 2" xfId="64"/>
    <cellStyle name="Comma 3 4" xfId="65"/>
    <cellStyle name="Comma 3 4 2" xfId="66"/>
    <cellStyle name="Comma 3 5" xfId="67"/>
    <cellStyle name="Comma 3 5 2" xfId="68"/>
    <cellStyle name="Comma 3 6" xfId="69"/>
    <cellStyle name="Comma 3 6 2" xfId="70"/>
    <cellStyle name="Comma 3 7" xfId="71"/>
    <cellStyle name="Comma 3 7 2" xfId="72"/>
    <cellStyle name="Comma 3 8" xfId="73"/>
    <cellStyle name="Comma 3 8 2" xfId="74"/>
    <cellStyle name="Comma 3 9" xfId="75"/>
    <cellStyle name="Comma 3 9 2" xfId="76"/>
    <cellStyle name="Comma 4" xfId="77"/>
    <cellStyle name="Comma 4 10" xfId="724"/>
    <cellStyle name="Comma 4 10 10" xfId="23496"/>
    <cellStyle name="Comma 4 10 2" xfId="1439"/>
    <cellStyle name="Comma 4 10 2 2" xfId="5564"/>
    <cellStyle name="Comma 4 10 2 2 2" xfId="28336"/>
    <cellStyle name="Comma 4 10 2 3" xfId="9691"/>
    <cellStyle name="Comma 4 10 2 3 2" xfId="32463"/>
    <cellStyle name="Comma 4 10 2 4" xfId="14091"/>
    <cellStyle name="Comma 4 10 2 4 2" xfId="36863"/>
    <cellStyle name="Comma 4 10 2 5" xfId="18051"/>
    <cellStyle name="Comma 4 10 2 5 2" xfId="40823"/>
    <cellStyle name="Comma 4 10 2 6" xfId="24211"/>
    <cellStyle name="Comma 4 10 3" xfId="2154"/>
    <cellStyle name="Comma 4 10 3 2" xfId="6279"/>
    <cellStyle name="Comma 4 10 3 2 2" xfId="29051"/>
    <cellStyle name="Comma 4 10 3 3" xfId="10406"/>
    <cellStyle name="Comma 4 10 3 3 2" xfId="33178"/>
    <cellStyle name="Comma 4 10 3 4" xfId="14806"/>
    <cellStyle name="Comma 4 10 3 4 2" xfId="37578"/>
    <cellStyle name="Comma 4 10 3 5" xfId="18766"/>
    <cellStyle name="Comma 4 10 3 5 2" xfId="41538"/>
    <cellStyle name="Comma 4 10 3 6" xfId="24926"/>
    <cellStyle name="Comma 4 10 4" xfId="2979"/>
    <cellStyle name="Comma 4 10 4 2" xfId="7104"/>
    <cellStyle name="Comma 4 10 4 2 2" xfId="29876"/>
    <cellStyle name="Comma 4 10 4 3" xfId="11231"/>
    <cellStyle name="Comma 4 10 4 3 2" xfId="34003"/>
    <cellStyle name="Comma 4 10 4 4" xfId="15631"/>
    <cellStyle name="Comma 4 10 4 4 2" xfId="38403"/>
    <cellStyle name="Comma 4 10 4 5" xfId="19591"/>
    <cellStyle name="Comma 4 10 4 5 2" xfId="42363"/>
    <cellStyle name="Comma 4 10 4 6" xfId="25751"/>
    <cellStyle name="Comma 4 10 5" xfId="3969"/>
    <cellStyle name="Comma 4 10 5 2" xfId="8094"/>
    <cellStyle name="Comma 4 10 5 2 2" xfId="30866"/>
    <cellStyle name="Comma 4 10 5 3" xfId="12221"/>
    <cellStyle name="Comma 4 10 5 3 2" xfId="34993"/>
    <cellStyle name="Comma 4 10 5 4" xfId="16621"/>
    <cellStyle name="Comma 4 10 5 4 2" xfId="39393"/>
    <cellStyle name="Comma 4 10 5 5" xfId="20581"/>
    <cellStyle name="Comma 4 10 5 5 2" xfId="43353"/>
    <cellStyle name="Comma 4 10 5 6" xfId="26741"/>
    <cellStyle name="Comma 4 10 6" xfId="4849"/>
    <cellStyle name="Comma 4 10 6 2" xfId="27621"/>
    <cellStyle name="Comma 4 10 7" xfId="8976"/>
    <cellStyle name="Comma 4 10 7 2" xfId="31748"/>
    <cellStyle name="Comma 4 10 8" xfId="13376"/>
    <cellStyle name="Comma 4 10 8 2" xfId="36148"/>
    <cellStyle name="Comma 4 10 9" xfId="17336"/>
    <cellStyle name="Comma 4 10 9 2" xfId="40108"/>
    <cellStyle name="Comma 4 11" xfId="834"/>
    <cellStyle name="Comma 4 11 10" xfId="23606"/>
    <cellStyle name="Comma 4 11 2" xfId="1549"/>
    <cellStyle name="Comma 4 11 2 2" xfId="5674"/>
    <cellStyle name="Comma 4 11 2 2 2" xfId="28446"/>
    <cellStyle name="Comma 4 11 2 3" xfId="9801"/>
    <cellStyle name="Comma 4 11 2 3 2" xfId="32573"/>
    <cellStyle name="Comma 4 11 2 4" xfId="14201"/>
    <cellStyle name="Comma 4 11 2 4 2" xfId="36973"/>
    <cellStyle name="Comma 4 11 2 5" xfId="18161"/>
    <cellStyle name="Comma 4 11 2 5 2" xfId="40933"/>
    <cellStyle name="Comma 4 11 2 6" xfId="24321"/>
    <cellStyle name="Comma 4 11 3" xfId="2264"/>
    <cellStyle name="Comma 4 11 3 2" xfId="6389"/>
    <cellStyle name="Comma 4 11 3 2 2" xfId="29161"/>
    <cellStyle name="Comma 4 11 3 3" xfId="10516"/>
    <cellStyle name="Comma 4 11 3 3 2" xfId="33288"/>
    <cellStyle name="Comma 4 11 3 4" xfId="14916"/>
    <cellStyle name="Comma 4 11 3 4 2" xfId="37688"/>
    <cellStyle name="Comma 4 11 3 5" xfId="18876"/>
    <cellStyle name="Comma 4 11 3 5 2" xfId="41648"/>
    <cellStyle name="Comma 4 11 3 6" xfId="25036"/>
    <cellStyle name="Comma 4 11 4" xfId="3089"/>
    <cellStyle name="Comma 4 11 4 2" xfId="7214"/>
    <cellStyle name="Comma 4 11 4 2 2" xfId="29986"/>
    <cellStyle name="Comma 4 11 4 3" xfId="11341"/>
    <cellStyle name="Comma 4 11 4 3 2" xfId="34113"/>
    <cellStyle name="Comma 4 11 4 4" xfId="15741"/>
    <cellStyle name="Comma 4 11 4 4 2" xfId="38513"/>
    <cellStyle name="Comma 4 11 4 5" xfId="19701"/>
    <cellStyle name="Comma 4 11 4 5 2" xfId="42473"/>
    <cellStyle name="Comma 4 11 4 6" xfId="25861"/>
    <cellStyle name="Comma 4 11 5" xfId="4079"/>
    <cellStyle name="Comma 4 11 5 2" xfId="8204"/>
    <cellStyle name="Comma 4 11 5 2 2" xfId="30976"/>
    <cellStyle name="Comma 4 11 5 3" xfId="12331"/>
    <cellStyle name="Comma 4 11 5 3 2" xfId="35103"/>
    <cellStyle name="Comma 4 11 5 4" xfId="16731"/>
    <cellStyle name="Comma 4 11 5 4 2" xfId="39503"/>
    <cellStyle name="Comma 4 11 5 5" xfId="20691"/>
    <cellStyle name="Comma 4 11 5 5 2" xfId="43463"/>
    <cellStyle name="Comma 4 11 5 6" xfId="26851"/>
    <cellStyle name="Comma 4 11 6" xfId="4959"/>
    <cellStyle name="Comma 4 11 6 2" xfId="27731"/>
    <cellStyle name="Comma 4 11 7" xfId="9086"/>
    <cellStyle name="Comma 4 11 7 2" xfId="31858"/>
    <cellStyle name="Comma 4 11 8" xfId="13486"/>
    <cellStyle name="Comma 4 11 8 2" xfId="36258"/>
    <cellStyle name="Comma 4 11 9" xfId="17446"/>
    <cellStyle name="Comma 4 11 9 2" xfId="40218"/>
    <cellStyle name="Comma 4 12" xfId="889"/>
    <cellStyle name="Comma 4 12 10" xfId="23661"/>
    <cellStyle name="Comma 4 12 2" xfId="1604"/>
    <cellStyle name="Comma 4 12 2 2" xfId="5729"/>
    <cellStyle name="Comma 4 12 2 2 2" xfId="28501"/>
    <cellStyle name="Comma 4 12 2 3" xfId="9856"/>
    <cellStyle name="Comma 4 12 2 3 2" xfId="32628"/>
    <cellStyle name="Comma 4 12 2 4" xfId="14256"/>
    <cellStyle name="Comma 4 12 2 4 2" xfId="37028"/>
    <cellStyle name="Comma 4 12 2 5" xfId="18216"/>
    <cellStyle name="Comma 4 12 2 5 2" xfId="40988"/>
    <cellStyle name="Comma 4 12 2 6" xfId="24376"/>
    <cellStyle name="Comma 4 12 3" xfId="2319"/>
    <cellStyle name="Comma 4 12 3 2" xfId="6444"/>
    <cellStyle name="Comma 4 12 3 2 2" xfId="29216"/>
    <cellStyle name="Comma 4 12 3 3" xfId="10571"/>
    <cellStyle name="Comma 4 12 3 3 2" xfId="33343"/>
    <cellStyle name="Comma 4 12 3 4" xfId="14971"/>
    <cellStyle name="Comma 4 12 3 4 2" xfId="37743"/>
    <cellStyle name="Comma 4 12 3 5" xfId="18931"/>
    <cellStyle name="Comma 4 12 3 5 2" xfId="41703"/>
    <cellStyle name="Comma 4 12 3 6" xfId="25091"/>
    <cellStyle name="Comma 4 12 4" xfId="3144"/>
    <cellStyle name="Comma 4 12 4 2" xfId="7269"/>
    <cellStyle name="Comma 4 12 4 2 2" xfId="30041"/>
    <cellStyle name="Comma 4 12 4 3" xfId="11396"/>
    <cellStyle name="Comma 4 12 4 3 2" xfId="34168"/>
    <cellStyle name="Comma 4 12 4 4" xfId="15796"/>
    <cellStyle name="Comma 4 12 4 4 2" xfId="38568"/>
    <cellStyle name="Comma 4 12 4 5" xfId="19756"/>
    <cellStyle name="Comma 4 12 4 5 2" xfId="42528"/>
    <cellStyle name="Comma 4 12 4 6" xfId="25916"/>
    <cellStyle name="Comma 4 12 5" xfId="4134"/>
    <cellStyle name="Comma 4 12 5 2" xfId="8259"/>
    <cellStyle name="Comma 4 12 5 2 2" xfId="31031"/>
    <cellStyle name="Comma 4 12 5 3" xfId="12386"/>
    <cellStyle name="Comma 4 12 5 3 2" xfId="35158"/>
    <cellStyle name="Comma 4 12 5 4" xfId="16786"/>
    <cellStyle name="Comma 4 12 5 4 2" xfId="39558"/>
    <cellStyle name="Comma 4 12 5 5" xfId="20746"/>
    <cellStyle name="Comma 4 12 5 5 2" xfId="43518"/>
    <cellStyle name="Comma 4 12 5 6" xfId="26906"/>
    <cellStyle name="Comma 4 12 6" xfId="5014"/>
    <cellStyle name="Comma 4 12 6 2" xfId="27786"/>
    <cellStyle name="Comma 4 12 7" xfId="9141"/>
    <cellStyle name="Comma 4 12 7 2" xfId="31913"/>
    <cellStyle name="Comma 4 12 8" xfId="13541"/>
    <cellStyle name="Comma 4 12 8 2" xfId="36313"/>
    <cellStyle name="Comma 4 12 9" xfId="17501"/>
    <cellStyle name="Comma 4 12 9 2" xfId="40273"/>
    <cellStyle name="Comma 4 13" xfId="944"/>
    <cellStyle name="Comma 4 13 2" xfId="5069"/>
    <cellStyle name="Comma 4 13 2 2" xfId="27841"/>
    <cellStyle name="Comma 4 13 3" xfId="9196"/>
    <cellStyle name="Comma 4 13 3 2" xfId="31968"/>
    <cellStyle name="Comma 4 13 4" xfId="13596"/>
    <cellStyle name="Comma 4 13 4 2" xfId="36368"/>
    <cellStyle name="Comma 4 13 5" xfId="17556"/>
    <cellStyle name="Comma 4 13 5 2" xfId="40328"/>
    <cellStyle name="Comma 4 13 6" xfId="23716"/>
    <cellStyle name="Comma 4 14" xfId="1659"/>
    <cellStyle name="Comma 4 14 2" xfId="5784"/>
    <cellStyle name="Comma 4 14 2 2" xfId="28556"/>
    <cellStyle name="Comma 4 14 3" xfId="9911"/>
    <cellStyle name="Comma 4 14 3 2" xfId="32683"/>
    <cellStyle name="Comma 4 14 4" xfId="14311"/>
    <cellStyle name="Comma 4 14 4 2" xfId="37083"/>
    <cellStyle name="Comma 4 14 5" xfId="18271"/>
    <cellStyle name="Comma 4 14 5 2" xfId="41043"/>
    <cellStyle name="Comma 4 14 6" xfId="24431"/>
    <cellStyle name="Comma 4 15" xfId="2374"/>
    <cellStyle name="Comma 4 15 2" xfId="6499"/>
    <cellStyle name="Comma 4 15 2 2" xfId="29271"/>
    <cellStyle name="Comma 4 15 3" xfId="10626"/>
    <cellStyle name="Comma 4 15 3 2" xfId="33398"/>
    <cellStyle name="Comma 4 15 4" xfId="15026"/>
    <cellStyle name="Comma 4 15 4 2" xfId="37798"/>
    <cellStyle name="Comma 4 15 5" xfId="18986"/>
    <cellStyle name="Comma 4 15 5 2" xfId="41758"/>
    <cellStyle name="Comma 4 15 6" xfId="25146"/>
    <cellStyle name="Comma 4 16" xfId="2429"/>
    <cellStyle name="Comma 4 16 2" xfId="6554"/>
    <cellStyle name="Comma 4 16 2 2" xfId="29326"/>
    <cellStyle name="Comma 4 16 3" xfId="10681"/>
    <cellStyle name="Comma 4 16 3 2" xfId="33453"/>
    <cellStyle name="Comma 4 16 4" xfId="15081"/>
    <cellStyle name="Comma 4 16 4 2" xfId="37853"/>
    <cellStyle name="Comma 4 16 5" xfId="19041"/>
    <cellStyle name="Comma 4 16 5 2" xfId="41813"/>
    <cellStyle name="Comma 4 16 6" xfId="25201"/>
    <cellStyle name="Comma 4 17" xfId="2484"/>
    <cellStyle name="Comma 4 17 2" xfId="6609"/>
    <cellStyle name="Comma 4 17 2 2" xfId="29381"/>
    <cellStyle name="Comma 4 17 3" xfId="10736"/>
    <cellStyle name="Comma 4 17 3 2" xfId="33508"/>
    <cellStyle name="Comma 4 17 4" xfId="15136"/>
    <cellStyle name="Comma 4 17 4 2" xfId="37908"/>
    <cellStyle name="Comma 4 17 5" xfId="19096"/>
    <cellStyle name="Comma 4 17 5 2" xfId="41868"/>
    <cellStyle name="Comma 4 17 6" xfId="25256"/>
    <cellStyle name="Comma 4 18" xfId="3199"/>
    <cellStyle name="Comma 4 18 2" xfId="7324"/>
    <cellStyle name="Comma 4 18 2 2" xfId="30096"/>
    <cellStyle name="Comma 4 18 3" xfId="11451"/>
    <cellStyle name="Comma 4 18 3 2" xfId="34223"/>
    <cellStyle name="Comma 4 18 4" xfId="15851"/>
    <cellStyle name="Comma 4 18 4 2" xfId="38623"/>
    <cellStyle name="Comma 4 18 5" xfId="19811"/>
    <cellStyle name="Comma 4 18 5 2" xfId="42583"/>
    <cellStyle name="Comma 4 18 6" xfId="25971"/>
    <cellStyle name="Comma 4 19" xfId="3254"/>
    <cellStyle name="Comma 4 19 2" xfId="7379"/>
    <cellStyle name="Comma 4 19 2 2" xfId="30151"/>
    <cellStyle name="Comma 4 19 3" xfId="11506"/>
    <cellStyle name="Comma 4 19 3 2" xfId="34278"/>
    <cellStyle name="Comma 4 19 4" xfId="15906"/>
    <cellStyle name="Comma 4 19 4 2" xfId="38678"/>
    <cellStyle name="Comma 4 19 5" xfId="19866"/>
    <cellStyle name="Comma 4 19 5 2" xfId="42638"/>
    <cellStyle name="Comma 4 19 6" xfId="26026"/>
    <cellStyle name="Comma 4 2" xfId="78"/>
    <cellStyle name="Comma 4 2 10" xfId="835"/>
    <cellStyle name="Comma 4 2 10 10" xfId="23607"/>
    <cellStyle name="Comma 4 2 10 2" xfId="1550"/>
    <cellStyle name="Comma 4 2 10 2 2" xfId="5675"/>
    <cellStyle name="Comma 4 2 10 2 2 2" xfId="28447"/>
    <cellStyle name="Comma 4 2 10 2 3" xfId="9802"/>
    <cellStyle name="Comma 4 2 10 2 3 2" xfId="32574"/>
    <cellStyle name="Comma 4 2 10 2 4" xfId="14202"/>
    <cellStyle name="Comma 4 2 10 2 4 2" xfId="36974"/>
    <cellStyle name="Comma 4 2 10 2 5" xfId="18162"/>
    <cellStyle name="Comma 4 2 10 2 5 2" xfId="40934"/>
    <cellStyle name="Comma 4 2 10 2 6" xfId="24322"/>
    <cellStyle name="Comma 4 2 10 3" xfId="2265"/>
    <cellStyle name="Comma 4 2 10 3 2" xfId="6390"/>
    <cellStyle name="Comma 4 2 10 3 2 2" xfId="29162"/>
    <cellStyle name="Comma 4 2 10 3 3" xfId="10517"/>
    <cellStyle name="Comma 4 2 10 3 3 2" xfId="33289"/>
    <cellStyle name="Comma 4 2 10 3 4" xfId="14917"/>
    <cellStyle name="Comma 4 2 10 3 4 2" xfId="37689"/>
    <cellStyle name="Comma 4 2 10 3 5" xfId="18877"/>
    <cellStyle name="Comma 4 2 10 3 5 2" xfId="41649"/>
    <cellStyle name="Comma 4 2 10 3 6" xfId="25037"/>
    <cellStyle name="Comma 4 2 10 4" xfId="3090"/>
    <cellStyle name="Comma 4 2 10 4 2" xfId="7215"/>
    <cellStyle name="Comma 4 2 10 4 2 2" xfId="29987"/>
    <cellStyle name="Comma 4 2 10 4 3" xfId="11342"/>
    <cellStyle name="Comma 4 2 10 4 3 2" xfId="34114"/>
    <cellStyle name="Comma 4 2 10 4 4" xfId="15742"/>
    <cellStyle name="Comma 4 2 10 4 4 2" xfId="38514"/>
    <cellStyle name="Comma 4 2 10 4 5" xfId="19702"/>
    <cellStyle name="Comma 4 2 10 4 5 2" xfId="42474"/>
    <cellStyle name="Comma 4 2 10 4 6" xfId="25862"/>
    <cellStyle name="Comma 4 2 10 5" xfId="4080"/>
    <cellStyle name="Comma 4 2 10 5 2" xfId="8205"/>
    <cellStyle name="Comma 4 2 10 5 2 2" xfId="30977"/>
    <cellStyle name="Comma 4 2 10 5 3" xfId="12332"/>
    <cellStyle name="Comma 4 2 10 5 3 2" xfId="35104"/>
    <cellStyle name="Comma 4 2 10 5 4" xfId="16732"/>
    <cellStyle name="Comma 4 2 10 5 4 2" xfId="39504"/>
    <cellStyle name="Comma 4 2 10 5 5" xfId="20692"/>
    <cellStyle name="Comma 4 2 10 5 5 2" xfId="43464"/>
    <cellStyle name="Comma 4 2 10 5 6" xfId="26852"/>
    <cellStyle name="Comma 4 2 10 6" xfId="4960"/>
    <cellStyle name="Comma 4 2 10 6 2" xfId="27732"/>
    <cellStyle name="Comma 4 2 10 7" xfId="9087"/>
    <cellStyle name="Comma 4 2 10 7 2" xfId="31859"/>
    <cellStyle name="Comma 4 2 10 8" xfId="13487"/>
    <cellStyle name="Comma 4 2 10 8 2" xfId="36259"/>
    <cellStyle name="Comma 4 2 10 9" xfId="17447"/>
    <cellStyle name="Comma 4 2 10 9 2" xfId="40219"/>
    <cellStyle name="Comma 4 2 11" xfId="890"/>
    <cellStyle name="Comma 4 2 11 10" xfId="23662"/>
    <cellStyle name="Comma 4 2 11 2" xfId="1605"/>
    <cellStyle name="Comma 4 2 11 2 2" xfId="5730"/>
    <cellStyle name="Comma 4 2 11 2 2 2" xfId="28502"/>
    <cellStyle name="Comma 4 2 11 2 3" xfId="9857"/>
    <cellStyle name="Comma 4 2 11 2 3 2" xfId="32629"/>
    <cellStyle name="Comma 4 2 11 2 4" xfId="14257"/>
    <cellStyle name="Comma 4 2 11 2 4 2" xfId="37029"/>
    <cellStyle name="Comma 4 2 11 2 5" xfId="18217"/>
    <cellStyle name="Comma 4 2 11 2 5 2" xfId="40989"/>
    <cellStyle name="Comma 4 2 11 2 6" xfId="24377"/>
    <cellStyle name="Comma 4 2 11 3" xfId="2320"/>
    <cellStyle name="Comma 4 2 11 3 2" xfId="6445"/>
    <cellStyle name="Comma 4 2 11 3 2 2" xfId="29217"/>
    <cellStyle name="Comma 4 2 11 3 3" xfId="10572"/>
    <cellStyle name="Comma 4 2 11 3 3 2" xfId="33344"/>
    <cellStyle name="Comma 4 2 11 3 4" xfId="14972"/>
    <cellStyle name="Comma 4 2 11 3 4 2" xfId="37744"/>
    <cellStyle name="Comma 4 2 11 3 5" xfId="18932"/>
    <cellStyle name="Comma 4 2 11 3 5 2" xfId="41704"/>
    <cellStyle name="Comma 4 2 11 3 6" xfId="25092"/>
    <cellStyle name="Comma 4 2 11 4" xfId="3145"/>
    <cellStyle name="Comma 4 2 11 4 2" xfId="7270"/>
    <cellStyle name="Comma 4 2 11 4 2 2" xfId="30042"/>
    <cellStyle name="Comma 4 2 11 4 3" xfId="11397"/>
    <cellStyle name="Comma 4 2 11 4 3 2" xfId="34169"/>
    <cellStyle name="Comma 4 2 11 4 4" xfId="15797"/>
    <cellStyle name="Comma 4 2 11 4 4 2" xfId="38569"/>
    <cellStyle name="Comma 4 2 11 4 5" xfId="19757"/>
    <cellStyle name="Comma 4 2 11 4 5 2" xfId="42529"/>
    <cellStyle name="Comma 4 2 11 4 6" xfId="25917"/>
    <cellStyle name="Comma 4 2 11 5" xfId="4135"/>
    <cellStyle name="Comma 4 2 11 5 2" xfId="8260"/>
    <cellStyle name="Comma 4 2 11 5 2 2" xfId="31032"/>
    <cellStyle name="Comma 4 2 11 5 3" xfId="12387"/>
    <cellStyle name="Comma 4 2 11 5 3 2" xfId="35159"/>
    <cellStyle name="Comma 4 2 11 5 4" xfId="16787"/>
    <cellStyle name="Comma 4 2 11 5 4 2" xfId="39559"/>
    <cellStyle name="Comma 4 2 11 5 5" xfId="20747"/>
    <cellStyle name="Comma 4 2 11 5 5 2" xfId="43519"/>
    <cellStyle name="Comma 4 2 11 5 6" xfId="26907"/>
    <cellStyle name="Comma 4 2 11 6" xfId="5015"/>
    <cellStyle name="Comma 4 2 11 6 2" xfId="27787"/>
    <cellStyle name="Comma 4 2 11 7" xfId="9142"/>
    <cellStyle name="Comma 4 2 11 7 2" xfId="31914"/>
    <cellStyle name="Comma 4 2 11 8" xfId="13542"/>
    <cellStyle name="Comma 4 2 11 8 2" xfId="36314"/>
    <cellStyle name="Comma 4 2 11 9" xfId="17502"/>
    <cellStyle name="Comma 4 2 11 9 2" xfId="40274"/>
    <cellStyle name="Comma 4 2 12" xfId="945"/>
    <cellStyle name="Comma 4 2 12 2" xfId="5070"/>
    <cellStyle name="Comma 4 2 12 2 2" xfId="27842"/>
    <cellStyle name="Comma 4 2 12 3" xfId="9197"/>
    <cellStyle name="Comma 4 2 12 3 2" xfId="31969"/>
    <cellStyle name="Comma 4 2 12 4" xfId="13597"/>
    <cellStyle name="Comma 4 2 12 4 2" xfId="36369"/>
    <cellStyle name="Comma 4 2 12 5" xfId="17557"/>
    <cellStyle name="Comma 4 2 12 5 2" xfId="40329"/>
    <cellStyle name="Comma 4 2 12 6" xfId="23717"/>
    <cellStyle name="Comma 4 2 13" xfId="1660"/>
    <cellStyle name="Comma 4 2 13 2" xfId="5785"/>
    <cellStyle name="Comma 4 2 13 2 2" xfId="28557"/>
    <cellStyle name="Comma 4 2 13 3" xfId="9912"/>
    <cellStyle name="Comma 4 2 13 3 2" xfId="32684"/>
    <cellStyle name="Comma 4 2 13 4" xfId="14312"/>
    <cellStyle name="Comma 4 2 13 4 2" xfId="37084"/>
    <cellStyle name="Comma 4 2 13 5" xfId="18272"/>
    <cellStyle name="Comma 4 2 13 5 2" xfId="41044"/>
    <cellStyle name="Comma 4 2 13 6" xfId="24432"/>
    <cellStyle name="Comma 4 2 14" xfId="2375"/>
    <cellStyle name="Comma 4 2 14 2" xfId="6500"/>
    <cellStyle name="Comma 4 2 14 2 2" xfId="29272"/>
    <cellStyle name="Comma 4 2 14 3" xfId="10627"/>
    <cellStyle name="Comma 4 2 14 3 2" xfId="33399"/>
    <cellStyle name="Comma 4 2 14 4" xfId="15027"/>
    <cellStyle name="Comma 4 2 14 4 2" xfId="37799"/>
    <cellStyle name="Comma 4 2 14 5" xfId="18987"/>
    <cellStyle name="Comma 4 2 14 5 2" xfId="41759"/>
    <cellStyle name="Comma 4 2 14 6" xfId="25147"/>
    <cellStyle name="Comma 4 2 15" xfId="2430"/>
    <cellStyle name="Comma 4 2 15 2" xfId="6555"/>
    <cellStyle name="Comma 4 2 15 2 2" xfId="29327"/>
    <cellStyle name="Comma 4 2 15 3" xfId="10682"/>
    <cellStyle name="Comma 4 2 15 3 2" xfId="33454"/>
    <cellStyle name="Comma 4 2 15 4" xfId="15082"/>
    <cellStyle name="Comma 4 2 15 4 2" xfId="37854"/>
    <cellStyle name="Comma 4 2 15 5" xfId="19042"/>
    <cellStyle name="Comma 4 2 15 5 2" xfId="41814"/>
    <cellStyle name="Comma 4 2 15 6" xfId="25202"/>
    <cellStyle name="Comma 4 2 16" xfId="2485"/>
    <cellStyle name="Comma 4 2 16 2" xfId="6610"/>
    <cellStyle name="Comma 4 2 16 2 2" xfId="29382"/>
    <cellStyle name="Comma 4 2 16 3" xfId="10737"/>
    <cellStyle name="Comma 4 2 16 3 2" xfId="33509"/>
    <cellStyle name="Comma 4 2 16 4" xfId="15137"/>
    <cellStyle name="Comma 4 2 16 4 2" xfId="37909"/>
    <cellStyle name="Comma 4 2 16 5" xfId="19097"/>
    <cellStyle name="Comma 4 2 16 5 2" xfId="41869"/>
    <cellStyle name="Comma 4 2 16 6" xfId="25257"/>
    <cellStyle name="Comma 4 2 17" xfId="3200"/>
    <cellStyle name="Comma 4 2 17 2" xfId="7325"/>
    <cellStyle name="Comma 4 2 17 2 2" xfId="30097"/>
    <cellStyle name="Comma 4 2 17 3" xfId="11452"/>
    <cellStyle name="Comma 4 2 17 3 2" xfId="34224"/>
    <cellStyle name="Comma 4 2 17 4" xfId="15852"/>
    <cellStyle name="Comma 4 2 17 4 2" xfId="38624"/>
    <cellStyle name="Comma 4 2 17 5" xfId="19812"/>
    <cellStyle name="Comma 4 2 17 5 2" xfId="42584"/>
    <cellStyle name="Comma 4 2 17 6" xfId="25972"/>
    <cellStyle name="Comma 4 2 18" xfId="3255"/>
    <cellStyle name="Comma 4 2 18 2" xfId="7380"/>
    <cellStyle name="Comma 4 2 18 2 2" xfId="30152"/>
    <cellStyle name="Comma 4 2 18 3" xfId="11507"/>
    <cellStyle name="Comma 4 2 18 3 2" xfId="34279"/>
    <cellStyle name="Comma 4 2 18 4" xfId="15907"/>
    <cellStyle name="Comma 4 2 18 4 2" xfId="38679"/>
    <cellStyle name="Comma 4 2 18 5" xfId="19867"/>
    <cellStyle name="Comma 4 2 18 5 2" xfId="42639"/>
    <cellStyle name="Comma 4 2 18 6" xfId="26027"/>
    <cellStyle name="Comma 4 2 19" xfId="3310"/>
    <cellStyle name="Comma 4 2 19 2" xfId="7435"/>
    <cellStyle name="Comma 4 2 19 2 2" xfId="30207"/>
    <cellStyle name="Comma 4 2 19 3" xfId="11562"/>
    <cellStyle name="Comma 4 2 19 3 2" xfId="34334"/>
    <cellStyle name="Comma 4 2 19 4" xfId="15962"/>
    <cellStyle name="Comma 4 2 19 4 2" xfId="38734"/>
    <cellStyle name="Comma 4 2 19 5" xfId="19922"/>
    <cellStyle name="Comma 4 2 19 5 2" xfId="42694"/>
    <cellStyle name="Comma 4 2 19 6" xfId="26082"/>
    <cellStyle name="Comma 4 2 2" xfId="79"/>
    <cellStyle name="Comma 4 2 2 10" xfId="891"/>
    <cellStyle name="Comma 4 2 2 10 10" xfId="23663"/>
    <cellStyle name="Comma 4 2 2 10 2" xfId="1606"/>
    <cellStyle name="Comma 4 2 2 10 2 2" xfId="5731"/>
    <cellStyle name="Comma 4 2 2 10 2 2 2" xfId="28503"/>
    <cellStyle name="Comma 4 2 2 10 2 3" xfId="9858"/>
    <cellStyle name="Comma 4 2 2 10 2 3 2" xfId="32630"/>
    <cellStyle name="Comma 4 2 2 10 2 4" xfId="14258"/>
    <cellStyle name="Comma 4 2 2 10 2 4 2" xfId="37030"/>
    <cellStyle name="Comma 4 2 2 10 2 5" xfId="18218"/>
    <cellStyle name="Comma 4 2 2 10 2 5 2" xfId="40990"/>
    <cellStyle name="Comma 4 2 2 10 2 6" xfId="24378"/>
    <cellStyle name="Comma 4 2 2 10 3" xfId="2321"/>
    <cellStyle name="Comma 4 2 2 10 3 2" xfId="6446"/>
    <cellStyle name="Comma 4 2 2 10 3 2 2" xfId="29218"/>
    <cellStyle name="Comma 4 2 2 10 3 3" xfId="10573"/>
    <cellStyle name="Comma 4 2 2 10 3 3 2" xfId="33345"/>
    <cellStyle name="Comma 4 2 2 10 3 4" xfId="14973"/>
    <cellStyle name="Comma 4 2 2 10 3 4 2" xfId="37745"/>
    <cellStyle name="Comma 4 2 2 10 3 5" xfId="18933"/>
    <cellStyle name="Comma 4 2 2 10 3 5 2" xfId="41705"/>
    <cellStyle name="Comma 4 2 2 10 3 6" xfId="25093"/>
    <cellStyle name="Comma 4 2 2 10 4" xfId="3146"/>
    <cellStyle name="Comma 4 2 2 10 4 2" xfId="7271"/>
    <cellStyle name="Comma 4 2 2 10 4 2 2" xfId="30043"/>
    <cellStyle name="Comma 4 2 2 10 4 3" xfId="11398"/>
    <cellStyle name="Comma 4 2 2 10 4 3 2" xfId="34170"/>
    <cellStyle name="Comma 4 2 2 10 4 4" xfId="15798"/>
    <cellStyle name="Comma 4 2 2 10 4 4 2" xfId="38570"/>
    <cellStyle name="Comma 4 2 2 10 4 5" xfId="19758"/>
    <cellStyle name="Comma 4 2 2 10 4 5 2" xfId="42530"/>
    <cellStyle name="Comma 4 2 2 10 4 6" xfId="25918"/>
    <cellStyle name="Comma 4 2 2 10 5" xfId="4136"/>
    <cellStyle name="Comma 4 2 2 10 5 2" xfId="8261"/>
    <cellStyle name="Comma 4 2 2 10 5 2 2" xfId="31033"/>
    <cellStyle name="Comma 4 2 2 10 5 3" xfId="12388"/>
    <cellStyle name="Comma 4 2 2 10 5 3 2" xfId="35160"/>
    <cellStyle name="Comma 4 2 2 10 5 4" xfId="16788"/>
    <cellStyle name="Comma 4 2 2 10 5 4 2" xfId="39560"/>
    <cellStyle name="Comma 4 2 2 10 5 5" xfId="20748"/>
    <cellStyle name="Comma 4 2 2 10 5 5 2" xfId="43520"/>
    <cellStyle name="Comma 4 2 2 10 5 6" xfId="26908"/>
    <cellStyle name="Comma 4 2 2 10 6" xfId="5016"/>
    <cellStyle name="Comma 4 2 2 10 6 2" xfId="27788"/>
    <cellStyle name="Comma 4 2 2 10 7" xfId="9143"/>
    <cellStyle name="Comma 4 2 2 10 7 2" xfId="31915"/>
    <cellStyle name="Comma 4 2 2 10 8" xfId="13543"/>
    <cellStyle name="Comma 4 2 2 10 8 2" xfId="36315"/>
    <cellStyle name="Comma 4 2 2 10 9" xfId="17503"/>
    <cellStyle name="Comma 4 2 2 10 9 2" xfId="40275"/>
    <cellStyle name="Comma 4 2 2 11" xfId="946"/>
    <cellStyle name="Comma 4 2 2 11 2" xfId="5071"/>
    <cellStyle name="Comma 4 2 2 11 2 2" xfId="27843"/>
    <cellStyle name="Comma 4 2 2 11 3" xfId="9198"/>
    <cellStyle name="Comma 4 2 2 11 3 2" xfId="31970"/>
    <cellStyle name="Comma 4 2 2 11 4" xfId="13598"/>
    <cellStyle name="Comma 4 2 2 11 4 2" xfId="36370"/>
    <cellStyle name="Comma 4 2 2 11 5" xfId="17558"/>
    <cellStyle name="Comma 4 2 2 11 5 2" xfId="40330"/>
    <cellStyle name="Comma 4 2 2 11 6" xfId="23718"/>
    <cellStyle name="Comma 4 2 2 12" xfId="1661"/>
    <cellStyle name="Comma 4 2 2 12 2" xfId="5786"/>
    <cellStyle name="Comma 4 2 2 12 2 2" xfId="28558"/>
    <cellStyle name="Comma 4 2 2 12 3" xfId="9913"/>
    <cellStyle name="Comma 4 2 2 12 3 2" xfId="32685"/>
    <cellStyle name="Comma 4 2 2 12 4" xfId="14313"/>
    <cellStyle name="Comma 4 2 2 12 4 2" xfId="37085"/>
    <cellStyle name="Comma 4 2 2 12 5" xfId="18273"/>
    <cellStyle name="Comma 4 2 2 12 5 2" xfId="41045"/>
    <cellStyle name="Comma 4 2 2 12 6" xfId="24433"/>
    <cellStyle name="Comma 4 2 2 13" xfId="2376"/>
    <cellStyle name="Comma 4 2 2 13 2" xfId="6501"/>
    <cellStyle name="Comma 4 2 2 13 2 2" xfId="29273"/>
    <cellStyle name="Comma 4 2 2 13 3" xfId="10628"/>
    <cellStyle name="Comma 4 2 2 13 3 2" xfId="33400"/>
    <cellStyle name="Comma 4 2 2 13 4" xfId="15028"/>
    <cellStyle name="Comma 4 2 2 13 4 2" xfId="37800"/>
    <cellStyle name="Comma 4 2 2 13 5" xfId="18988"/>
    <cellStyle name="Comma 4 2 2 13 5 2" xfId="41760"/>
    <cellStyle name="Comma 4 2 2 13 6" xfId="25148"/>
    <cellStyle name="Comma 4 2 2 14" xfId="2431"/>
    <cellStyle name="Comma 4 2 2 14 2" xfId="6556"/>
    <cellStyle name="Comma 4 2 2 14 2 2" xfId="29328"/>
    <cellStyle name="Comma 4 2 2 14 3" xfId="10683"/>
    <cellStyle name="Comma 4 2 2 14 3 2" xfId="33455"/>
    <cellStyle name="Comma 4 2 2 14 4" xfId="15083"/>
    <cellStyle name="Comma 4 2 2 14 4 2" xfId="37855"/>
    <cellStyle name="Comma 4 2 2 14 5" xfId="19043"/>
    <cellStyle name="Comma 4 2 2 14 5 2" xfId="41815"/>
    <cellStyle name="Comma 4 2 2 14 6" xfId="25203"/>
    <cellStyle name="Comma 4 2 2 15" xfId="2486"/>
    <cellStyle name="Comma 4 2 2 15 2" xfId="6611"/>
    <cellStyle name="Comma 4 2 2 15 2 2" xfId="29383"/>
    <cellStyle name="Comma 4 2 2 15 3" xfId="10738"/>
    <cellStyle name="Comma 4 2 2 15 3 2" xfId="33510"/>
    <cellStyle name="Comma 4 2 2 15 4" xfId="15138"/>
    <cellStyle name="Comma 4 2 2 15 4 2" xfId="37910"/>
    <cellStyle name="Comma 4 2 2 15 5" xfId="19098"/>
    <cellStyle name="Comma 4 2 2 15 5 2" xfId="41870"/>
    <cellStyle name="Comma 4 2 2 15 6" xfId="25258"/>
    <cellStyle name="Comma 4 2 2 16" xfId="3201"/>
    <cellStyle name="Comma 4 2 2 16 2" xfId="7326"/>
    <cellStyle name="Comma 4 2 2 16 2 2" xfId="30098"/>
    <cellStyle name="Comma 4 2 2 16 3" xfId="11453"/>
    <cellStyle name="Comma 4 2 2 16 3 2" xfId="34225"/>
    <cellStyle name="Comma 4 2 2 16 4" xfId="15853"/>
    <cellStyle name="Comma 4 2 2 16 4 2" xfId="38625"/>
    <cellStyle name="Comma 4 2 2 16 5" xfId="19813"/>
    <cellStyle name="Comma 4 2 2 16 5 2" xfId="42585"/>
    <cellStyle name="Comma 4 2 2 16 6" xfId="25973"/>
    <cellStyle name="Comma 4 2 2 17" xfId="3256"/>
    <cellStyle name="Comma 4 2 2 17 2" xfId="7381"/>
    <cellStyle name="Comma 4 2 2 17 2 2" xfId="30153"/>
    <cellStyle name="Comma 4 2 2 17 3" xfId="11508"/>
    <cellStyle name="Comma 4 2 2 17 3 2" xfId="34280"/>
    <cellStyle name="Comma 4 2 2 17 4" xfId="15908"/>
    <cellStyle name="Comma 4 2 2 17 4 2" xfId="38680"/>
    <cellStyle name="Comma 4 2 2 17 5" xfId="19868"/>
    <cellStyle name="Comma 4 2 2 17 5 2" xfId="42640"/>
    <cellStyle name="Comma 4 2 2 17 6" xfId="26028"/>
    <cellStyle name="Comma 4 2 2 18" xfId="3311"/>
    <cellStyle name="Comma 4 2 2 18 2" xfId="7436"/>
    <cellStyle name="Comma 4 2 2 18 2 2" xfId="30208"/>
    <cellStyle name="Comma 4 2 2 18 3" xfId="11563"/>
    <cellStyle name="Comma 4 2 2 18 3 2" xfId="34335"/>
    <cellStyle name="Comma 4 2 2 18 4" xfId="15963"/>
    <cellStyle name="Comma 4 2 2 18 4 2" xfId="38735"/>
    <cellStyle name="Comma 4 2 2 18 5" xfId="19923"/>
    <cellStyle name="Comma 4 2 2 18 5 2" xfId="42695"/>
    <cellStyle name="Comma 4 2 2 18 6" xfId="26083"/>
    <cellStyle name="Comma 4 2 2 19" xfId="3366"/>
    <cellStyle name="Comma 4 2 2 19 2" xfId="7491"/>
    <cellStyle name="Comma 4 2 2 19 2 2" xfId="30263"/>
    <cellStyle name="Comma 4 2 2 19 3" xfId="11618"/>
    <cellStyle name="Comma 4 2 2 19 3 2" xfId="34390"/>
    <cellStyle name="Comma 4 2 2 19 4" xfId="16018"/>
    <cellStyle name="Comma 4 2 2 19 4 2" xfId="38790"/>
    <cellStyle name="Comma 4 2 2 19 5" xfId="19978"/>
    <cellStyle name="Comma 4 2 2 19 5 2" xfId="42750"/>
    <cellStyle name="Comma 4 2 2 19 6" xfId="26138"/>
    <cellStyle name="Comma 4 2 2 2" xfId="231"/>
    <cellStyle name="Comma 4 2 2 2 10" xfId="8538"/>
    <cellStyle name="Comma 4 2 2 2 10 2" xfId="31310"/>
    <cellStyle name="Comma 4 2 2 2 11" xfId="12498"/>
    <cellStyle name="Comma 4 2 2 2 11 2" xfId="35270"/>
    <cellStyle name="Comma 4 2 2 2 12" xfId="12938"/>
    <cellStyle name="Comma 4 2 2 2 12 2" xfId="35710"/>
    <cellStyle name="Comma 4 2 2 2 13" xfId="16898"/>
    <cellStyle name="Comma 4 2 2 2 13 2" xfId="39670"/>
    <cellStyle name="Comma 4 2 2 2 14" xfId="341"/>
    <cellStyle name="Comma 4 2 2 2 14 2" xfId="23113"/>
    <cellStyle name="Comma 4 2 2 2 15" xfId="23003"/>
    <cellStyle name="Comma 4 2 2 2 2" xfId="396"/>
    <cellStyle name="Comma 4 2 2 2 2 10" xfId="17008"/>
    <cellStyle name="Comma 4 2 2 2 2 10 2" xfId="39780"/>
    <cellStyle name="Comma 4 2 2 2 2 11" xfId="23168"/>
    <cellStyle name="Comma 4 2 2 2 2 2" xfId="1111"/>
    <cellStyle name="Comma 4 2 2 2 2 2 2" xfId="5236"/>
    <cellStyle name="Comma 4 2 2 2 2 2 2 2" xfId="28008"/>
    <cellStyle name="Comma 4 2 2 2 2 2 3" xfId="9363"/>
    <cellStyle name="Comma 4 2 2 2 2 2 3 2" xfId="32135"/>
    <cellStyle name="Comma 4 2 2 2 2 2 4" xfId="13763"/>
    <cellStyle name="Comma 4 2 2 2 2 2 4 2" xfId="36535"/>
    <cellStyle name="Comma 4 2 2 2 2 2 5" xfId="17723"/>
    <cellStyle name="Comma 4 2 2 2 2 2 5 2" xfId="40495"/>
    <cellStyle name="Comma 4 2 2 2 2 2 6" xfId="23883"/>
    <cellStyle name="Comma 4 2 2 2 2 3" xfId="1826"/>
    <cellStyle name="Comma 4 2 2 2 2 3 2" xfId="5951"/>
    <cellStyle name="Comma 4 2 2 2 2 3 2 2" xfId="28723"/>
    <cellStyle name="Comma 4 2 2 2 2 3 3" xfId="10078"/>
    <cellStyle name="Comma 4 2 2 2 2 3 3 2" xfId="32850"/>
    <cellStyle name="Comma 4 2 2 2 2 3 4" xfId="14478"/>
    <cellStyle name="Comma 4 2 2 2 2 3 4 2" xfId="37250"/>
    <cellStyle name="Comma 4 2 2 2 2 3 5" xfId="18438"/>
    <cellStyle name="Comma 4 2 2 2 2 3 5 2" xfId="41210"/>
    <cellStyle name="Comma 4 2 2 2 2 3 6" xfId="24598"/>
    <cellStyle name="Comma 4 2 2 2 2 4" xfId="2651"/>
    <cellStyle name="Comma 4 2 2 2 2 4 2" xfId="6776"/>
    <cellStyle name="Comma 4 2 2 2 2 4 2 2" xfId="29548"/>
    <cellStyle name="Comma 4 2 2 2 2 4 3" xfId="10903"/>
    <cellStyle name="Comma 4 2 2 2 2 4 3 2" xfId="33675"/>
    <cellStyle name="Comma 4 2 2 2 2 4 4" xfId="15303"/>
    <cellStyle name="Comma 4 2 2 2 2 4 4 2" xfId="38075"/>
    <cellStyle name="Comma 4 2 2 2 2 4 5" xfId="19263"/>
    <cellStyle name="Comma 4 2 2 2 2 4 5 2" xfId="42035"/>
    <cellStyle name="Comma 4 2 2 2 2 4 6" xfId="25423"/>
    <cellStyle name="Comma 4 2 2 2 2 5" xfId="3641"/>
    <cellStyle name="Comma 4 2 2 2 2 5 2" xfId="7766"/>
    <cellStyle name="Comma 4 2 2 2 2 5 2 2" xfId="30538"/>
    <cellStyle name="Comma 4 2 2 2 2 5 3" xfId="11893"/>
    <cellStyle name="Comma 4 2 2 2 2 5 3 2" xfId="34665"/>
    <cellStyle name="Comma 4 2 2 2 2 5 4" xfId="16293"/>
    <cellStyle name="Comma 4 2 2 2 2 5 4 2" xfId="39065"/>
    <cellStyle name="Comma 4 2 2 2 2 5 5" xfId="20253"/>
    <cellStyle name="Comma 4 2 2 2 2 5 5 2" xfId="43025"/>
    <cellStyle name="Comma 4 2 2 2 2 5 6" xfId="26413"/>
    <cellStyle name="Comma 4 2 2 2 2 6" xfId="4521"/>
    <cellStyle name="Comma 4 2 2 2 2 6 2" xfId="27293"/>
    <cellStyle name="Comma 4 2 2 2 2 7" xfId="8648"/>
    <cellStyle name="Comma 4 2 2 2 2 7 2" xfId="31420"/>
    <cellStyle name="Comma 4 2 2 2 2 8" xfId="12608"/>
    <cellStyle name="Comma 4 2 2 2 2 8 2" xfId="35380"/>
    <cellStyle name="Comma 4 2 2 2 2 9" xfId="13048"/>
    <cellStyle name="Comma 4 2 2 2 2 9 2" xfId="35820"/>
    <cellStyle name="Comma 4 2 2 2 3" xfId="506"/>
    <cellStyle name="Comma 4 2 2 2 3 10" xfId="17118"/>
    <cellStyle name="Comma 4 2 2 2 3 10 2" xfId="39890"/>
    <cellStyle name="Comma 4 2 2 2 3 11" xfId="23278"/>
    <cellStyle name="Comma 4 2 2 2 3 2" xfId="1221"/>
    <cellStyle name="Comma 4 2 2 2 3 2 2" xfId="5346"/>
    <cellStyle name="Comma 4 2 2 2 3 2 2 2" xfId="28118"/>
    <cellStyle name="Comma 4 2 2 2 3 2 3" xfId="9473"/>
    <cellStyle name="Comma 4 2 2 2 3 2 3 2" xfId="32245"/>
    <cellStyle name="Comma 4 2 2 2 3 2 4" xfId="13873"/>
    <cellStyle name="Comma 4 2 2 2 3 2 4 2" xfId="36645"/>
    <cellStyle name="Comma 4 2 2 2 3 2 5" xfId="17833"/>
    <cellStyle name="Comma 4 2 2 2 3 2 5 2" xfId="40605"/>
    <cellStyle name="Comma 4 2 2 2 3 2 6" xfId="23993"/>
    <cellStyle name="Comma 4 2 2 2 3 3" xfId="1936"/>
    <cellStyle name="Comma 4 2 2 2 3 3 2" xfId="6061"/>
    <cellStyle name="Comma 4 2 2 2 3 3 2 2" xfId="28833"/>
    <cellStyle name="Comma 4 2 2 2 3 3 3" xfId="10188"/>
    <cellStyle name="Comma 4 2 2 2 3 3 3 2" xfId="32960"/>
    <cellStyle name="Comma 4 2 2 2 3 3 4" xfId="14588"/>
    <cellStyle name="Comma 4 2 2 2 3 3 4 2" xfId="37360"/>
    <cellStyle name="Comma 4 2 2 2 3 3 5" xfId="18548"/>
    <cellStyle name="Comma 4 2 2 2 3 3 5 2" xfId="41320"/>
    <cellStyle name="Comma 4 2 2 2 3 3 6" xfId="24708"/>
    <cellStyle name="Comma 4 2 2 2 3 4" xfId="2761"/>
    <cellStyle name="Comma 4 2 2 2 3 4 2" xfId="6886"/>
    <cellStyle name="Comma 4 2 2 2 3 4 2 2" xfId="29658"/>
    <cellStyle name="Comma 4 2 2 2 3 4 3" xfId="11013"/>
    <cellStyle name="Comma 4 2 2 2 3 4 3 2" xfId="33785"/>
    <cellStyle name="Comma 4 2 2 2 3 4 4" xfId="15413"/>
    <cellStyle name="Comma 4 2 2 2 3 4 4 2" xfId="38185"/>
    <cellStyle name="Comma 4 2 2 2 3 4 5" xfId="19373"/>
    <cellStyle name="Comma 4 2 2 2 3 4 5 2" xfId="42145"/>
    <cellStyle name="Comma 4 2 2 2 3 4 6" xfId="25533"/>
    <cellStyle name="Comma 4 2 2 2 3 5" xfId="3751"/>
    <cellStyle name="Comma 4 2 2 2 3 5 2" xfId="7876"/>
    <cellStyle name="Comma 4 2 2 2 3 5 2 2" xfId="30648"/>
    <cellStyle name="Comma 4 2 2 2 3 5 3" xfId="12003"/>
    <cellStyle name="Comma 4 2 2 2 3 5 3 2" xfId="34775"/>
    <cellStyle name="Comma 4 2 2 2 3 5 4" xfId="16403"/>
    <cellStyle name="Comma 4 2 2 2 3 5 4 2" xfId="39175"/>
    <cellStyle name="Comma 4 2 2 2 3 5 5" xfId="20363"/>
    <cellStyle name="Comma 4 2 2 2 3 5 5 2" xfId="43135"/>
    <cellStyle name="Comma 4 2 2 2 3 5 6" xfId="26523"/>
    <cellStyle name="Comma 4 2 2 2 3 6" xfId="4631"/>
    <cellStyle name="Comma 4 2 2 2 3 6 2" xfId="27403"/>
    <cellStyle name="Comma 4 2 2 2 3 7" xfId="8758"/>
    <cellStyle name="Comma 4 2 2 2 3 7 2" xfId="31530"/>
    <cellStyle name="Comma 4 2 2 2 3 8" xfId="12718"/>
    <cellStyle name="Comma 4 2 2 2 3 8 2" xfId="35490"/>
    <cellStyle name="Comma 4 2 2 2 3 9" xfId="13158"/>
    <cellStyle name="Comma 4 2 2 2 3 9 2" xfId="35930"/>
    <cellStyle name="Comma 4 2 2 2 4" xfId="781"/>
    <cellStyle name="Comma 4 2 2 2 4 10" xfId="23553"/>
    <cellStyle name="Comma 4 2 2 2 4 2" xfId="1496"/>
    <cellStyle name="Comma 4 2 2 2 4 2 2" xfId="5621"/>
    <cellStyle name="Comma 4 2 2 2 4 2 2 2" xfId="28393"/>
    <cellStyle name="Comma 4 2 2 2 4 2 3" xfId="9748"/>
    <cellStyle name="Comma 4 2 2 2 4 2 3 2" xfId="32520"/>
    <cellStyle name="Comma 4 2 2 2 4 2 4" xfId="14148"/>
    <cellStyle name="Comma 4 2 2 2 4 2 4 2" xfId="36920"/>
    <cellStyle name="Comma 4 2 2 2 4 2 5" xfId="18108"/>
    <cellStyle name="Comma 4 2 2 2 4 2 5 2" xfId="40880"/>
    <cellStyle name="Comma 4 2 2 2 4 2 6" xfId="24268"/>
    <cellStyle name="Comma 4 2 2 2 4 3" xfId="2211"/>
    <cellStyle name="Comma 4 2 2 2 4 3 2" xfId="6336"/>
    <cellStyle name="Comma 4 2 2 2 4 3 2 2" xfId="29108"/>
    <cellStyle name="Comma 4 2 2 2 4 3 3" xfId="10463"/>
    <cellStyle name="Comma 4 2 2 2 4 3 3 2" xfId="33235"/>
    <cellStyle name="Comma 4 2 2 2 4 3 4" xfId="14863"/>
    <cellStyle name="Comma 4 2 2 2 4 3 4 2" xfId="37635"/>
    <cellStyle name="Comma 4 2 2 2 4 3 5" xfId="18823"/>
    <cellStyle name="Comma 4 2 2 2 4 3 5 2" xfId="41595"/>
    <cellStyle name="Comma 4 2 2 2 4 3 6" xfId="24983"/>
    <cellStyle name="Comma 4 2 2 2 4 4" xfId="3036"/>
    <cellStyle name="Comma 4 2 2 2 4 4 2" xfId="7161"/>
    <cellStyle name="Comma 4 2 2 2 4 4 2 2" xfId="29933"/>
    <cellStyle name="Comma 4 2 2 2 4 4 3" xfId="11288"/>
    <cellStyle name="Comma 4 2 2 2 4 4 3 2" xfId="34060"/>
    <cellStyle name="Comma 4 2 2 2 4 4 4" xfId="15688"/>
    <cellStyle name="Comma 4 2 2 2 4 4 4 2" xfId="38460"/>
    <cellStyle name="Comma 4 2 2 2 4 4 5" xfId="19648"/>
    <cellStyle name="Comma 4 2 2 2 4 4 5 2" xfId="42420"/>
    <cellStyle name="Comma 4 2 2 2 4 4 6" xfId="25808"/>
    <cellStyle name="Comma 4 2 2 2 4 5" xfId="4026"/>
    <cellStyle name="Comma 4 2 2 2 4 5 2" xfId="8151"/>
    <cellStyle name="Comma 4 2 2 2 4 5 2 2" xfId="30923"/>
    <cellStyle name="Comma 4 2 2 2 4 5 3" xfId="12278"/>
    <cellStyle name="Comma 4 2 2 2 4 5 3 2" xfId="35050"/>
    <cellStyle name="Comma 4 2 2 2 4 5 4" xfId="16678"/>
    <cellStyle name="Comma 4 2 2 2 4 5 4 2" xfId="39450"/>
    <cellStyle name="Comma 4 2 2 2 4 5 5" xfId="20638"/>
    <cellStyle name="Comma 4 2 2 2 4 5 5 2" xfId="43410"/>
    <cellStyle name="Comma 4 2 2 2 4 5 6" xfId="26798"/>
    <cellStyle name="Comma 4 2 2 2 4 6" xfId="4906"/>
    <cellStyle name="Comma 4 2 2 2 4 6 2" xfId="27678"/>
    <cellStyle name="Comma 4 2 2 2 4 7" xfId="9033"/>
    <cellStyle name="Comma 4 2 2 2 4 7 2" xfId="31805"/>
    <cellStyle name="Comma 4 2 2 2 4 8" xfId="13433"/>
    <cellStyle name="Comma 4 2 2 2 4 8 2" xfId="36205"/>
    <cellStyle name="Comma 4 2 2 2 4 9" xfId="17393"/>
    <cellStyle name="Comma 4 2 2 2 4 9 2" xfId="40165"/>
    <cellStyle name="Comma 4 2 2 2 5" xfId="1001"/>
    <cellStyle name="Comma 4 2 2 2 5 2" xfId="5126"/>
    <cellStyle name="Comma 4 2 2 2 5 2 2" xfId="27898"/>
    <cellStyle name="Comma 4 2 2 2 5 3" xfId="9253"/>
    <cellStyle name="Comma 4 2 2 2 5 3 2" xfId="32025"/>
    <cellStyle name="Comma 4 2 2 2 5 4" xfId="13653"/>
    <cellStyle name="Comma 4 2 2 2 5 4 2" xfId="36425"/>
    <cellStyle name="Comma 4 2 2 2 5 5" xfId="17613"/>
    <cellStyle name="Comma 4 2 2 2 5 5 2" xfId="40385"/>
    <cellStyle name="Comma 4 2 2 2 5 6" xfId="23773"/>
    <cellStyle name="Comma 4 2 2 2 6" xfId="1716"/>
    <cellStyle name="Comma 4 2 2 2 6 2" xfId="5841"/>
    <cellStyle name="Comma 4 2 2 2 6 2 2" xfId="28613"/>
    <cellStyle name="Comma 4 2 2 2 6 3" xfId="9968"/>
    <cellStyle name="Comma 4 2 2 2 6 3 2" xfId="32740"/>
    <cellStyle name="Comma 4 2 2 2 6 4" xfId="14368"/>
    <cellStyle name="Comma 4 2 2 2 6 4 2" xfId="37140"/>
    <cellStyle name="Comma 4 2 2 2 6 5" xfId="18328"/>
    <cellStyle name="Comma 4 2 2 2 6 5 2" xfId="41100"/>
    <cellStyle name="Comma 4 2 2 2 6 6" xfId="24488"/>
    <cellStyle name="Comma 4 2 2 2 7" xfId="2541"/>
    <cellStyle name="Comma 4 2 2 2 7 2" xfId="6666"/>
    <cellStyle name="Comma 4 2 2 2 7 2 2" xfId="29438"/>
    <cellStyle name="Comma 4 2 2 2 7 3" xfId="10793"/>
    <cellStyle name="Comma 4 2 2 2 7 3 2" xfId="33565"/>
    <cellStyle name="Comma 4 2 2 2 7 4" xfId="15193"/>
    <cellStyle name="Comma 4 2 2 2 7 4 2" xfId="37965"/>
    <cellStyle name="Comma 4 2 2 2 7 5" xfId="19153"/>
    <cellStyle name="Comma 4 2 2 2 7 5 2" xfId="41925"/>
    <cellStyle name="Comma 4 2 2 2 7 6" xfId="25313"/>
    <cellStyle name="Comma 4 2 2 2 8" xfId="3531"/>
    <cellStyle name="Comma 4 2 2 2 8 2" xfId="7656"/>
    <cellStyle name="Comma 4 2 2 2 8 2 2" xfId="30428"/>
    <cellStyle name="Comma 4 2 2 2 8 3" xfId="11783"/>
    <cellStyle name="Comma 4 2 2 2 8 3 2" xfId="34555"/>
    <cellStyle name="Comma 4 2 2 2 8 4" xfId="16183"/>
    <cellStyle name="Comma 4 2 2 2 8 4 2" xfId="38955"/>
    <cellStyle name="Comma 4 2 2 2 8 5" xfId="20143"/>
    <cellStyle name="Comma 4 2 2 2 8 5 2" xfId="42915"/>
    <cellStyle name="Comma 4 2 2 2 8 6" xfId="26303"/>
    <cellStyle name="Comma 4 2 2 2 9" xfId="4411"/>
    <cellStyle name="Comma 4 2 2 2 9 2" xfId="27183"/>
    <cellStyle name="Comma 4 2 2 20" xfId="3421"/>
    <cellStyle name="Comma 4 2 2 20 2" xfId="7546"/>
    <cellStyle name="Comma 4 2 2 20 2 2" xfId="30318"/>
    <cellStyle name="Comma 4 2 2 20 3" xfId="11673"/>
    <cellStyle name="Comma 4 2 2 20 3 2" xfId="34445"/>
    <cellStyle name="Comma 4 2 2 20 4" xfId="16073"/>
    <cellStyle name="Comma 4 2 2 20 4 2" xfId="38845"/>
    <cellStyle name="Comma 4 2 2 20 5" xfId="20033"/>
    <cellStyle name="Comma 4 2 2 20 5 2" xfId="42805"/>
    <cellStyle name="Comma 4 2 2 20 6" xfId="26193"/>
    <cellStyle name="Comma 4 2 2 21" xfId="3476"/>
    <cellStyle name="Comma 4 2 2 21 2" xfId="7601"/>
    <cellStyle name="Comma 4 2 2 21 2 2" xfId="30373"/>
    <cellStyle name="Comma 4 2 2 21 3" xfId="11728"/>
    <cellStyle name="Comma 4 2 2 21 3 2" xfId="34500"/>
    <cellStyle name="Comma 4 2 2 21 4" xfId="16128"/>
    <cellStyle name="Comma 4 2 2 21 4 2" xfId="38900"/>
    <cellStyle name="Comma 4 2 2 21 5" xfId="20088"/>
    <cellStyle name="Comma 4 2 2 21 5 2" xfId="42860"/>
    <cellStyle name="Comma 4 2 2 21 6" xfId="26248"/>
    <cellStyle name="Comma 4 2 2 22" xfId="4191"/>
    <cellStyle name="Comma 4 2 2 22 2" xfId="26963"/>
    <cellStyle name="Comma 4 2 2 23" xfId="4246"/>
    <cellStyle name="Comma 4 2 2 23 2" xfId="27018"/>
    <cellStyle name="Comma 4 2 2 24" xfId="4301"/>
    <cellStyle name="Comma 4 2 2 24 2" xfId="27073"/>
    <cellStyle name="Comma 4 2 2 25" xfId="4356"/>
    <cellStyle name="Comma 4 2 2 25 2" xfId="27128"/>
    <cellStyle name="Comma 4 2 2 26" xfId="8316"/>
    <cellStyle name="Comma 4 2 2 26 2" xfId="31088"/>
    <cellStyle name="Comma 4 2 2 27" xfId="8373"/>
    <cellStyle name="Comma 4 2 2 27 2" xfId="31145"/>
    <cellStyle name="Comma 4 2 2 28" xfId="8428"/>
    <cellStyle name="Comma 4 2 2 28 2" xfId="31200"/>
    <cellStyle name="Comma 4 2 2 29" xfId="8483"/>
    <cellStyle name="Comma 4 2 2 29 2" xfId="31255"/>
    <cellStyle name="Comma 4 2 2 3" xfId="286"/>
    <cellStyle name="Comma 4 2 2 3 10" xfId="16953"/>
    <cellStyle name="Comma 4 2 2 3 10 2" xfId="39725"/>
    <cellStyle name="Comma 4 2 2 3 11" xfId="23058"/>
    <cellStyle name="Comma 4 2 2 3 2" xfId="1056"/>
    <cellStyle name="Comma 4 2 2 3 2 2" xfId="5181"/>
    <cellStyle name="Comma 4 2 2 3 2 2 2" xfId="27953"/>
    <cellStyle name="Comma 4 2 2 3 2 3" xfId="9308"/>
    <cellStyle name="Comma 4 2 2 3 2 3 2" xfId="32080"/>
    <cellStyle name="Comma 4 2 2 3 2 4" xfId="13708"/>
    <cellStyle name="Comma 4 2 2 3 2 4 2" xfId="36480"/>
    <cellStyle name="Comma 4 2 2 3 2 5" xfId="17668"/>
    <cellStyle name="Comma 4 2 2 3 2 5 2" xfId="40440"/>
    <cellStyle name="Comma 4 2 2 3 2 6" xfId="23828"/>
    <cellStyle name="Comma 4 2 2 3 3" xfId="1771"/>
    <cellStyle name="Comma 4 2 2 3 3 2" xfId="5896"/>
    <cellStyle name="Comma 4 2 2 3 3 2 2" xfId="28668"/>
    <cellStyle name="Comma 4 2 2 3 3 3" xfId="10023"/>
    <cellStyle name="Comma 4 2 2 3 3 3 2" xfId="32795"/>
    <cellStyle name="Comma 4 2 2 3 3 4" xfId="14423"/>
    <cellStyle name="Comma 4 2 2 3 3 4 2" xfId="37195"/>
    <cellStyle name="Comma 4 2 2 3 3 5" xfId="18383"/>
    <cellStyle name="Comma 4 2 2 3 3 5 2" xfId="41155"/>
    <cellStyle name="Comma 4 2 2 3 3 6" xfId="24543"/>
    <cellStyle name="Comma 4 2 2 3 4" xfId="2596"/>
    <cellStyle name="Comma 4 2 2 3 4 2" xfId="6721"/>
    <cellStyle name="Comma 4 2 2 3 4 2 2" xfId="29493"/>
    <cellStyle name="Comma 4 2 2 3 4 3" xfId="10848"/>
    <cellStyle name="Comma 4 2 2 3 4 3 2" xfId="33620"/>
    <cellStyle name="Comma 4 2 2 3 4 4" xfId="15248"/>
    <cellStyle name="Comma 4 2 2 3 4 4 2" xfId="38020"/>
    <cellStyle name="Comma 4 2 2 3 4 5" xfId="19208"/>
    <cellStyle name="Comma 4 2 2 3 4 5 2" xfId="41980"/>
    <cellStyle name="Comma 4 2 2 3 4 6" xfId="25368"/>
    <cellStyle name="Comma 4 2 2 3 5" xfId="3586"/>
    <cellStyle name="Comma 4 2 2 3 5 2" xfId="7711"/>
    <cellStyle name="Comma 4 2 2 3 5 2 2" xfId="30483"/>
    <cellStyle name="Comma 4 2 2 3 5 3" xfId="11838"/>
    <cellStyle name="Comma 4 2 2 3 5 3 2" xfId="34610"/>
    <cellStyle name="Comma 4 2 2 3 5 4" xfId="16238"/>
    <cellStyle name="Comma 4 2 2 3 5 4 2" xfId="39010"/>
    <cellStyle name="Comma 4 2 2 3 5 5" xfId="20198"/>
    <cellStyle name="Comma 4 2 2 3 5 5 2" xfId="42970"/>
    <cellStyle name="Comma 4 2 2 3 5 6" xfId="26358"/>
    <cellStyle name="Comma 4 2 2 3 6" xfId="4466"/>
    <cellStyle name="Comma 4 2 2 3 6 2" xfId="27238"/>
    <cellStyle name="Comma 4 2 2 3 7" xfId="8593"/>
    <cellStyle name="Comma 4 2 2 3 7 2" xfId="31365"/>
    <cellStyle name="Comma 4 2 2 3 8" xfId="12553"/>
    <cellStyle name="Comma 4 2 2 3 8 2" xfId="35325"/>
    <cellStyle name="Comma 4 2 2 3 9" xfId="12993"/>
    <cellStyle name="Comma 4 2 2 3 9 2" xfId="35765"/>
    <cellStyle name="Comma 4 2 2 30" xfId="12443"/>
    <cellStyle name="Comma 4 2 2 30 2" xfId="35215"/>
    <cellStyle name="Comma 4 2 2 31" xfId="12773"/>
    <cellStyle name="Comma 4 2 2 31 2" xfId="35545"/>
    <cellStyle name="Comma 4 2 2 32" xfId="12828"/>
    <cellStyle name="Comma 4 2 2 32 2" xfId="35600"/>
    <cellStyle name="Comma 4 2 2 33" xfId="12883"/>
    <cellStyle name="Comma 4 2 2 33 2" xfId="35655"/>
    <cellStyle name="Comma 4 2 2 34" xfId="16843"/>
    <cellStyle name="Comma 4 2 2 34 2" xfId="39615"/>
    <cellStyle name="Comma 4 2 2 35" xfId="20803"/>
    <cellStyle name="Comma 4 2 2 35 2" xfId="43575"/>
    <cellStyle name="Comma 4 2 2 36" xfId="20858"/>
    <cellStyle name="Comma 4 2 2 36 2" xfId="43630"/>
    <cellStyle name="Comma 4 2 2 37" xfId="20913"/>
    <cellStyle name="Comma 4 2 2 37 2" xfId="43685"/>
    <cellStyle name="Comma 4 2 2 38" xfId="20968"/>
    <cellStyle name="Comma 4 2 2 38 2" xfId="43740"/>
    <cellStyle name="Comma 4 2 2 39" xfId="21023"/>
    <cellStyle name="Comma 4 2 2 39 2" xfId="43795"/>
    <cellStyle name="Comma 4 2 2 4" xfId="451"/>
    <cellStyle name="Comma 4 2 2 4 10" xfId="17063"/>
    <cellStyle name="Comma 4 2 2 4 10 2" xfId="39835"/>
    <cellStyle name="Comma 4 2 2 4 11" xfId="23223"/>
    <cellStyle name="Comma 4 2 2 4 2" xfId="1166"/>
    <cellStyle name="Comma 4 2 2 4 2 2" xfId="5291"/>
    <cellStyle name="Comma 4 2 2 4 2 2 2" xfId="28063"/>
    <cellStyle name="Comma 4 2 2 4 2 3" xfId="9418"/>
    <cellStyle name="Comma 4 2 2 4 2 3 2" xfId="32190"/>
    <cellStyle name="Comma 4 2 2 4 2 4" xfId="13818"/>
    <cellStyle name="Comma 4 2 2 4 2 4 2" xfId="36590"/>
    <cellStyle name="Comma 4 2 2 4 2 5" xfId="17778"/>
    <cellStyle name="Comma 4 2 2 4 2 5 2" xfId="40550"/>
    <cellStyle name="Comma 4 2 2 4 2 6" xfId="23938"/>
    <cellStyle name="Comma 4 2 2 4 3" xfId="1881"/>
    <cellStyle name="Comma 4 2 2 4 3 2" xfId="6006"/>
    <cellStyle name="Comma 4 2 2 4 3 2 2" xfId="28778"/>
    <cellStyle name="Comma 4 2 2 4 3 3" xfId="10133"/>
    <cellStyle name="Comma 4 2 2 4 3 3 2" xfId="32905"/>
    <cellStyle name="Comma 4 2 2 4 3 4" xfId="14533"/>
    <cellStyle name="Comma 4 2 2 4 3 4 2" xfId="37305"/>
    <cellStyle name="Comma 4 2 2 4 3 5" xfId="18493"/>
    <cellStyle name="Comma 4 2 2 4 3 5 2" xfId="41265"/>
    <cellStyle name="Comma 4 2 2 4 3 6" xfId="24653"/>
    <cellStyle name="Comma 4 2 2 4 4" xfId="2706"/>
    <cellStyle name="Comma 4 2 2 4 4 2" xfId="6831"/>
    <cellStyle name="Comma 4 2 2 4 4 2 2" xfId="29603"/>
    <cellStyle name="Comma 4 2 2 4 4 3" xfId="10958"/>
    <cellStyle name="Comma 4 2 2 4 4 3 2" xfId="33730"/>
    <cellStyle name="Comma 4 2 2 4 4 4" xfId="15358"/>
    <cellStyle name="Comma 4 2 2 4 4 4 2" xfId="38130"/>
    <cellStyle name="Comma 4 2 2 4 4 5" xfId="19318"/>
    <cellStyle name="Comma 4 2 2 4 4 5 2" xfId="42090"/>
    <cellStyle name="Comma 4 2 2 4 4 6" xfId="25478"/>
    <cellStyle name="Comma 4 2 2 4 5" xfId="3696"/>
    <cellStyle name="Comma 4 2 2 4 5 2" xfId="7821"/>
    <cellStyle name="Comma 4 2 2 4 5 2 2" xfId="30593"/>
    <cellStyle name="Comma 4 2 2 4 5 3" xfId="11948"/>
    <cellStyle name="Comma 4 2 2 4 5 3 2" xfId="34720"/>
    <cellStyle name="Comma 4 2 2 4 5 4" xfId="16348"/>
    <cellStyle name="Comma 4 2 2 4 5 4 2" xfId="39120"/>
    <cellStyle name="Comma 4 2 2 4 5 5" xfId="20308"/>
    <cellStyle name="Comma 4 2 2 4 5 5 2" xfId="43080"/>
    <cellStyle name="Comma 4 2 2 4 5 6" xfId="26468"/>
    <cellStyle name="Comma 4 2 2 4 6" xfId="4576"/>
    <cellStyle name="Comma 4 2 2 4 6 2" xfId="27348"/>
    <cellStyle name="Comma 4 2 2 4 7" xfId="8703"/>
    <cellStyle name="Comma 4 2 2 4 7 2" xfId="31475"/>
    <cellStyle name="Comma 4 2 2 4 8" xfId="12663"/>
    <cellStyle name="Comma 4 2 2 4 8 2" xfId="35435"/>
    <cellStyle name="Comma 4 2 2 4 9" xfId="13103"/>
    <cellStyle name="Comma 4 2 2 4 9 2" xfId="35875"/>
    <cellStyle name="Comma 4 2 2 40" xfId="21078"/>
    <cellStyle name="Comma 4 2 2 40 2" xfId="43850"/>
    <cellStyle name="Comma 4 2 2 41" xfId="21133"/>
    <cellStyle name="Comma 4 2 2 41 2" xfId="43905"/>
    <cellStyle name="Comma 4 2 2 42" xfId="21188"/>
    <cellStyle name="Comma 4 2 2 42 2" xfId="43960"/>
    <cellStyle name="Comma 4 2 2 43" xfId="21243"/>
    <cellStyle name="Comma 4 2 2 43 2" xfId="44015"/>
    <cellStyle name="Comma 4 2 2 44" xfId="21298"/>
    <cellStyle name="Comma 4 2 2 44 2" xfId="44070"/>
    <cellStyle name="Comma 4 2 2 45" xfId="21353"/>
    <cellStyle name="Comma 4 2 2 45 2" xfId="44125"/>
    <cellStyle name="Comma 4 2 2 46" xfId="21408"/>
    <cellStyle name="Comma 4 2 2 46 2" xfId="44180"/>
    <cellStyle name="Comma 4 2 2 47" xfId="21463"/>
    <cellStyle name="Comma 4 2 2 47 2" xfId="44235"/>
    <cellStyle name="Comma 4 2 2 48" xfId="21518"/>
    <cellStyle name="Comma 4 2 2 48 2" xfId="44290"/>
    <cellStyle name="Comma 4 2 2 49" xfId="21573"/>
    <cellStyle name="Comma 4 2 2 49 2" xfId="44345"/>
    <cellStyle name="Comma 4 2 2 5" xfId="561"/>
    <cellStyle name="Comma 4 2 2 5 10" xfId="23333"/>
    <cellStyle name="Comma 4 2 2 5 2" xfId="1276"/>
    <cellStyle name="Comma 4 2 2 5 2 2" xfId="5401"/>
    <cellStyle name="Comma 4 2 2 5 2 2 2" xfId="28173"/>
    <cellStyle name="Comma 4 2 2 5 2 3" xfId="9528"/>
    <cellStyle name="Comma 4 2 2 5 2 3 2" xfId="32300"/>
    <cellStyle name="Comma 4 2 2 5 2 4" xfId="13928"/>
    <cellStyle name="Comma 4 2 2 5 2 4 2" xfId="36700"/>
    <cellStyle name="Comma 4 2 2 5 2 5" xfId="17888"/>
    <cellStyle name="Comma 4 2 2 5 2 5 2" xfId="40660"/>
    <cellStyle name="Comma 4 2 2 5 2 6" xfId="24048"/>
    <cellStyle name="Comma 4 2 2 5 3" xfId="1991"/>
    <cellStyle name="Comma 4 2 2 5 3 2" xfId="6116"/>
    <cellStyle name="Comma 4 2 2 5 3 2 2" xfId="28888"/>
    <cellStyle name="Comma 4 2 2 5 3 3" xfId="10243"/>
    <cellStyle name="Comma 4 2 2 5 3 3 2" xfId="33015"/>
    <cellStyle name="Comma 4 2 2 5 3 4" xfId="14643"/>
    <cellStyle name="Comma 4 2 2 5 3 4 2" xfId="37415"/>
    <cellStyle name="Comma 4 2 2 5 3 5" xfId="18603"/>
    <cellStyle name="Comma 4 2 2 5 3 5 2" xfId="41375"/>
    <cellStyle name="Comma 4 2 2 5 3 6" xfId="24763"/>
    <cellStyle name="Comma 4 2 2 5 4" xfId="2816"/>
    <cellStyle name="Comma 4 2 2 5 4 2" xfId="6941"/>
    <cellStyle name="Comma 4 2 2 5 4 2 2" xfId="29713"/>
    <cellStyle name="Comma 4 2 2 5 4 3" xfId="11068"/>
    <cellStyle name="Comma 4 2 2 5 4 3 2" xfId="33840"/>
    <cellStyle name="Comma 4 2 2 5 4 4" xfId="15468"/>
    <cellStyle name="Comma 4 2 2 5 4 4 2" xfId="38240"/>
    <cellStyle name="Comma 4 2 2 5 4 5" xfId="19428"/>
    <cellStyle name="Comma 4 2 2 5 4 5 2" xfId="42200"/>
    <cellStyle name="Comma 4 2 2 5 4 6" xfId="25588"/>
    <cellStyle name="Comma 4 2 2 5 5" xfId="3806"/>
    <cellStyle name="Comma 4 2 2 5 5 2" xfId="7931"/>
    <cellStyle name="Comma 4 2 2 5 5 2 2" xfId="30703"/>
    <cellStyle name="Comma 4 2 2 5 5 3" xfId="12058"/>
    <cellStyle name="Comma 4 2 2 5 5 3 2" xfId="34830"/>
    <cellStyle name="Comma 4 2 2 5 5 4" xfId="16458"/>
    <cellStyle name="Comma 4 2 2 5 5 4 2" xfId="39230"/>
    <cellStyle name="Comma 4 2 2 5 5 5" xfId="20418"/>
    <cellStyle name="Comma 4 2 2 5 5 5 2" xfId="43190"/>
    <cellStyle name="Comma 4 2 2 5 5 6" xfId="26578"/>
    <cellStyle name="Comma 4 2 2 5 6" xfId="4686"/>
    <cellStyle name="Comma 4 2 2 5 6 2" xfId="27458"/>
    <cellStyle name="Comma 4 2 2 5 7" xfId="8813"/>
    <cellStyle name="Comma 4 2 2 5 7 2" xfId="31585"/>
    <cellStyle name="Comma 4 2 2 5 8" xfId="13213"/>
    <cellStyle name="Comma 4 2 2 5 8 2" xfId="35985"/>
    <cellStyle name="Comma 4 2 2 5 9" xfId="17173"/>
    <cellStyle name="Comma 4 2 2 5 9 2" xfId="39945"/>
    <cellStyle name="Comma 4 2 2 50" xfId="21628"/>
    <cellStyle name="Comma 4 2 2 50 2" xfId="44400"/>
    <cellStyle name="Comma 4 2 2 51" xfId="21683"/>
    <cellStyle name="Comma 4 2 2 51 2" xfId="44455"/>
    <cellStyle name="Comma 4 2 2 52" xfId="21738"/>
    <cellStyle name="Comma 4 2 2 52 2" xfId="44510"/>
    <cellStyle name="Comma 4 2 2 53" xfId="21793"/>
    <cellStyle name="Comma 4 2 2 53 2" xfId="44565"/>
    <cellStyle name="Comma 4 2 2 54" xfId="21848"/>
    <cellStyle name="Comma 4 2 2 54 2" xfId="44620"/>
    <cellStyle name="Comma 4 2 2 55" xfId="21903"/>
    <cellStyle name="Comma 4 2 2 55 2" xfId="44675"/>
    <cellStyle name="Comma 4 2 2 56" xfId="21958"/>
    <cellStyle name="Comma 4 2 2 56 2" xfId="44730"/>
    <cellStyle name="Comma 4 2 2 57" xfId="22013"/>
    <cellStyle name="Comma 4 2 2 57 2" xfId="44785"/>
    <cellStyle name="Comma 4 2 2 58" xfId="22068"/>
    <cellStyle name="Comma 4 2 2 58 2" xfId="44840"/>
    <cellStyle name="Comma 4 2 2 59" xfId="22123"/>
    <cellStyle name="Comma 4 2 2 59 2" xfId="44895"/>
    <cellStyle name="Comma 4 2 2 6" xfId="616"/>
    <cellStyle name="Comma 4 2 2 6 10" xfId="23388"/>
    <cellStyle name="Comma 4 2 2 6 2" xfId="1331"/>
    <cellStyle name="Comma 4 2 2 6 2 2" xfId="5456"/>
    <cellStyle name="Comma 4 2 2 6 2 2 2" xfId="28228"/>
    <cellStyle name="Comma 4 2 2 6 2 3" xfId="9583"/>
    <cellStyle name="Comma 4 2 2 6 2 3 2" xfId="32355"/>
    <cellStyle name="Comma 4 2 2 6 2 4" xfId="13983"/>
    <cellStyle name="Comma 4 2 2 6 2 4 2" xfId="36755"/>
    <cellStyle name="Comma 4 2 2 6 2 5" xfId="17943"/>
    <cellStyle name="Comma 4 2 2 6 2 5 2" xfId="40715"/>
    <cellStyle name="Comma 4 2 2 6 2 6" xfId="24103"/>
    <cellStyle name="Comma 4 2 2 6 3" xfId="2046"/>
    <cellStyle name="Comma 4 2 2 6 3 2" xfId="6171"/>
    <cellStyle name="Comma 4 2 2 6 3 2 2" xfId="28943"/>
    <cellStyle name="Comma 4 2 2 6 3 3" xfId="10298"/>
    <cellStyle name="Comma 4 2 2 6 3 3 2" xfId="33070"/>
    <cellStyle name="Comma 4 2 2 6 3 4" xfId="14698"/>
    <cellStyle name="Comma 4 2 2 6 3 4 2" xfId="37470"/>
    <cellStyle name="Comma 4 2 2 6 3 5" xfId="18658"/>
    <cellStyle name="Comma 4 2 2 6 3 5 2" xfId="41430"/>
    <cellStyle name="Comma 4 2 2 6 3 6" xfId="24818"/>
    <cellStyle name="Comma 4 2 2 6 4" xfId="2871"/>
    <cellStyle name="Comma 4 2 2 6 4 2" xfId="6996"/>
    <cellStyle name="Comma 4 2 2 6 4 2 2" xfId="29768"/>
    <cellStyle name="Comma 4 2 2 6 4 3" xfId="11123"/>
    <cellStyle name="Comma 4 2 2 6 4 3 2" xfId="33895"/>
    <cellStyle name="Comma 4 2 2 6 4 4" xfId="15523"/>
    <cellStyle name="Comma 4 2 2 6 4 4 2" xfId="38295"/>
    <cellStyle name="Comma 4 2 2 6 4 5" xfId="19483"/>
    <cellStyle name="Comma 4 2 2 6 4 5 2" xfId="42255"/>
    <cellStyle name="Comma 4 2 2 6 4 6" xfId="25643"/>
    <cellStyle name="Comma 4 2 2 6 5" xfId="3861"/>
    <cellStyle name="Comma 4 2 2 6 5 2" xfId="7986"/>
    <cellStyle name="Comma 4 2 2 6 5 2 2" xfId="30758"/>
    <cellStyle name="Comma 4 2 2 6 5 3" xfId="12113"/>
    <cellStyle name="Comma 4 2 2 6 5 3 2" xfId="34885"/>
    <cellStyle name="Comma 4 2 2 6 5 4" xfId="16513"/>
    <cellStyle name="Comma 4 2 2 6 5 4 2" xfId="39285"/>
    <cellStyle name="Comma 4 2 2 6 5 5" xfId="20473"/>
    <cellStyle name="Comma 4 2 2 6 5 5 2" xfId="43245"/>
    <cellStyle name="Comma 4 2 2 6 5 6" xfId="26633"/>
    <cellStyle name="Comma 4 2 2 6 6" xfId="4741"/>
    <cellStyle name="Comma 4 2 2 6 6 2" xfId="27513"/>
    <cellStyle name="Comma 4 2 2 6 7" xfId="8868"/>
    <cellStyle name="Comma 4 2 2 6 7 2" xfId="31640"/>
    <cellStyle name="Comma 4 2 2 6 8" xfId="13268"/>
    <cellStyle name="Comma 4 2 2 6 8 2" xfId="36040"/>
    <cellStyle name="Comma 4 2 2 6 9" xfId="17228"/>
    <cellStyle name="Comma 4 2 2 6 9 2" xfId="40000"/>
    <cellStyle name="Comma 4 2 2 60" xfId="22178"/>
    <cellStyle name="Comma 4 2 2 60 2" xfId="44950"/>
    <cellStyle name="Comma 4 2 2 61" xfId="22233"/>
    <cellStyle name="Comma 4 2 2 61 2" xfId="45005"/>
    <cellStyle name="Comma 4 2 2 62" xfId="22288"/>
    <cellStyle name="Comma 4 2 2 62 2" xfId="45060"/>
    <cellStyle name="Comma 4 2 2 63" xfId="22343"/>
    <cellStyle name="Comma 4 2 2 63 2" xfId="45115"/>
    <cellStyle name="Comma 4 2 2 64" xfId="22398"/>
    <cellStyle name="Comma 4 2 2 64 2" xfId="45170"/>
    <cellStyle name="Comma 4 2 2 65" xfId="22453"/>
    <cellStyle name="Comma 4 2 2 65 2" xfId="45225"/>
    <cellStyle name="Comma 4 2 2 66" xfId="22508"/>
    <cellStyle name="Comma 4 2 2 66 2" xfId="45280"/>
    <cellStyle name="Comma 4 2 2 67" xfId="22563"/>
    <cellStyle name="Comma 4 2 2 67 2" xfId="45335"/>
    <cellStyle name="Comma 4 2 2 68" xfId="22618"/>
    <cellStyle name="Comma 4 2 2 68 2" xfId="45390"/>
    <cellStyle name="Comma 4 2 2 69" xfId="22673"/>
    <cellStyle name="Comma 4 2 2 69 2" xfId="45445"/>
    <cellStyle name="Comma 4 2 2 7" xfId="671"/>
    <cellStyle name="Comma 4 2 2 7 10" xfId="23443"/>
    <cellStyle name="Comma 4 2 2 7 2" xfId="1386"/>
    <cellStyle name="Comma 4 2 2 7 2 2" xfId="5511"/>
    <cellStyle name="Comma 4 2 2 7 2 2 2" xfId="28283"/>
    <cellStyle name="Comma 4 2 2 7 2 3" xfId="9638"/>
    <cellStyle name="Comma 4 2 2 7 2 3 2" xfId="32410"/>
    <cellStyle name="Comma 4 2 2 7 2 4" xfId="14038"/>
    <cellStyle name="Comma 4 2 2 7 2 4 2" xfId="36810"/>
    <cellStyle name="Comma 4 2 2 7 2 5" xfId="17998"/>
    <cellStyle name="Comma 4 2 2 7 2 5 2" xfId="40770"/>
    <cellStyle name="Comma 4 2 2 7 2 6" xfId="24158"/>
    <cellStyle name="Comma 4 2 2 7 3" xfId="2101"/>
    <cellStyle name="Comma 4 2 2 7 3 2" xfId="6226"/>
    <cellStyle name="Comma 4 2 2 7 3 2 2" xfId="28998"/>
    <cellStyle name="Comma 4 2 2 7 3 3" xfId="10353"/>
    <cellStyle name="Comma 4 2 2 7 3 3 2" xfId="33125"/>
    <cellStyle name="Comma 4 2 2 7 3 4" xfId="14753"/>
    <cellStyle name="Comma 4 2 2 7 3 4 2" xfId="37525"/>
    <cellStyle name="Comma 4 2 2 7 3 5" xfId="18713"/>
    <cellStyle name="Comma 4 2 2 7 3 5 2" xfId="41485"/>
    <cellStyle name="Comma 4 2 2 7 3 6" xfId="24873"/>
    <cellStyle name="Comma 4 2 2 7 4" xfId="2926"/>
    <cellStyle name="Comma 4 2 2 7 4 2" xfId="7051"/>
    <cellStyle name="Comma 4 2 2 7 4 2 2" xfId="29823"/>
    <cellStyle name="Comma 4 2 2 7 4 3" xfId="11178"/>
    <cellStyle name="Comma 4 2 2 7 4 3 2" xfId="33950"/>
    <cellStyle name="Comma 4 2 2 7 4 4" xfId="15578"/>
    <cellStyle name="Comma 4 2 2 7 4 4 2" xfId="38350"/>
    <cellStyle name="Comma 4 2 2 7 4 5" xfId="19538"/>
    <cellStyle name="Comma 4 2 2 7 4 5 2" xfId="42310"/>
    <cellStyle name="Comma 4 2 2 7 4 6" xfId="25698"/>
    <cellStyle name="Comma 4 2 2 7 5" xfId="3916"/>
    <cellStyle name="Comma 4 2 2 7 5 2" xfId="8041"/>
    <cellStyle name="Comma 4 2 2 7 5 2 2" xfId="30813"/>
    <cellStyle name="Comma 4 2 2 7 5 3" xfId="12168"/>
    <cellStyle name="Comma 4 2 2 7 5 3 2" xfId="34940"/>
    <cellStyle name="Comma 4 2 2 7 5 4" xfId="16568"/>
    <cellStyle name="Comma 4 2 2 7 5 4 2" xfId="39340"/>
    <cellStyle name="Comma 4 2 2 7 5 5" xfId="20528"/>
    <cellStyle name="Comma 4 2 2 7 5 5 2" xfId="43300"/>
    <cellStyle name="Comma 4 2 2 7 5 6" xfId="26688"/>
    <cellStyle name="Comma 4 2 2 7 6" xfId="4796"/>
    <cellStyle name="Comma 4 2 2 7 6 2" xfId="27568"/>
    <cellStyle name="Comma 4 2 2 7 7" xfId="8923"/>
    <cellStyle name="Comma 4 2 2 7 7 2" xfId="31695"/>
    <cellStyle name="Comma 4 2 2 7 8" xfId="13323"/>
    <cellStyle name="Comma 4 2 2 7 8 2" xfId="36095"/>
    <cellStyle name="Comma 4 2 2 7 9" xfId="17283"/>
    <cellStyle name="Comma 4 2 2 7 9 2" xfId="40055"/>
    <cellStyle name="Comma 4 2 2 70" xfId="22728"/>
    <cellStyle name="Comma 4 2 2 70 2" xfId="45500"/>
    <cellStyle name="Comma 4 2 2 71" xfId="22783"/>
    <cellStyle name="Comma 4 2 2 71 2" xfId="45555"/>
    <cellStyle name="Comma 4 2 2 72" xfId="22838"/>
    <cellStyle name="Comma 4 2 2 72 2" xfId="45610"/>
    <cellStyle name="Comma 4 2 2 73" xfId="22893"/>
    <cellStyle name="Comma 4 2 2 73 2" xfId="45665"/>
    <cellStyle name="Comma 4 2 2 74" xfId="22948"/>
    <cellStyle name="Comma 4 2 2 8" xfId="726"/>
    <cellStyle name="Comma 4 2 2 8 10" xfId="23498"/>
    <cellStyle name="Comma 4 2 2 8 2" xfId="1441"/>
    <cellStyle name="Comma 4 2 2 8 2 2" xfId="5566"/>
    <cellStyle name="Comma 4 2 2 8 2 2 2" xfId="28338"/>
    <cellStyle name="Comma 4 2 2 8 2 3" xfId="9693"/>
    <cellStyle name="Comma 4 2 2 8 2 3 2" xfId="32465"/>
    <cellStyle name="Comma 4 2 2 8 2 4" xfId="14093"/>
    <cellStyle name="Comma 4 2 2 8 2 4 2" xfId="36865"/>
    <cellStyle name="Comma 4 2 2 8 2 5" xfId="18053"/>
    <cellStyle name="Comma 4 2 2 8 2 5 2" xfId="40825"/>
    <cellStyle name="Comma 4 2 2 8 2 6" xfId="24213"/>
    <cellStyle name="Comma 4 2 2 8 3" xfId="2156"/>
    <cellStyle name="Comma 4 2 2 8 3 2" xfId="6281"/>
    <cellStyle name="Comma 4 2 2 8 3 2 2" xfId="29053"/>
    <cellStyle name="Comma 4 2 2 8 3 3" xfId="10408"/>
    <cellStyle name="Comma 4 2 2 8 3 3 2" xfId="33180"/>
    <cellStyle name="Comma 4 2 2 8 3 4" xfId="14808"/>
    <cellStyle name="Comma 4 2 2 8 3 4 2" xfId="37580"/>
    <cellStyle name="Comma 4 2 2 8 3 5" xfId="18768"/>
    <cellStyle name="Comma 4 2 2 8 3 5 2" xfId="41540"/>
    <cellStyle name="Comma 4 2 2 8 3 6" xfId="24928"/>
    <cellStyle name="Comma 4 2 2 8 4" xfId="2981"/>
    <cellStyle name="Comma 4 2 2 8 4 2" xfId="7106"/>
    <cellStyle name="Comma 4 2 2 8 4 2 2" xfId="29878"/>
    <cellStyle name="Comma 4 2 2 8 4 3" xfId="11233"/>
    <cellStyle name="Comma 4 2 2 8 4 3 2" xfId="34005"/>
    <cellStyle name="Comma 4 2 2 8 4 4" xfId="15633"/>
    <cellStyle name="Comma 4 2 2 8 4 4 2" xfId="38405"/>
    <cellStyle name="Comma 4 2 2 8 4 5" xfId="19593"/>
    <cellStyle name="Comma 4 2 2 8 4 5 2" xfId="42365"/>
    <cellStyle name="Comma 4 2 2 8 4 6" xfId="25753"/>
    <cellStyle name="Comma 4 2 2 8 5" xfId="3971"/>
    <cellStyle name="Comma 4 2 2 8 5 2" xfId="8096"/>
    <cellStyle name="Comma 4 2 2 8 5 2 2" xfId="30868"/>
    <cellStyle name="Comma 4 2 2 8 5 3" xfId="12223"/>
    <cellStyle name="Comma 4 2 2 8 5 3 2" xfId="34995"/>
    <cellStyle name="Comma 4 2 2 8 5 4" xfId="16623"/>
    <cellStyle name="Comma 4 2 2 8 5 4 2" xfId="39395"/>
    <cellStyle name="Comma 4 2 2 8 5 5" xfId="20583"/>
    <cellStyle name="Comma 4 2 2 8 5 5 2" xfId="43355"/>
    <cellStyle name="Comma 4 2 2 8 5 6" xfId="26743"/>
    <cellStyle name="Comma 4 2 2 8 6" xfId="4851"/>
    <cellStyle name="Comma 4 2 2 8 6 2" xfId="27623"/>
    <cellStyle name="Comma 4 2 2 8 7" xfId="8978"/>
    <cellStyle name="Comma 4 2 2 8 7 2" xfId="31750"/>
    <cellStyle name="Comma 4 2 2 8 8" xfId="13378"/>
    <cellStyle name="Comma 4 2 2 8 8 2" xfId="36150"/>
    <cellStyle name="Comma 4 2 2 8 9" xfId="17338"/>
    <cellStyle name="Comma 4 2 2 8 9 2" xfId="40110"/>
    <cellStyle name="Comma 4 2 2 9" xfId="836"/>
    <cellStyle name="Comma 4 2 2 9 10" xfId="23608"/>
    <cellStyle name="Comma 4 2 2 9 2" xfId="1551"/>
    <cellStyle name="Comma 4 2 2 9 2 2" xfId="5676"/>
    <cellStyle name="Comma 4 2 2 9 2 2 2" xfId="28448"/>
    <cellStyle name="Comma 4 2 2 9 2 3" xfId="9803"/>
    <cellStyle name="Comma 4 2 2 9 2 3 2" xfId="32575"/>
    <cellStyle name="Comma 4 2 2 9 2 4" xfId="14203"/>
    <cellStyle name="Comma 4 2 2 9 2 4 2" xfId="36975"/>
    <cellStyle name="Comma 4 2 2 9 2 5" xfId="18163"/>
    <cellStyle name="Comma 4 2 2 9 2 5 2" xfId="40935"/>
    <cellStyle name="Comma 4 2 2 9 2 6" xfId="24323"/>
    <cellStyle name="Comma 4 2 2 9 3" xfId="2266"/>
    <cellStyle name="Comma 4 2 2 9 3 2" xfId="6391"/>
    <cellStyle name="Comma 4 2 2 9 3 2 2" xfId="29163"/>
    <cellStyle name="Comma 4 2 2 9 3 3" xfId="10518"/>
    <cellStyle name="Comma 4 2 2 9 3 3 2" xfId="33290"/>
    <cellStyle name="Comma 4 2 2 9 3 4" xfId="14918"/>
    <cellStyle name="Comma 4 2 2 9 3 4 2" xfId="37690"/>
    <cellStyle name="Comma 4 2 2 9 3 5" xfId="18878"/>
    <cellStyle name="Comma 4 2 2 9 3 5 2" xfId="41650"/>
    <cellStyle name="Comma 4 2 2 9 3 6" xfId="25038"/>
    <cellStyle name="Comma 4 2 2 9 4" xfId="3091"/>
    <cellStyle name="Comma 4 2 2 9 4 2" xfId="7216"/>
    <cellStyle name="Comma 4 2 2 9 4 2 2" xfId="29988"/>
    <cellStyle name="Comma 4 2 2 9 4 3" xfId="11343"/>
    <cellStyle name="Comma 4 2 2 9 4 3 2" xfId="34115"/>
    <cellStyle name="Comma 4 2 2 9 4 4" xfId="15743"/>
    <cellStyle name="Comma 4 2 2 9 4 4 2" xfId="38515"/>
    <cellStyle name="Comma 4 2 2 9 4 5" xfId="19703"/>
    <cellStyle name="Comma 4 2 2 9 4 5 2" xfId="42475"/>
    <cellStyle name="Comma 4 2 2 9 4 6" xfId="25863"/>
    <cellStyle name="Comma 4 2 2 9 5" xfId="4081"/>
    <cellStyle name="Comma 4 2 2 9 5 2" xfId="8206"/>
    <cellStyle name="Comma 4 2 2 9 5 2 2" xfId="30978"/>
    <cellStyle name="Comma 4 2 2 9 5 3" xfId="12333"/>
    <cellStyle name="Comma 4 2 2 9 5 3 2" xfId="35105"/>
    <cellStyle name="Comma 4 2 2 9 5 4" xfId="16733"/>
    <cellStyle name="Comma 4 2 2 9 5 4 2" xfId="39505"/>
    <cellStyle name="Comma 4 2 2 9 5 5" xfId="20693"/>
    <cellStyle name="Comma 4 2 2 9 5 5 2" xfId="43465"/>
    <cellStyle name="Comma 4 2 2 9 5 6" xfId="26853"/>
    <cellStyle name="Comma 4 2 2 9 6" xfId="4961"/>
    <cellStyle name="Comma 4 2 2 9 6 2" xfId="27733"/>
    <cellStyle name="Comma 4 2 2 9 7" xfId="9088"/>
    <cellStyle name="Comma 4 2 2 9 7 2" xfId="31860"/>
    <cellStyle name="Comma 4 2 2 9 8" xfId="13488"/>
    <cellStyle name="Comma 4 2 2 9 8 2" xfId="36260"/>
    <cellStyle name="Comma 4 2 2 9 9" xfId="17448"/>
    <cellStyle name="Comma 4 2 2 9 9 2" xfId="40220"/>
    <cellStyle name="Comma 4 2 20" xfId="3365"/>
    <cellStyle name="Comma 4 2 20 2" xfId="7490"/>
    <cellStyle name="Comma 4 2 20 2 2" xfId="30262"/>
    <cellStyle name="Comma 4 2 20 3" xfId="11617"/>
    <cellStyle name="Comma 4 2 20 3 2" xfId="34389"/>
    <cellStyle name="Comma 4 2 20 4" xfId="16017"/>
    <cellStyle name="Comma 4 2 20 4 2" xfId="38789"/>
    <cellStyle name="Comma 4 2 20 5" xfId="19977"/>
    <cellStyle name="Comma 4 2 20 5 2" xfId="42749"/>
    <cellStyle name="Comma 4 2 20 6" xfId="26137"/>
    <cellStyle name="Comma 4 2 21" xfId="3420"/>
    <cellStyle name="Comma 4 2 21 2" xfId="7545"/>
    <cellStyle name="Comma 4 2 21 2 2" xfId="30317"/>
    <cellStyle name="Comma 4 2 21 3" xfId="11672"/>
    <cellStyle name="Comma 4 2 21 3 2" xfId="34444"/>
    <cellStyle name="Comma 4 2 21 4" xfId="16072"/>
    <cellStyle name="Comma 4 2 21 4 2" xfId="38844"/>
    <cellStyle name="Comma 4 2 21 5" xfId="20032"/>
    <cellStyle name="Comma 4 2 21 5 2" xfId="42804"/>
    <cellStyle name="Comma 4 2 21 6" xfId="26192"/>
    <cellStyle name="Comma 4 2 22" xfId="3475"/>
    <cellStyle name="Comma 4 2 22 2" xfId="7600"/>
    <cellStyle name="Comma 4 2 22 2 2" xfId="30372"/>
    <cellStyle name="Comma 4 2 22 3" xfId="11727"/>
    <cellStyle name="Comma 4 2 22 3 2" xfId="34499"/>
    <cellStyle name="Comma 4 2 22 4" xfId="16127"/>
    <cellStyle name="Comma 4 2 22 4 2" xfId="38899"/>
    <cellStyle name="Comma 4 2 22 5" xfId="20087"/>
    <cellStyle name="Comma 4 2 22 5 2" xfId="42859"/>
    <cellStyle name="Comma 4 2 22 6" xfId="26247"/>
    <cellStyle name="Comma 4 2 23" xfId="4190"/>
    <cellStyle name="Comma 4 2 23 2" xfId="26962"/>
    <cellStyle name="Comma 4 2 24" xfId="4245"/>
    <cellStyle name="Comma 4 2 24 2" xfId="27017"/>
    <cellStyle name="Comma 4 2 25" xfId="4300"/>
    <cellStyle name="Comma 4 2 25 2" xfId="27072"/>
    <cellStyle name="Comma 4 2 26" xfId="4355"/>
    <cellStyle name="Comma 4 2 26 2" xfId="27127"/>
    <cellStyle name="Comma 4 2 27" xfId="8315"/>
    <cellStyle name="Comma 4 2 27 2" xfId="31087"/>
    <cellStyle name="Comma 4 2 28" xfId="8372"/>
    <cellStyle name="Comma 4 2 28 2" xfId="31144"/>
    <cellStyle name="Comma 4 2 29" xfId="8427"/>
    <cellStyle name="Comma 4 2 29 2" xfId="31199"/>
    <cellStyle name="Comma 4 2 3" xfId="230"/>
    <cellStyle name="Comma 4 2 3 10" xfId="8537"/>
    <cellStyle name="Comma 4 2 3 10 2" xfId="31309"/>
    <cellStyle name="Comma 4 2 3 11" xfId="12497"/>
    <cellStyle name="Comma 4 2 3 11 2" xfId="35269"/>
    <cellStyle name="Comma 4 2 3 12" xfId="12937"/>
    <cellStyle name="Comma 4 2 3 12 2" xfId="35709"/>
    <cellStyle name="Comma 4 2 3 13" xfId="16897"/>
    <cellStyle name="Comma 4 2 3 13 2" xfId="39669"/>
    <cellStyle name="Comma 4 2 3 14" xfId="340"/>
    <cellStyle name="Comma 4 2 3 14 2" xfId="23112"/>
    <cellStyle name="Comma 4 2 3 15" xfId="23002"/>
    <cellStyle name="Comma 4 2 3 2" xfId="395"/>
    <cellStyle name="Comma 4 2 3 2 10" xfId="17007"/>
    <cellStyle name="Comma 4 2 3 2 10 2" xfId="39779"/>
    <cellStyle name="Comma 4 2 3 2 11" xfId="23167"/>
    <cellStyle name="Comma 4 2 3 2 2" xfId="1110"/>
    <cellStyle name="Comma 4 2 3 2 2 2" xfId="5235"/>
    <cellStyle name="Comma 4 2 3 2 2 2 2" xfId="28007"/>
    <cellStyle name="Comma 4 2 3 2 2 3" xfId="9362"/>
    <cellStyle name="Comma 4 2 3 2 2 3 2" xfId="32134"/>
    <cellStyle name="Comma 4 2 3 2 2 4" xfId="13762"/>
    <cellStyle name="Comma 4 2 3 2 2 4 2" xfId="36534"/>
    <cellStyle name="Comma 4 2 3 2 2 5" xfId="17722"/>
    <cellStyle name="Comma 4 2 3 2 2 5 2" xfId="40494"/>
    <cellStyle name="Comma 4 2 3 2 2 6" xfId="23882"/>
    <cellStyle name="Comma 4 2 3 2 3" xfId="1825"/>
    <cellStyle name="Comma 4 2 3 2 3 2" xfId="5950"/>
    <cellStyle name="Comma 4 2 3 2 3 2 2" xfId="28722"/>
    <cellStyle name="Comma 4 2 3 2 3 3" xfId="10077"/>
    <cellStyle name="Comma 4 2 3 2 3 3 2" xfId="32849"/>
    <cellStyle name="Comma 4 2 3 2 3 4" xfId="14477"/>
    <cellStyle name="Comma 4 2 3 2 3 4 2" xfId="37249"/>
    <cellStyle name="Comma 4 2 3 2 3 5" xfId="18437"/>
    <cellStyle name="Comma 4 2 3 2 3 5 2" xfId="41209"/>
    <cellStyle name="Comma 4 2 3 2 3 6" xfId="24597"/>
    <cellStyle name="Comma 4 2 3 2 4" xfId="2650"/>
    <cellStyle name="Comma 4 2 3 2 4 2" xfId="6775"/>
    <cellStyle name="Comma 4 2 3 2 4 2 2" xfId="29547"/>
    <cellStyle name="Comma 4 2 3 2 4 3" xfId="10902"/>
    <cellStyle name="Comma 4 2 3 2 4 3 2" xfId="33674"/>
    <cellStyle name="Comma 4 2 3 2 4 4" xfId="15302"/>
    <cellStyle name="Comma 4 2 3 2 4 4 2" xfId="38074"/>
    <cellStyle name="Comma 4 2 3 2 4 5" xfId="19262"/>
    <cellStyle name="Comma 4 2 3 2 4 5 2" xfId="42034"/>
    <cellStyle name="Comma 4 2 3 2 4 6" xfId="25422"/>
    <cellStyle name="Comma 4 2 3 2 5" xfId="3640"/>
    <cellStyle name="Comma 4 2 3 2 5 2" xfId="7765"/>
    <cellStyle name="Comma 4 2 3 2 5 2 2" xfId="30537"/>
    <cellStyle name="Comma 4 2 3 2 5 3" xfId="11892"/>
    <cellStyle name="Comma 4 2 3 2 5 3 2" xfId="34664"/>
    <cellStyle name="Comma 4 2 3 2 5 4" xfId="16292"/>
    <cellStyle name="Comma 4 2 3 2 5 4 2" xfId="39064"/>
    <cellStyle name="Comma 4 2 3 2 5 5" xfId="20252"/>
    <cellStyle name="Comma 4 2 3 2 5 5 2" xfId="43024"/>
    <cellStyle name="Comma 4 2 3 2 5 6" xfId="26412"/>
    <cellStyle name="Comma 4 2 3 2 6" xfId="4520"/>
    <cellStyle name="Comma 4 2 3 2 6 2" xfId="27292"/>
    <cellStyle name="Comma 4 2 3 2 7" xfId="8647"/>
    <cellStyle name="Comma 4 2 3 2 7 2" xfId="31419"/>
    <cellStyle name="Comma 4 2 3 2 8" xfId="12607"/>
    <cellStyle name="Comma 4 2 3 2 8 2" xfId="35379"/>
    <cellStyle name="Comma 4 2 3 2 9" xfId="13047"/>
    <cellStyle name="Comma 4 2 3 2 9 2" xfId="35819"/>
    <cellStyle name="Comma 4 2 3 3" xfId="505"/>
    <cellStyle name="Comma 4 2 3 3 10" xfId="17117"/>
    <cellStyle name="Comma 4 2 3 3 10 2" xfId="39889"/>
    <cellStyle name="Comma 4 2 3 3 11" xfId="23277"/>
    <cellStyle name="Comma 4 2 3 3 2" xfId="1220"/>
    <cellStyle name="Comma 4 2 3 3 2 2" xfId="5345"/>
    <cellStyle name="Comma 4 2 3 3 2 2 2" xfId="28117"/>
    <cellStyle name="Comma 4 2 3 3 2 3" xfId="9472"/>
    <cellStyle name="Comma 4 2 3 3 2 3 2" xfId="32244"/>
    <cellStyle name="Comma 4 2 3 3 2 4" xfId="13872"/>
    <cellStyle name="Comma 4 2 3 3 2 4 2" xfId="36644"/>
    <cellStyle name="Comma 4 2 3 3 2 5" xfId="17832"/>
    <cellStyle name="Comma 4 2 3 3 2 5 2" xfId="40604"/>
    <cellStyle name="Comma 4 2 3 3 2 6" xfId="23992"/>
    <cellStyle name="Comma 4 2 3 3 3" xfId="1935"/>
    <cellStyle name="Comma 4 2 3 3 3 2" xfId="6060"/>
    <cellStyle name="Comma 4 2 3 3 3 2 2" xfId="28832"/>
    <cellStyle name="Comma 4 2 3 3 3 3" xfId="10187"/>
    <cellStyle name="Comma 4 2 3 3 3 3 2" xfId="32959"/>
    <cellStyle name="Comma 4 2 3 3 3 4" xfId="14587"/>
    <cellStyle name="Comma 4 2 3 3 3 4 2" xfId="37359"/>
    <cellStyle name="Comma 4 2 3 3 3 5" xfId="18547"/>
    <cellStyle name="Comma 4 2 3 3 3 5 2" xfId="41319"/>
    <cellStyle name="Comma 4 2 3 3 3 6" xfId="24707"/>
    <cellStyle name="Comma 4 2 3 3 4" xfId="2760"/>
    <cellStyle name="Comma 4 2 3 3 4 2" xfId="6885"/>
    <cellStyle name="Comma 4 2 3 3 4 2 2" xfId="29657"/>
    <cellStyle name="Comma 4 2 3 3 4 3" xfId="11012"/>
    <cellStyle name="Comma 4 2 3 3 4 3 2" xfId="33784"/>
    <cellStyle name="Comma 4 2 3 3 4 4" xfId="15412"/>
    <cellStyle name="Comma 4 2 3 3 4 4 2" xfId="38184"/>
    <cellStyle name="Comma 4 2 3 3 4 5" xfId="19372"/>
    <cellStyle name="Comma 4 2 3 3 4 5 2" xfId="42144"/>
    <cellStyle name="Comma 4 2 3 3 4 6" xfId="25532"/>
    <cellStyle name="Comma 4 2 3 3 5" xfId="3750"/>
    <cellStyle name="Comma 4 2 3 3 5 2" xfId="7875"/>
    <cellStyle name="Comma 4 2 3 3 5 2 2" xfId="30647"/>
    <cellStyle name="Comma 4 2 3 3 5 3" xfId="12002"/>
    <cellStyle name="Comma 4 2 3 3 5 3 2" xfId="34774"/>
    <cellStyle name="Comma 4 2 3 3 5 4" xfId="16402"/>
    <cellStyle name="Comma 4 2 3 3 5 4 2" xfId="39174"/>
    <cellStyle name="Comma 4 2 3 3 5 5" xfId="20362"/>
    <cellStyle name="Comma 4 2 3 3 5 5 2" xfId="43134"/>
    <cellStyle name="Comma 4 2 3 3 5 6" xfId="26522"/>
    <cellStyle name="Comma 4 2 3 3 6" xfId="4630"/>
    <cellStyle name="Comma 4 2 3 3 6 2" xfId="27402"/>
    <cellStyle name="Comma 4 2 3 3 7" xfId="8757"/>
    <cellStyle name="Comma 4 2 3 3 7 2" xfId="31529"/>
    <cellStyle name="Comma 4 2 3 3 8" xfId="12717"/>
    <cellStyle name="Comma 4 2 3 3 8 2" xfId="35489"/>
    <cellStyle name="Comma 4 2 3 3 9" xfId="13157"/>
    <cellStyle name="Comma 4 2 3 3 9 2" xfId="35929"/>
    <cellStyle name="Comma 4 2 3 4" xfId="780"/>
    <cellStyle name="Comma 4 2 3 4 10" xfId="23552"/>
    <cellStyle name="Comma 4 2 3 4 2" xfId="1495"/>
    <cellStyle name="Comma 4 2 3 4 2 2" xfId="5620"/>
    <cellStyle name="Comma 4 2 3 4 2 2 2" xfId="28392"/>
    <cellStyle name="Comma 4 2 3 4 2 3" xfId="9747"/>
    <cellStyle name="Comma 4 2 3 4 2 3 2" xfId="32519"/>
    <cellStyle name="Comma 4 2 3 4 2 4" xfId="14147"/>
    <cellStyle name="Comma 4 2 3 4 2 4 2" xfId="36919"/>
    <cellStyle name="Comma 4 2 3 4 2 5" xfId="18107"/>
    <cellStyle name="Comma 4 2 3 4 2 5 2" xfId="40879"/>
    <cellStyle name="Comma 4 2 3 4 2 6" xfId="24267"/>
    <cellStyle name="Comma 4 2 3 4 3" xfId="2210"/>
    <cellStyle name="Comma 4 2 3 4 3 2" xfId="6335"/>
    <cellStyle name="Comma 4 2 3 4 3 2 2" xfId="29107"/>
    <cellStyle name="Comma 4 2 3 4 3 3" xfId="10462"/>
    <cellStyle name="Comma 4 2 3 4 3 3 2" xfId="33234"/>
    <cellStyle name="Comma 4 2 3 4 3 4" xfId="14862"/>
    <cellStyle name="Comma 4 2 3 4 3 4 2" xfId="37634"/>
    <cellStyle name="Comma 4 2 3 4 3 5" xfId="18822"/>
    <cellStyle name="Comma 4 2 3 4 3 5 2" xfId="41594"/>
    <cellStyle name="Comma 4 2 3 4 3 6" xfId="24982"/>
    <cellStyle name="Comma 4 2 3 4 4" xfId="3035"/>
    <cellStyle name="Comma 4 2 3 4 4 2" xfId="7160"/>
    <cellStyle name="Comma 4 2 3 4 4 2 2" xfId="29932"/>
    <cellStyle name="Comma 4 2 3 4 4 3" xfId="11287"/>
    <cellStyle name="Comma 4 2 3 4 4 3 2" xfId="34059"/>
    <cellStyle name="Comma 4 2 3 4 4 4" xfId="15687"/>
    <cellStyle name="Comma 4 2 3 4 4 4 2" xfId="38459"/>
    <cellStyle name="Comma 4 2 3 4 4 5" xfId="19647"/>
    <cellStyle name="Comma 4 2 3 4 4 5 2" xfId="42419"/>
    <cellStyle name="Comma 4 2 3 4 4 6" xfId="25807"/>
    <cellStyle name="Comma 4 2 3 4 5" xfId="4025"/>
    <cellStyle name="Comma 4 2 3 4 5 2" xfId="8150"/>
    <cellStyle name="Comma 4 2 3 4 5 2 2" xfId="30922"/>
    <cellStyle name="Comma 4 2 3 4 5 3" xfId="12277"/>
    <cellStyle name="Comma 4 2 3 4 5 3 2" xfId="35049"/>
    <cellStyle name="Comma 4 2 3 4 5 4" xfId="16677"/>
    <cellStyle name="Comma 4 2 3 4 5 4 2" xfId="39449"/>
    <cellStyle name="Comma 4 2 3 4 5 5" xfId="20637"/>
    <cellStyle name="Comma 4 2 3 4 5 5 2" xfId="43409"/>
    <cellStyle name="Comma 4 2 3 4 5 6" xfId="26797"/>
    <cellStyle name="Comma 4 2 3 4 6" xfId="4905"/>
    <cellStyle name="Comma 4 2 3 4 6 2" xfId="27677"/>
    <cellStyle name="Comma 4 2 3 4 7" xfId="9032"/>
    <cellStyle name="Comma 4 2 3 4 7 2" xfId="31804"/>
    <cellStyle name="Comma 4 2 3 4 8" xfId="13432"/>
    <cellStyle name="Comma 4 2 3 4 8 2" xfId="36204"/>
    <cellStyle name="Comma 4 2 3 4 9" xfId="17392"/>
    <cellStyle name="Comma 4 2 3 4 9 2" xfId="40164"/>
    <cellStyle name="Comma 4 2 3 5" xfId="1000"/>
    <cellStyle name="Comma 4 2 3 5 2" xfId="5125"/>
    <cellStyle name="Comma 4 2 3 5 2 2" xfId="27897"/>
    <cellStyle name="Comma 4 2 3 5 3" xfId="9252"/>
    <cellStyle name="Comma 4 2 3 5 3 2" xfId="32024"/>
    <cellStyle name="Comma 4 2 3 5 4" xfId="13652"/>
    <cellStyle name="Comma 4 2 3 5 4 2" xfId="36424"/>
    <cellStyle name="Comma 4 2 3 5 5" xfId="17612"/>
    <cellStyle name="Comma 4 2 3 5 5 2" xfId="40384"/>
    <cellStyle name="Comma 4 2 3 5 6" xfId="23772"/>
    <cellStyle name="Comma 4 2 3 6" xfId="1715"/>
    <cellStyle name="Comma 4 2 3 6 2" xfId="5840"/>
    <cellStyle name="Comma 4 2 3 6 2 2" xfId="28612"/>
    <cellStyle name="Comma 4 2 3 6 3" xfId="9967"/>
    <cellStyle name="Comma 4 2 3 6 3 2" xfId="32739"/>
    <cellStyle name="Comma 4 2 3 6 4" xfId="14367"/>
    <cellStyle name="Comma 4 2 3 6 4 2" xfId="37139"/>
    <cellStyle name="Comma 4 2 3 6 5" xfId="18327"/>
    <cellStyle name="Comma 4 2 3 6 5 2" xfId="41099"/>
    <cellStyle name="Comma 4 2 3 6 6" xfId="24487"/>
    <cellStyle name="Comma 4 2 3 7" xfId="2540"/>
    <cellStyle name="Comma 4 2 3 7 2" xfId="6665"/>
    <cellStyle name="Comma 4 2 3 7 2 2" xfId="29437"/>
    <cellStyle name="Comma 4 2 3 7 3" xfId="10792"/>
    <cellStyle name="Comma 4 2 3 7 3 2" xfId="33564"/>
    <cellStyle name="Comma 4 2 3 7 4" xfId="15192"/>
    <cellStyle name="Comma 4 2 3 7 4 2" xfId="37964"/>
    <cellStyle name="Comma 4 2 3 7 5" xfId="19152"/>
    <cellStyle name="Comma 4 2 3 7 5 2" xfId="41924"/>
    <cellStyle name="Comma 4 2 3 7 6" xfId="25312"/>
    <cellStyle name="Comma 4 2 3 8" xfId="3530"/>
    <cellStyle name="Comma 4 2 3 8 2" xfId="7655"/>
    <cellStyle name="Comma 4 2 3 8 2 2" xfId="30427"/>
    <cellStyle name="Comma 4 2 3 8 3" xfId="11782"/>
    <cellStyle name="Comma 4 2 3 8 3 2" xfId="34554"/>
    <cellStyle name="Comma 4 2 3 8 4" xfId="16182"/>
    <cellStyle name="Comma 4 2 3 8 4 2" xfId="38954"/>
    <cellStyle name="Comma 4 2 3 8 5" xfId="20142"/>
    <cellStyle name="Comma 4 2 3 8 5 2" xfId="42914"/>
    <cellStyle name="Comma 4 2 3 8 6" xfId="26302"/>
    <cellStyle name="Comma 4 2 3 9" xfId="4410"/>
    <cellStyle name="Comma 4 2 3 9 2" xfId="27182"/>
    <cellStyle name="Comma 4 2 30" xfId="8482"/>
    <cellStyle name="Comma 4 2 30 2" xfId="31254"/>
    <cellStyle name="Comma 4 2 31" xfId="12442"/>
    <cellStyle name="Comma 4 2 31 2" xfId="35214"/>
    <cellStyle name="Comma 4 2 32" xfId="12772"/>
    <cellStyle name="Comma 4 2 32 2" xfId="35544"/>
    <cellStyle name="Comma 4 2 33" xfId="12827"/>
    <cellStyle name="Comma 4 2 33 2" xfId="35599"/>
    <cellStyle name="Comma 4 2 34" xfId="12882"/>
    <cellStyle name="Comma 4 2 34 2" xfId="35654"/>
    <cellStyle name="Comma 4 2 35" xfId="16842"/>
    <cellStyle name="Comma 4 2 35 2" xfId="39614"/>
    <cellStyle name="Comma 4 2 36" xfId="20802"/>
    <cellStyle name="Comma 4 2 36 2" xfId="43574"/>
    <cellStyle name="Comma 4 2 37" xfId="20857"/>
    <cellStyle name="Comma 4 2 37 2" xfId="43629"/>
    <cellStyle name="Comma 4 2 38" xfId="20912"/>
    <cellStyle name="Comma 4 2 38 2" xfId="43684"/>
    <cellStyle name="Comma 4 2 39" xfId="20967"/>
    <cellStyle name="Comma 4 2 39 2" xfId="43739"/>
    <cellStyle name="Comma 4 2 4" xfId="285"/>
    <cellStyle name="Comma 4 2 4 10" xfId="16952"/>
    <cellStyle name="Comma 4 2 4 10 2" xfId="39724"/>
    <cellStyle name="Comma 4 2 4 11" xfId="23057"/>
    <cellStyle name="Comma 4 2 4 2" xfId="1055"/>
    <cellStyle name="Comma 4 2 4 2 2" xfId="5180"/>
    <cellStyle name="Comma 4 2 4 2 2 2" xfId="27952"/>
    <cellStyle name="Comma 4 2 4 2 3" xfId="9307"/>
    <cellStyle name="Comma 4 2 4 2 3 2" xfId="32079"/>
    <cellStyle name="Comma 4 2 4 2 4" xfId="13707"/>
    <cellStyle name="Comma 4 2 4 2 4 2" xfId="36479"/>
    <cellStyle name="Comma 4 2 4 2 5" xfId="17667"/>
    <cellStyle name="Comma 4 2 4 2 5 2" xfId="40439"/>
    <cellStyle name="Comma 4 2 4 2 6" xfId="23827"/>
    <cellStyle name="Comma 4 2 4 3" xfId="1770"/>
    <cellStyle name="Comma 4 2 4 3 2" xfId="5895"/>
    <cellStyle name="Comma 4 2 4 3 2 2" xfId="28667"/>
    <cellStyle name="Comma 4 2 4 3 3" xfId="10022"/>
    <cellStyle name="Comma 4 2 4 3 3 2" xfId="32794"/>
    <cellStyle name="Comma 4 2 4 3 4" xfId="14422"/>
    <cellStyle name="Comma 4 2 4 3 4 2" xfId="37194"/>
    <cellStyle name="Comma 4 2 4 3 5" xfId="18382"/>
    <cellStyle name="Comma 4 2 4 3 5 2" xfId="41154"/>
    <cellStyle name="Comma 4 2 4 3 6" xfId="24542"/>
    <cellStyle name="Comma 4 2 4 4" xfId="2595"/>
    <cellStyle name="Comma 4 2 4 4 2" xfId="6720"/>
    <cellStyle name="Comma 4 2 4 4 2 2" xfId="29492"/>
    <cellStyle name="Comma 4 2 4 4 3" xfId="10847"/>
    <cellStyle name="Comma 4 2 4 4 3 2" xfId="33619"/>
    <cellStyle name="Comma 4 2 4 4 4" xfId="15247"/>
    <cellStyle name="Comma 4 2 4 4 4 2" xfId="38019"/>
    <cellStyle name="Comma 4 2 4 4 5" xfId="19207"/>
    <cellStyle name="Comma 4 2 4 4 5 2" xfId="41979"/>
    <cellStyle name="Comma 4 2 4 4 6" xfId="25367"/>
    <cellStyle name="Comma 4 2 4 5" xfId="3585"/>
    <cellStyle name="Comma 4 2 4 5 2" xfId="7710"/>
    <cellStyle name="Comma 4 2 4 5 2 2" xfId="30482"/>
    <cellStyle name="Comma 4 2 4 5 3" xfId="11837"/>
    <cellStyle name="Comma 4 2 4 5 3 2" xfId="34609"/>
    <cellStyle name="Comma 4 2 4 5 4" xfId="16237"/>
    <cellStyle name="Comma 4 2 4 5 4 2" xfId="39009"/>
    <cellStyle name="Comma 4 2 4 5 5" xfId="20197"/>
    <cellStyle name="Comma 4 2 4 5 5 2" xfId="42969"/>
    <cellStyle name="Comma 4 2 4 5 6" xfId="26357"/>
    <cellStyle name="Comma 4 2 4 6" xfId="4465"/>
    <cellStyle name="Comma 4 2 4 6 2" xfId="27237"/>
    <cellStyle name="Comma 4 2 4 7" xfId="8592"/>
    <cellStyle name="Comma 4 2 4 7 2" xfId="31364"/>
    <cellStyle name="Comma 4 2 4 8" xfId="12552"/>
    <cellStyle name="Comma 4 2 4 8 2" xfId="35324"/>
    <cellStyle name="Comma 4 2 4 9" xfId="12992"/>
    <cellStyle name="Comma 4 2 4 9 2" xfId="35764"/>
    <cellStyle name="Comma 4 2 40" xfId="21022"/>
    <cellStyle name="Comma 4 2 40 2" xfId="43794"/>
    <cellStyle name="Comma 4 2 41" xfId="21077"/>
    <cellStyle name="Comma 4 2 41 2" xfId="43849"/>
    <cellStyle name="Comma 4 2 42" xfId="21132"/>
    <cellStyle name="Comma 4 2 42 2" xfId="43904"/>
    <cellStyle name="Comma 4 2 43" xfId="21187"/>
    <cellStyle name="Comma 4 2 43 2" xfId="43959"/>
    <cellStyle name="Comma 4 2 44" xfId="21242"/>
    <cellStyle name="Comma 4 2 44 2" xfId="44014"/>
    <cellStyle name="Comma 4 2 45" xfId="21297"/>
    <cellStyle name="Comma 4 2 45 2" xfId="44069"/>
    <cellStyle name="Comma 4 2 46" xfId="21352"/>
    <cellStyle name="Comma 4 2 46 2" xfId="44124"/>
    <cellStyle name="Comma 4 2 47" xfId="21407"/>
    <cellStyle name="Comma 4 2 47 2" xfId="44179"/>
    <cellStyle name="Comma 4 2 48" xfId="21462"/>
    <cellStyle name="Comma 4 2 48 2" xfId="44234"/>
    <cellStyle name="Comma 4 2 49" xfId="21517"/>
    <cellStyle name="Comma 4 2 49 2" xfId="44289"/>
    <cellStyle name="Comma 4 2 5" xfId="450"/>
    <cellStyle name="Comma 4 2 5 10" xfId="17062"/>
    <cellStyle name="Comma 4 2 5 10 2" xfId="39834"/>
    <cellStyle name="Comma 4 2 5 11" xfId="23222"/>
    <cellStyle name="Comma 4 2 5 2" xfId="1165"/>
    <cellStyle name="Comma 4 2 5 2 2" xfId="5290"/>
    <cellStyle name="Comma 4 2 5 2 2 2" xfId="28062"/>
    <cellStyle name="Comma 4 2 5 2 3" xfId="9417"/>
    <cellStyle name="Comma 4 2 5 2 3 2" xfId="32189"/>
    <cellStyle name="Comma 4 2 5 2 4" xfId="13817"/>
    <cellStyle name="Comma 4 2 5 2 4 2" xfId="36589"/>
    <cellStyle name="Comma 4 2 5 2 5" xfId="17777"/>
    <cellStyle name="Comma 4 2 5 2 5 2" xfId="40549"/>
    <cellStyle name="Comma 4 2 5 2 6" xfId="23937"/>
    <cellStyle name="Comma 4 2 5 3" xfId="1880"/>
    <cellStyle name="Comma 4 2 5 3 2" xfId="6005"/>
    <cellStyle name="Comma 4 2 5 3 2 2" xfId="28777"/>
    <cellStyle name="Comma 4 2 5 3 3" xfId="10132"/>
    <cellStyle name="Comma 4 2 5 3 3 2" xfId="32904"/>
    <cellStyle name="Comma 4 2 5 3 4" xfId="14532"/>
    <cellStyle name="Comma 4 2 5 3 4 2" xfId="37304"/>
    <cellStyle name="Comma 4 2 5 3 5" xfId="18492"/>
    <cellStyle name="Comma 4 2 5 3 5 2" xfId="41264"/>
    <cellStyle name="Comma 4 2 5 3 6" xfId="24652"/>
    <cellStyle name="Comma 4 2 5 4" xfId="2705"/>
    <cellStyle name="Comma 4 2 5 4 2" xfId="6830"/>
    <cellStyle name="Comma 4 2 5 4 2 2" xfId="29602"/>
    <cellStyle name="Comma 4 2 5 4 3" xfId="10957"/>
    <cellStyle name="Comma 4 2 5 4 3 2" xfId="33729"/>
    <cellStyle name="Comma 4 2 5 4 4" xfId="15357"/>
    <cellStyle name="Comma 4 2 5 4 4 2" xfId="38129"/>
    <cellStyle name="Comma 4 2 5 4 5" xfId="19317"/>
    <cellStyle name="Comma 4 2 5 4 5 2" xfId="42089"/>
    <cellStyle name="Comma 4 2 5 4 6" xfId="25477"/>
    <cellStyle name="Comma 4 2 5 5" xfId="3695"/>
    <cellStyle name="Comma 4 2 5 5 2" xfId="7820"/>
    <cellStyle name="Comma 4 2 5 5 2 2" xfId="30592"/>
    <cellStyle name="Comma 4 2 5 5 3" xfId="11947"/>
    <cellStyle name="Comma 4 2 5 5 3 2" xfId="34719"/>
    <cellStyle name="Comma 4 2 5 5 4" xfId="16347"/>
    <cellStyle name="Comma 4 2 5 5 4 2" xfId="39119"/>
    <cellStyle name="Comma 4 2 5 5 5" xfId="20307"/>
    <cellStyle name="Comma 4 2 5 5 5 2" xfId="43079"/>
    <cellStyle name="Comma 4 2 5 5 6" xfId="26467"/>
    <cellStyle name="Comma 4 2 5 6" xfId="4575"/>
    <cellStyle name="Comma 4 2 5 6 2" xfId="27347"/>
    <cellStyle name="Comma 4 2 5 7" xfId="8702"/>
    <cellStyle name="Comma 4 2 5 7 2" xfId="31474"/>
    <cellStyle name="Comma 4 2 5 8" xfId="12662"/>
    <cellStyle name="Comma 4 2 5 8 2" xfId="35434"/>
    <cellStyle name="Comma 4 2 5 9" xfId="13102"/>
    <cellStyle name="Comma 4 2 5 9 2" xfId="35874"/>
    <cellStyle name="Comma 4 2 50" xfId="21572"/>
    <cellStyle name="Comma 4 2 50 2" xfId="44344"/>
    <cellStyle name="Comma 4 2 51" xfId="21627"/>
    <cellStyle name="Comma 4 2 51 2" xfId="44399"/>
    <cellStyle name="Comma 4 2 52" xfId="21682"/>
    <cellStyle name="Comma 4 2 52 2" xfId="44454"/>
    <cellStyle name="Comma 4 2 53" xfId="21737"/>
    <cellStyle name="Comma 4 2 53 2" xfId="44509"/>
    <cellStyle name="Comma 4 2 54" xfId="21792"/>
    <cellStyle name="Comma 4 2 54 2" xfId="44564"/>
    <cellStyle name="Comma 4 2 55" xfId="21847"/>
    <cellStyle name="Comma 4 2 55 2" xfId="44619"/>
    <cellStyle name="Comma 4 2 56" xfId="21902"/>
    <cellStyle name="Comma 4 2 56 2" xfId="44674"/>
    <cellStyle name="Comma 4 2 57" xfId="21957"/>
    <cellStyle name="Comma 4 2 57 2" xfId="44729"/>
    <cellStyle name="Comma 4 2 58" xfId="22012"/>
    <cellStyle name="Comma 4 2 58 2" xfId="44784"/>
    <cellStyle name="Comma 4 2 59" xfId="22067"/>
    <cellStyle name="Comma 4 2 59 2" xfId="44839"/>
    <cellStyle name="Comma 4 2 6" xfId="560"/>
    <cellStyle name="Comma 4 2 6 10" xfId="23332"/>
    <cellStyle name="Comma 4 2 6 2" xfId="1275"/>
    <cellStyle name="Comma 4 2 6 2 2" xfId="5400"/>
    <cellStyle name="Comma 4 2 6 2 2 2" xfId="28172"/>
    <cellStyle name="Comma 4 2 6 2 3" xfId="9527"/>
    <cellStyle name="Comma 4 2 6 2 3 2" xfId="32299"/>
    <cellStyle name="Comma 4 2 6 2 4" xfId="13927"/>
    <cellStyle name="Comma 4 2 6 2 4 2" xfId="36699"/>
    <cellStyle name="Comma 4 2 6 2 5" xfId="17887"/>
    <cellStyle name="Comma 4 2 6 2 5 2" xfId="40659"/>
    <cellStyle name="Comma 4 2 6 2 6" xfId="24047"/>
    <cellStyle name="Comma 4 2 6 3" xfId="1990"/>
    <cellStyle name="Comma 4 2 6 3 2" xfId="6115"/>
    <cellStyle name="Comma 4 2 6 3 2 2" xfId="28887"/>
    <cellStyle name="Comma 4 2 6 3 3" xfId="10242"/>
    <cellStyle name="Comma 4 2 6 3 3 2" xfId="33014"/>
    <cellStyle name="Comma 4 2 6 3 4" xfId="14642"/>
    <cellStyle name="Comma 4 2 6 3 4 2" xfId="37414"/>
    <cellStyle name="Comma 4 2 6 3 5" xfId="18602"/>
    <cellStyle name="Comma 4 2 6 3 5 2" xfId="41374"/>
    <cellStyle name="Comma 4 2 6 3 6" xfId="24762"/>
    <cellStyle name="Comma 4 2 6 4" xfId="2815"/>
    <cellStyle name="Comma 4 2 6 4 2" xfId="6940"/>
    <cellStyle name="Comma 4 2 6 4 2 2" xfId="29712"/>
    <cellStyle name="Comma 4 2 6 4 3" xfId="11067"/>
    <cellStyle name="Comma 4 2 6 4 3 2" xfId="33839"/>
    <cellStyle name="Comma 4 2 6 4 4" xfId="15467"/>
    <cellStyle name="Comma 4 2 6 4 4 2" xfId="38239"/>
    <cellStyle name="Comma 4 2 6 4 5" xfId="19427"/>
    <cellStyle name="Comma 4 2 6 4 5 2" xfId="42199"/>
    <cellStyle name="Comma 4 2 6 4 6" xfId="25587"/>
    <cellStyle name="Comma 4 2 6 5" xfId="3805"/>
    <cellStyle name="Comma 4 2 6 5 2" xfId="7930"/>
    <cellStyle name="Comma 4 2 6 5 2 2" xfId="30702"/>
    <cellStyle name="Comma 4 2 6 5 3" xfId="12057"/>
    <cellStyle name="Comma 4 2 6 5 3 2" xfId="34829"/>
    <cellStyle name="Comma 4 2 6 5 4" xfId="16457"/>
    <cellStyle name="Comma 4 2 6 5 4 2" xfId="39229"/>
    <cellStyle name="Comma 4 2 6 5 5" xfId="20417"/>
    <cellStyle name="Comma 4 2 6 5 5 2" xfId="43189"/>
    <cellStyle name="Comma 4 2 6 5 6" xfId="26577"/>
    <cellStyle name="Comma 4 2 6 6" xfId="4685"/>
    <cellStyle name="Comma 4 2 6 6 2" xfId="27457"/>
    <cellStyle name="Comma 4 2 6 7" xfId="8812"/>
    <cellStyle name="Comma 4 2 6 7 2" xfId="31584"/>
    <cellStyle name="Comma 4 2 6 8" xfId="13212"/>
    <cellStyle name="Comma 4 2 6 8 2" xfId="35984"/>
    <cellStyle name="Comma 4 2 6 9" xfId="17172"/>
    <cellStyle name="Comma 4 2 6 9 2" xfId="39944"/>
    <cellStyle name="Comma 4 2 60" xfId="22122"/>
    <cellStyle name="Comma 4 2 60 2" xfId="44894"/>
    <cellStyle name="Comma 4 2 61" xfId="22177"/>
    <cellStyle name="Comma 4 2 61 2" xfId="44949"/>
    <cellStyle name="Comma 4 2 62" xfId="22232"/>
    <cellStyle name="Comma 4 2 62 2" xfId="45004"/>
    <cellStyle name="Comma 4 2 63" xfId="22287"/>
    <cellStyle name="Comma 4 2 63 2" xfId="45059"/>
    <cellStyle name="Comma 4 2 64" xfId="22342"/>
    <cellStyle name="Comma 4 2 64 2" xfId="45114"/>
    <cellStyle name="Comma 4 2 65" xfId="22397"/>
    <cellStyle name="Comma 4 2 65 2" xfId="45169"/>
    <cellStyle name="Comma 4 2 66" xfId="22452"/>
    <cellStyle name="Comma 4 2 66 2" xfId="45224"/>
    <cellStyle name="Comma 4 2 67" xfId="22507"/>
    <cellStyle name="Comma 4 2 67 2" xfId="45279"/>
    <cellStyle name="Comma 4 2 68" xfId="22562"/>
    <cellStyle name="Comma 4 2 68 2" xfId="45334"/>
    <cellStyle name="Comma 4 2 69" xfId="22617"/>
    <cellStyle name="Comma 4 2 69 2" xfId="45389"/>
    <cellStyle name="Comma 4 2 7" xfId="615"/>
    <cellStyle name="Comma 4 2 7 10" xfId="23387"/>
    <cellStyle name="Comma 4 2 7 2" xfId="1330"/>
    <cellStyle name="Comma 4 2 7 2 2" xfId="5455"/>
    <cellStyle name="Comma 4 2 7 2 2 2" xfId="28227"/>
    <cellStyle name="Comma 4 2 7 2 3" xfId="9582"/>
    <cellStyle name="Comma 4 2 7 2 3 2" xfId="32354"/>
    <cellStyle name="Comma 4 2 7 2 4" xfId="13982"/>
    <cellStyle name="Comma 4 2 7 2 4 2" xfId="36754"/>
    <cellStyle name="Comma 4 2 7 2 5" xfId="17942"/>
    <cellStyle name="Comma 4 2 7 2 5 2" xfId="40714"/>
    <cellStyle name="Comma 4 2 7 2 6" xfId="24102"/>
    <cellStyle name="Comma 4 2 7 3" xfId="2045"/>
    <cellStyle name="Comma 4 2 7 3 2" xfId="6170"/>
    <cellStyle name="Comma 4 2 7 3 2 2" xfId="28942"/>
    <cellStyle name="Comma 4 2 7 3 3" xfId="10297"/>
    <cellStyle name="Comma 4 2 7 3 3 2" xfId="33069"/>
    <cellStyle name="Comma 4 2 7 3 4" xfId="14697"/>
    <cellStyle name="Comma 4 2 7 3 4 2" xfId="37469"/>
    <cellStyle name="Comma 4 2 7 3 5" xfId="18657"/>
    <cellStyle name="Comma 4 2 7 3 5 2" xfId="41429"/>
    <cellStyle name="Comma 4 2 7 3 6" xfId="24817"/>
    <cellStyle name="Comma 4 2 7 4" xfId="2870"/>
    <cellStyle name="Comma 4 2 7 4 2" xfId="6995"/>
    <cellStyle name="Comma 4 2 7 4 2 2" xfId="29767"/>
    <cellStyle name="Comma 4 2 7 4 3" xfId="11122"/>
    <cellStyle name="Comma 4 2 7 4 3 2" xfId="33894"/>
    <cellStyle name="Comma 4 2 7 4 4" xfId="15522"/>
    <cellStyle name="Comma 4 2 7 4 4 2" xfId="38294"/>
    <cellStyle name="Comma 4 2 7 4 5" xfId="19482"/>
    <cellStyle name="Comma 4 2 7 4 5 2" xfId="42254"/>
    <cellStyle name="Comma 4 2 7 4 6" xfId="25642"/>
    <cellStyle name="Comma 4 2 7 5" xfId="3860"/>
    <cellStyle name="Comma 4 2 7 5 2" xfId="7985"/>
    <cellStyle name="Comma 4 2 7 5 2 2" xfId="30757"/>
    <cellStyle name="Comma 4 2 7 5 3" xfId="12112"/>
    <cellStyle name="Comma 4 2 7 5 3 2" xfId="34884"/>
    <cellStyle name="Comma 4 2 7 5 4" xfId="16512"/>
    <cellStyle name="Comma 4 2 7 5 4 2" xfId="39284"/>
    <cellStyle name="Comma 4 2 7 5 5" xfId="20472"/>
    <cellStyle name="Comma 4 2 7 5 5 2" xfId="43244"/>
    <cellStyle name="Comma 4 2 7 5 6" xfId="26632"/>
    <cellStyle name="Comma 4 2 7 6" xfId="4740"/>
    <cellStyle name="Comma 4 2 7 6 2" xfId="27512"/>
    <cellStyle name="Comma 4 2 7 7" xfId="8867"/>
    <cellStyle name="Comma 4 2 7 7 2" xfId="31639"/>
    <cellStyle name="Comma 4 2 7 8" xfId="13267"/>
    <cellStyle name="Comma 4 2 7 8 2" xfId="36039"/>
    <cellStyle name="Comma 4 2 7 9" xfId="17227"/>
    <cellStyle name="Comma 4 2 7 9 2" xfId="39999"/>
    <cellStyle name="Comma 4 2 70" xfId="22672"/>
    <cellStyle name="Comma 4 2 70 2" xfId="45444"/>
    <cellStyle name="Comma 4 2 71" xfId="22727"/>
    <cellStyle name="Comma 4 2 71 2" xfId="45499"/>
    <cellStyle name="Comma 4 2 72" xfId="22782"/>
    <cellStyle name="Comma 4 2 72 2" xfId="45554"/>
    <cellStyle name="Comma 4 2 73" xfId="22837"/>
    <cellStyle name="Comma 4 2 73 2" xfId="45609"/>
    <cellStyle name="Comma 4 2 74" xfId="22892"/>
    <cellStyle name="Comma 4 2 74 2" xfId="45664"/>
    <cellStyle name="Comma 4 2 75" xfId="22947"/>
    <cellStyle name="Comma 4 2 8" xfId="670"/>
    <cellStyle name="Comma 4 2 8 10" xfId="23442"/>
    <cellStyle name="Comma 4 2 8 2" xfId="1385"/>
    <cellStyle name="Comma 4 2 8 2 2" xfId="5510"/>
    <cellStyle name="Comma 4 2 8 2 2 2" xfId="28282"/>
    <cellStyle name="Comma 4 2 8 2 3" xfId="9637"/>
    <cellStyle name="Comma 4 2 8 2 3 2" xfId="32409"/>
    <cellStyle name="Comma 4 2 8 2 4" xfId="14037"/>
    <cellStyle name="Comma 4 2 8 2 4 2" xfId="36809"/>
    <cellStyle name="Comma 4 2 8 2 5" xfId="17997"/>
    <cellStyle name="Comma 4 2 8 2 5 2" xfId="40769"/>
    <cellStyle name="Comma 4 2 8 2 6" xfId="24157"/>
    <cellStyle name="Comma 4 2 8 3" xfId="2100"/>
    <cellStyle name="Comma 4 2 8 3 2" xfId="6225"/>
    <cellStyle name="Comma 4 2 8 3 2 2" xfId="28997"/>
    <cellStyle name="Comma 4 2 8 3 3" xfId="10352"/>
    <cellStyle name="Comma 4 2 8 3 3 2" xfId="33124"/>
    <cellStyle name="Comma 4 2 8 3 4" xfId="14752"/>
    <cellStyle name="Comma 4 2 8 3 4 2" xfId="37524"/>
    <cellStyle name="Comma 4 2 8 3 5" xfId="18712"/>
    <cellStyle name="Comma 4 2 8 3 5 2" xfId="41484"/>
    <cellStyle name="Comma 4 2 8 3 6" xfId="24872"/>
    <cellStyle name="Comma 4 2 8 4" xfId="2925"/>
    <cellStyle name="Comma 4 2 8 4 2" xfId="7050"/>
    <cellStyle name="Comma 4 2 8 4 2 2" xfId="29822"/>
    <cellStyle name="Comma 4 2 8 4 3" xfId="11177"/>
    <cellStyle name="Comma 4 2 8 4 3 2" xfId="33949"/>
    <cellStyle name="Comma 4 2 8 4 4" xfId="15577"/>
    <cellStyle name="Comma 4 2 8 4 4 2" xfId="38349"/>
    <cellStyle name="Comma 4 2 8 4 5" xfId="19537"/>
    <cellStyle name="Comma 4 2 8 4 5 2" xfId="42309"/>
    <cellStyle name="Comma 4 2 8 4 6" xfId="25697"/>
    <cellStyle name="Comma 4 2 8 5" xfId="3915"/>
    <cellStyle name="Comma 4 2 8 5 2" xfId="8040"/>
    <cellStyle name="Comma 4 2 8 5 2 2" xfId="30812"/>
    <cellStyle name="Comma 4 2 8 5 3" xfId="12167"/>
    <cellStyle name="Comma 4 2 8 5 3 2" xfId="34939"/>
    <cellStyle name="Comma 4 2 8 5 4" xfId="16567"/>
    <cellStyle name="Comma 4 2 8 5 4 2" xfId="39339"/>
    <cellStyle name="Comma 4 2 8 5 5" xfId="20527"/>
    <cellStyle name="Comma 4 2 8 5 5 2" xfId="43299"/>
    <cellStyle name="Comma 4 2 8 5 6" xfId="26687"/>
    <cellStyle name="Comma 4 2 8 6" xfId="4795"/>
    <cellStyle name="Comma 4 2 8 6 2" xfId="27567"/>
    <cellStyle name="Comma 4 2 8 7" xfId="8922"/>
    <cellStyle name="Comma 4 2 8 7 2" xfId="31694"/>
    <cellStyle name="Comma 4 2 8 8" xfId="13322"/>
    <cellStyle name="Comma 4 2 8 8 2" xfId="36094"/>
    <cellStyle name="Comma 4 2 8 9" xfId="17282"/>
    <cellStyle name="Comma 4 2 8 9 2" xfId="40054"/>
    <cellStyle name="Comma 4 2 9" xfId="725"/>
    <cellStyle name="Comma 4 2 9 10" xfId="23497"/>
    <cellStyle name="Comma 4 2 9 2" xfId="1440"/>
    <cellStyle name="Comma 4 2 9 2 2" xfId="5565"/>
    <cellStyle name="Comma 4 2 9 2 2 2" xfId="28337"/>
    <cellStyle name="Comma 4 2 9 2 3" xfId="9692"/>
    <cellStyle name="Comma 4 2 9 2 3 2" xfId="32464"/>
    <cellStyle name="Comma 4 2 9 2 4" xfId="14092"/>
    <cellStyle name="Comma 4 2 9 2 4 2" xfId="36864"/>
    <cellStyle name="Comma 4 2 9 2 5" xfId="18052"/>
    <cellStyle name="Comma 4 2 9 2 5 2" xfId="40824"/>
    <cellStyle name="Comma 4 2 9 2 6" xfId="24212"/>
    <cellStyle name="Comma 4 2 9 3" xfId="2155"/>
    <cellStyle name="Comma 4 2 9 3 2" xfId="6280"/>
    <cellStyle name="Comma 4 2 9 3 2 2" xfId="29052"/>
    <cellStyle name="Comma 4 2 9 3 3" xfId="10407"/>
    <cellStyle name="Comma 4 2 9 3 3 2" xfId="33179"/>
    <cellStyle name="Comma 4 2 9 3 4" xfId="14807"/>
    <cellStyle name="Comma 4 2 9 3 4 2" xfId="37579"/>
    <cellStyle name="Comma 4 2 9 3 5" xfId="18767"/>
    <cellStyle name="Comma 4 2 9 3 5 2" xfId="41539"/>
    <cellStyle name="Comma 4 2 9 3 6" xfId="24927"/>
    <cellStyle name="Comma 4 2 9 4" xfId="2980"/>
    <cellStyle name="Comma 4 2 9 4 2" xfId="7105"/>
    <cellStyle name="Comma 4 2 9 4 2 2" xfId="29877"/>
    <cellStyle name="Comma 4 2 9 4 3" xfId="11232"/>
    <cellStyle name="Comma 4 2 9 4 3 2" xfId="34004"/>
    <cellStyle name="Comma 4 2 9 4 4" xfId="15632"/>
    <cellStyle name="Comma 4 2 9 4 4 2" xfId="38404"/>
    <cellStyle name="Comma 4 2 9 4 5" xfId="19592"/>
    <cellStyle name="Comma 4 2 9 4 5 2" xfId="42364"/>
    <cellStyle name="Comma 4 2 9 4 6" xfId="25752"/>
    <cellStyle name="Comma 4 2 9 5" xfId="3970"/>
    <cellStyle name="Comma 4 2 9 5 2" xfId="8095"/>
    <cellStyle name="Comma 4 2 9 5 2 2" xfId="30867"/>
    <cellStyle name="Comma 4 2 9 5 3" xfId="12222"/>
    <cellStyle name="Comma 4 2 9 5 3 2" xfId="34994"/>
    <cellStyle name="Comma 4 2 9 5 4" xfId="16622"/>
    <cellStyle name="Comma 4 2 9 5 4 2" xfId="39394"/>
    <cellStyle name="Comma 4 2 9 5 5" xfId="20582"/>
    <cellStyle name="Comma 4 2 9 5 5 2" xfId="43354"/>
    <cellStyle name="Comma 4 2 9 5 6" xfId="26742"/>
    <cellStyle name="Comma 4 2 9 6" xfId="4850"/>
    <cellStyle name="Comma 4 2 9 6 2" xfId="27622"/>
    <cellStyle name="Comma 4 2 9 7" xfId="8977"/>
    <cellStyle name="Comma 4 2 9 7 2" xfId="31749"/>
    <cellStyle name="Comma 4 2 9 8" xfId="13377"/>
    <cellStyle name="Comma 4 2 9 8 2" xfId="36149"/>
    <cellStyle name="Comma 4 2 9 9" xfId="17337"/>
    <cellStyle name="Comma 4 2 9 9 2" xfId="40109"/>
    <cellStyle name="Comma 4 20" xfId="3309"/>
    <cellStyle name="Comma 4 20 2" xfId="7434"/>
    <cellStyle name="Comma 4 20 2 2" xfId="30206"/>
    <cellStyle name="Comma 4 20 3" xfId="11561"/>
    <cellStyle name="Comma 4 20 3 2" xfId="34333"/>
    <cellStyle name="Comma 4 20 4" xfId="15961"/>
    <cellStyle name="Comma 4 20 4 2" xfId="38733"/>
    <cellStyle name="Comma 4 20 5" xfId="19921"/>
    <cellStyle name="Comma 4 20 5 2" xfId="42693"/>
    <cellStyle name="Comma 4 20 6" xfId="26081"/>
    <cellStyle name="Comma 4 21" xfId="3364"/>
    <cellStyle name="Comma 4 21 2" xfId="7489"/>
    <cellStyle name="Comma 4 21 2 2" xfId="30261"/>
    <cellStyle name="Comma 4 21 3" xfId="11616"/>
    <cellStyle name="Comma 4 21 3 2" xfId="34388"/>
    <cellStyle name="Comma 4 21 4" xfId="16016"/>
    <cellStyle name="Comma 4 21 4 2" xfId="38788"/>
    <cellStyle name="Comma 4 21 5" xfId="19976"/>
    <cellStyle name="Comma 4 21 5 2" xfId="42748"/>
    <cellStyle name="Comma 4 21 6" xfId="26136"/>
    <cellStyle name="Comma 4 22" xfId="3419"/>
    <cellStyle name="Comma 4 22 2" xfId="7544"/>
    <cellStyle name="Comma 4 22 2 2" xfId="30316"/>
    <cellStyle name="Comma 4 22 3" xfId="11671"/>
    <cellStyle name="Comma 4 22 3 2" xfId="34443"/>
    <cellStyle name="Comma 4 22 4" xfId="16071"/>
    <cellStyle name="Comma 4 22 4 2" xfId="38843"/>
    <cellStyle name="Comma 4 22 5" xfId="20031"/>
    <cellStyle name="Comma 4 22 5 2" xfId="42803"/>
    <cellStyle name="Comma 4 22 6" xfId="26191"/>
    <cellStyle name="Comma 4 23" xfId="3474"/>
    <cellStyle name="Comma 4 23 2" xfId="7599"/>
    <cellStyle name="Comma 4 23 2 2" xfId="30371"/>
    <cellStyle name="Comma 4 23 3" xfId="11726"/>
    <cellStyle name="Comma 4 23 3 2" xfId="34498"/>
    <cellStyle name="Comma 4 23 4" xfId="16126"/>
    <cellStyle name="Comma 4 23 4 2" xfId="38898"/>
    <cellStyle name="Comma 4 23 5" xfId="20086"/>
    <cellStyle name="Comma 4 23 5 2" xfId="42858"/>
    <cellStyle name="Comma 4 23 6" xfId="26246"/>
    <cellStyle name="Comma 4 24" xfId="4189"/>
    <cellStyle name="Comma 4 24 2" xfId="26961"/>
    <cellStyle name="Comma 4 25" xfId="4244"/>
    <cellStyle name="Comma 4 25 2" xfId="27016"/>
    <cellStyle name="Comma 4 26" xfId="4299"/>
    <cellStyle name="Comma 4 26 2" xfId="27071"/>
    <cellStyle name="Comma 4 27" xfId="4354"/>
    <cellStyle name="Comma 4 27 2" xfId="27126"/>
    <cellStyle name="Comma 4 28" xfId="8314"/>
    <cellStyle name="Comma 4 28 2" xfId="31086"/>
    <cellStyle name="Comma 4 29" xfId="8371"/>
    <cellStyle name="Comma 4 29 2" xfId="31143"/>
    <cellStyle name="Comma 4 3" xfId="80"/>
    <cellStyle name="Comma 4 3 10" xfId="892"/>
    <cellStyle name="Comma 4 3 10 10" xfId="23664"/>
    <cellStyle name="Comma 4 3 10 2" xfId="1607"/>
    <cellStyle name="Comma 4 3 10 2 2" xfId="5732"/>
    <cellStyle name="Comma 4 3 10 2 2 2" xfId="28504"/>
    <cellStyle name="Comma 4 3 10 2 3" xfId="9859"/>
    <cellStyle name="Comma 4 3 10 2 3 2" xfId="32631"/>
    <cellStyle name="Comma 4 3 10 2 4" xfId="14259"/>
    <cellStyle name="Comma 4 3 10 2 4 2" xfId="37031"/>
    <cellStyle name="Comma 4 3 10 2 5" xfId="18219"/>
    <cellStyle name="Comma 4 3 10 2 5 2" xfId="40991"/>
    <cellStyle name="Comma 4 3 10 2 6" xfId="24379"/>
    <cellStyle name="Comma 4 3 10 3" xfId="2322"/>
    <cellStyle name="Comma 4 3 10 3 2" xfId="6447"/>
    <cellStyle name="Comma 4 3 10 3 2 2" xfId="29219"/>
    <cellStyle name="Comma 4 3 10 3 3" xfId="10574"/>
    <cellStyle name="Comma 4 3 10 3 3 2" xfId="33346"/>
    <cellStyle name="Comma 4 3 10 3 4" xfId="14974"/>
    <cellStyle name="Comma 4 3 10 3 4 2" xfId="37746"/>
    <cellStyle name="Comma 4 3 10 3 5" xfId="18934"/>
    <cellStyle name="Comma 4 3 10 3 5 2" xfId="41706"/>
    <cellStyle name="Comma 4 3 10 3 6" xfId="25094"/>
    <cellStyle name="Comma 4 3 10 4" xfId="3147"/>
    <cellStyle name="Comma 4 3 10 4 2" xfId="7272"/>
    <cellStyle name="Comma 4 3 10 4 2 2" xfId="30044"/>
    <cellStyle name="Comma 4 3 10 4 3" xfId="11399"/>
    <cellStyle name="Comma 4 3 10 4 3 2" xfId="34171"/>
    <cellStyle name="Comma 4 3 10 4 4" xfId="15799"/>
    <cellStyle name="Comma 4 3 10 4 4 2" xfId="38571"/>
    <cellStyle name="Comma 4 3 10 4 5" xfId="19759"/>
    <cellStyle name="Comma 4 3 10 4 5 2" xfId="42531"/>
    <cellStyle name="Comma 4 3 10 4 6" xfId="25919"/>
    <cellStyle name="Comma 4 3 10 5" xfId="4137"/>
    <cellStyle name="Comma 4 3 10 5 2" xfId="8262"/>
    <cellStyle name="Comma 4 3 10 5 2 2" xfId="31034"/>
    <cellStyle name="Comma 4 3 10 5 3" xfId="12389"/>
    <cellStyle name="Comma 4 3 10 5 3 2" xfId="35161"/>
    <cellStyle name="Comma 4 3 10 5 4" xfId="16789"/>
    <cellStyle name="Comma 4 3 10 5 4 2" xfId="39561"/>
    <cellStyle name="Comma 4 3 10 5 5" xfId="20749"/>
    <cellStyle name="Comma 4 3 10 5 5 2" xfId="43521"/>
    <cellStyle name="Comma 4 3 10 5 6" xfId="26909"/>
    <cellStyle name="Comma 4 3 10 6" xfId="5017"/>
    <cellStyle name="Comma 4 3 10 6 2" xfId="27789"/>
    <cellStyle name="Comma 4 3 10 7" xfId="9144"/>
    <cellStyle name="Comma 4 3 10 7 2" xfId="31916"/>
    <cellStyle name="Comma 4 3 10 8" xfId="13544"/>
    <cellStyle name="Comma 4 3 10 8 2" xfId="36316"/>
    <cellStyle name="Comma 4 3 10 9" xfId="17504"/>
    <cellStyle name="Comma 4 3 10 9 2" xfId="40276"/>
    <cellStyle name="Comma 4 3 11" xfId="947"/>
    <cellStyle name="Comma 4 3 11 2" xfId="5072"/>
    <cellStyle name="Comma 4 3 11 2 2" xfId="27844"/>
    <cellStyle name="Comma 4 3 11 3" xfId="9199"/>
    <cellStyle name="Comma 4 3 11 3 2" xfId="31971"/>
    <cellStyle name="Comma 4 3 11 4" xfId="13599"/>
    <cellStyle name="Comma 4 3 11 4 2" xfId="36371"/>
    <cellStyle name="Comma 4 3 11 5" xfId="17559"/>
    <cellStyle name="Comma 4 3 11 5 2" xfId="40331"/>
    <cellStyle name="Comma 4 3 11 6" xfId="23719"/>
    <cellStyle name="Comma 4 3 12" xfId="1662"/>
    <cellStyle name="Comma 4 3 12 2" xfId="5787"/>
    <cellStyle name="Comma 4 3 12 2 2" xfId="28559"/>
    <cellStyle name="Comma 4 3 12 3" xfId="9914"/>
    <cellStyle name="Comma 4 3 12 3 2" xfId="32686"/>
    <cellStyle name="Comma 4 3 12 4" xfId="14314"/>
    <cellStyle name="Comma 4 3 12 4 2" xfId="37086"/>
    <cellStyle name="Comma 4 3 12 5" xfId="18274"/>
    <cellStyle name="Comma 4 3 12 5 2" xfId="41046"/>
    <cellStyle name="Comma 4 3 12 6" xfId="24434"/>
    <cellStyle name="Comma 4 3 13" xfId="2377"/>
    <cellStyle name="Comma 4 3 13 2" xfId="6502"/>
    <cellStyle name="Comma 4 3 13 2 2" xfId="29274"/>
    <cellStyle name="Comma 4 3 13 3" xfId="10629"/>
    <cellStyle name="Comma 4 3 13 3 2" xfId="33401"/>
    <cellStyle name="Comma 4 3 13 4" xfId="15029"/>
    <cellStyle name="Comma 4 3 13 4 2" xfId="37801"/>
    <cellStyle name="Comma 4 3 13 5" xfId="18989"/>
    <cellStyle name="Comma 4 3 13 5 2" xfId="41761"/>
    <cellStyle name="Comma 4 3 13 6" xfId="25149"/>
    <cellStyle name="Comma 4 3 14" xfId="2432"/>
    <cellStyle name="Comma 4 3 14 2" xfId="6557"/>
    <cellStyle name="Comma 4 3 14 2 2" xfId="29329"/>
    <cellStyle name="Comma 4 3 14 3" xfId="10684"/>
    <cellStyle name="Comma 4 3 14 3 2" xfId="33456"/>
    <cellStyle name="Comma 4 3 14 4" xfId="15084"/>
    <cellStyle name="Comma 4 3 14 4 2" xfId="37856"/>
    <cellStyle name="Comma 4 3 14 5" xfId="19044"/>
    <cellStyle name="Comma 4 3 14 5 2" xfId="41816"/>
    <cellStyle name="Comma 4 3 14 6" xfId="25204"/>
    <cellStyle name="Comma 4 3 15" xfId="2487"/>
    <cellStyle name="Comma 4 3 15 2" xfId="6612"/>
    <cellStyle name="Comma 4 3 15 2 2" xfId="29384"/>
    <cellStyle name="Comma 4 3 15 3" xfId="10739"/>
    <cellStyle name="Comma 4 3 15 3 2" xfId="33511"/>
    <cellStyle name="Comma 4 3 15 4" xfId="15139"/>
    <cellStyle name="Comma 4 3 15 4 2" xfId="37911"/>
    <cellStyle name="Comma 4 3 15 5" xfId="19099"/>
    <cellStyle name="Comma 4 3 15 5 2" xfId="41871"/>
    <cellStyle name="Comma 4 3 15 6" xfId="25259"/>
    <cellStyle name="Comma 4 3 16" xfId="3202"/>
    <cellStyle name="Comma 4 3 16 2" xfId="7327"/>
    <cellStyle name="Comma 4 3 16 2 2" xfId="30099"/>
    <cellStyle name="Comma 4 3 16 3" xfId="11454"/>
    <cellStyle name="Comma 4 3 16 3 2" xfId="34226"/>
    <cellStyle name="Comma 4 3 16 4" xfId="15854"/>
    <cellStyle name="Comma 4 3 16 4 2" xfId="38626"/>
    <cellStyle name="Comma 4 3 16 5" xfId="19814"/>
    <cellStyle name="Comma 4 3 16 5 2" xfId="42586"/>
    <cellStyle name="Comma 4 3 16 6" xfId="25974"/>
    <cellStyle name="Comma 4 3 17" xfId="3257"/>
    <cellStyle name="Comma 4 3 17 2" xfId="7382"/>
    <cellStyle name="Comma 4 3 17 2 2" xfId="30154"/>
    <cellStyle name="Comma 4 3 17 3" xfId="11509"/>
    <cellStyle name="Comma 4 3 17 3 2" xfId="34281"/>
    <cellStyle name="Comma 4 3 17 4" xfId="15909"/>
    <cellStyle name="Comma 4 3 17 4 2" xfId="38681"/>
    <cellStyle name="Comma 4 3 17 5" xfId="19869"/>
    <cellStyle name="Comma 4 3 17 5 2" xfId="42641"/>
    <cellStyle name="Comma 4 3 17 6" xfId="26029"/>
    <cellStyle name="Comma 4 3 18" xfId="3312"/>
    <cellStyle name="Comma 4 3 18 2" xfId="7437"/>
    <cellStyle name="Comma 4 3 18 2 2" xfId="30209"/>
    <cellStyle name="Comma 4 3 18 3" xfId="11564"/>
    <cellStyle name="Comma 4 3 18 3 2" xfId="34336"/>
    <cellStyle name="Comma 4 3 18 4" xfId="15964"/>
    <cellStyle name="Comma 4 3 18 4 2" xfId="38736"/>
    <cellStyle name="Comma 4 3 18 5" xfId="19924"/>
    <cellStyle name="Comma 4 3 18 5 2" xfId="42696"/>
    <cellStyle name="Comma 4 3 18 6" xfId="26084"/>
    <cellStyle name="Comma 4 3 19" xfId="3367"/>
    <cellStyle name="Comma 4 3 19 2" xfId="7492"/>
    <cellStyle name="Comma 4 3 19 2 2" xfId="30264"/>
    <cellStyle name="Comma 4 3 19 3" xfId="11619"/>
    <cellStyle name="Comma 4 3 19 3 2" xfId="34391"/>
    <cellStyle name="Comma 4 3 19 4" xfId="16019"/>
    <cellStyle name="Comma 4 3 19 4 2" xfId="38791"/>
    <cellStyle name="Comma 4 3 19 5" xfId="19979"/>
    <cellStyle name="Comma 4 3 19 5 2" xfId="42751"/>
    <cellStyle name="Comma 4 3 19 6" xfId="26139"/>
    <cellStyle name="Comma 4 3 2" xfId="232"/>
    <cellStyle name="Comma 4 3 2 10" xfId="8539"/>
    <cellStyle name="Comma 4 3 2 10 2" xfId="31311"/>
    <cellStyle name="Comma 4 3 2 11" xfId="12499"/>
    <cellStyle name="Comma 4 3 2 11 2" xfId="35271"/>
    <cellStyle name="Comma 4 3 2 12" xfId="12939"/>
    <cellStyle name="Comma 4 3 2 12 2" xfId="35711"/>
    <cellStyle name="Comma 4 3 2 13" xfId="16899"/>
    <cellStyle name="Comma 4 3 2 13 2" xfId="39671"/>
    <cellStyle name="Comma 4 3 2 14" xfId="342"/>
    <cellStyle name="Comma 4 3 2 14 2" xfId="23114"/>
    <cellStyle name="Comma 4 3 2 15" xfId="23004"/>
    <cellStyle name="Comma 4 3 2 2" xfId="397"/>
    <cellStyle name="Comma 4 3 2 2 10" xfId="17009"/>
    <cellStyle name="Comma 4 3 2 2 10 2" xfId="39781"/>
    <cellStyle name="Comma 4 3 2 2 11" xfId="23169"/>
    <cellStyle name="Comma 4 3 2 2 2" xfId="1112"/>
    <cellStyle name="Comma 4 3 2 2 2 2" xfId="5237"/>
    <cellStyle name="Comma 4 3 2 2 2 2 2" xfId="28009"/>
    <cellStyle name="Comma 4 3 2 2 2 3" xfId="9364"/>
    <cellStyle name="Comma 4 3 2 2 2 3 2" xfId="32136"/>
    <cellStyle name="Comma 4 3 2 2 2 4" xfId="13764"/>
    <cellStyle name="Comma 4 3 2 2 2 4 2" xfId="36536"/>
    <cellStyle name="Comma 4 3 2 2 2 5" xfId="17724"/>
    <cellStyle name="Comma 4 3 2 2 2 5 2" xfId="40496"/>
    <cellStyle name="Comma 4 3 2 2 2 6" xfId="23884"/>
    <cellStyle name="Comma 4 3 2 2 3" xfId="1827"/>
    <cellStyle name="Comma 4 3 2 2 3 2" xfId="5952"/>
    <cellStyle name="Comma 4 3 2 2 3 2 2" xfId="28724"/>
    <cellStyle name="Comma 4 3 2 2 3 3" xfId="10079"/>
    <cellStyle name="Comma 4 3 2 2 3 3 2" xfId="32851"/>
    <cellStyle name="Comma 4 3 2 2 3 4" xfId="14479"/>
    <cellStyle name="Comma 4 3 2 2 3 4 2" xfId="37251"/>
    <cellStyle name="Comma 4 3 2 2 3 5" xfId="18439"/>
    <cellStyle name="Comma 4 3 2 2 3 5 2" xfId="41211"/>
    <cellStyle name="Comma 4 3 2 2 3 6" xfId="24599"/>
    <cellStyle name="Comma 4 3 2 2 4" xfId="2652"/>
    <cellStyle name="Comma 4 3 2 2 4 2" xfId="6777"/>
    <cellStyle name="Comma 4 3 2 2 4 2 2" xfId="29549"/>
    <cellStyle name="Comma 4 3 2 2 4 3" xfId="10904"/>
    <cellStyle name="Comma 4 3 2 2 4 3 2" xfId="33676"/>
    <cellStyle name="Comma 4 3 2 2 4 4" xfId="15304"/>
    <cellStyle name="Comma 4 3 2 2 4 4 2" xfId="38076"/>
    <cellStyle name="Comma 4 3 2 2 4 5" xfId="19264"/>
    <cellStyle name="Comma 4 3 2 2 4 5 2" xfId="42036"/>
    <cellStyle name="Comma 4 3 2 2 4 6" xfId="25424"/>
    <cellStyle name="Comma 4 3 2 2 5" xfId="3642"/>
    <cellStyle name="Comma 4 3 2 2 5 2" xfId="7767"/>
    <cellStyle name="Comma 4 3 2 2 5 2 2" xfId="30539"/>
    <cellStyle name="Comma 4 3 2 2 5 3" xfId="11894"/>
    <cellStyle name="Comma 4 3 2 2 5 3 2" xfId="34666"/>
    <cellStyle name="Comma 4 3 2 2 5 4" xfId="16294"/>
    <cellStyle name="Comma 4 3 2 2 5 4 2" xfId="39066"/>
    <cellStyle name="Comma 4 3 2 2 5 5" xfId="20254"/>
    <cellStyle name="Comma 4 3 2 2 5 5 2" xfId="43026"/>
    <cellStyle name="Comma 4 3 2 2 5 6" xfId="26414"/>
    <cellStyle name="Comma 4 3 2 2 6" xfId="4522"/>
    <cellStyle name="Comma 4 3 2 2 6 2" xfId="27294"/>
    <cellStyle name="Comma 4 3 2 2 7" xfId="8649"/>
    <cellStyle name="Comma 4 3 2 2 7 2" xfId="31421"/>
    <cellStyle name="Comma 4 3 2 2 8" xfId="12609"/>
    <cellStyle name="Comma 4 3 2 2 8 2" xfId="35381"/>
    <cellStyle name="Comma 4 3 2 2 9" xfId="13049"/>
    <cellStyle name="Comma 4 3 2 2 9 2" xfId="35821"/>
    <cellStyle name="Comma 4 3 2 3" xfId="507"/>
    <cellStyle name="Comma 4 3 2 3 10" xfId="17119"/>
    <cellStyle name="Comma 4 3 2 3 10 2" xfId="39891"/>
    <cellStyle name="Comma 4 3 2 3 11" xfId="23279"/>
    <cellStyle name="Comma 4 3 2 3 2" xfId="1222"/>
    <cellStyle name="Comma 4 3 2 3 2 2" xfId="5347"/>
    <cellStyle name="Comma 4 3 2 3 2 2 2" xfId="28119"/>
    <cellStyle name="Comma 4 3 2 3 2 3" xfId="9474"/>
    <cellStyle name="Comma 4 3 2 3 2 3 2" xfId="32246"/>
    <cellStyle name="Comma 4 3 2 3 2 4" xfId="13874"/>
    <cellStyle name="Comma 4 3 2 3 2 4 2" xfId="36646"/>
    <cellStyle name="Comma 4 3 2 3 2 5" xfId="17834"/>
    <cellStyle name="Comma 4 3 2 3 2 5 2" xfId="40606"/>
    <cellStyle name="Comma 4 3 2 3 2 6" xfId="23994"/>
    <cellStyle name="Comma 4 3 2 3 3" xfId="1937"/>
    <cellStyle name="Comma 4 3 2 3 3 2" xfId="6062"/>
    <cellStyle name="Comma 4 3 2 3 3 2 2" xfId="28834"/>
    <cellStyle name="Comma 4 3 2 3 3 3" xfId="10189"/>
    <cellStyle name="Comma 4 3 2 3 3 3 2" xfId="32961"/>
    <cellStyle name="Comma 4 3 2 3 3 4" xfId="14589"/>
    <cellStyle name="Comma 4 3 2 3 3 4 2" xfId="37361"/>
    <cellStyle name="Comma 4 3 2 3 3 5" xfId="18549"/>
    <cellStyle name="Comma 4 3 2 3 3 5 2" xfId="41321"/>
    <cellStyle name="Comma 4 3 2 3 3 6" xfId="24709"/>
    <cellStyle name="Comma 4 3 2 3 4" xfId="2762"/>
    <cellStyle name="Comma 4 3 2 3 4 2" xfId="6887"/>
    <cellStyle name="Comma 4 3 2 3 4 2 2" xfId="29659"/>
    <cellStyle name="Comma 4 3 2 3 4 3" xfId="11014"/>
    <cellStyle name="Comma 4 3 2 3 4 3 2" xfId="33786"/>
    <cellStyle name="Comma 4 3 2 3 4 4" xfId="15414"/>
    <cellStyle name="Comma 4 3 2 3 4 4 2" xfId="38186"/>
    <cellStyle name="Comma 4 3 2 3 4 5" xfId="19374"/>
    <cellStyle name="Comma 4 3 2 3 4 5 2" xfId="42146"/>
    <cellStyle name="Comma 4 3 2 3 4 6" xfId="25534"/>
    <cellStyle name="Comma 4 3 2 3 5" xfId="3752"/>
    <cellStyle name="Comma 4 3 2 3 5 2" xfId="7877"/>
    <cellStyle name="Comma 4 3 2 3 5 2 2" xfId="30649"/>
    <cellStyle name="Comma 4 3 2 3 5 3" xfId="12004"/>
    <cellStyle name="Comma 4 3 2 3 5 3 2" xfId="34776"/>
    <cellStyle name="Comma 4 3 2 3 5 4" xfId="16404"/>
    <cellStyle name="Comma 4 3 2 3 5 4 2" xfId="39176"/>
    <cellStyle name="Comma 4 3 2 3 5 5" xfId="20364"/>
    <cellStyle name="Comma 4 3 2 3 5 5 2" xfId="43136"/>
    <cellStyle name="Comma 4 3 2 3 5 6" xfId="26524"/>
    <cellStyle name="Comma 4 3 2 3 6" xfId="4632"/>
    <cellStyle name="Comma 4 3 2 3 6 2" xfId="27404"/>
    <cellStyle name="Comma 4 3 2 3 7" xfId="8759"/>
    <cellStyle name="Comma 4 3 2 3 7 2" xfId="31531"/>
    <cellStyle name="Comma 4 3 2 3 8" xfId="12719"/>
    <cellStyle name="Comma 4 3 2 3 8 2" xfId="35491"/>
    <cellStyle name="Comma 4 3 2 3 9" xfId="13159"/>
    <cellStyle name="Comma 4 3 2 3 9 2" xfId="35931"/>
    <cellStyle name="Comma 4 3 2 4" xfId="782"/>
    <cellStyle name="Comma 4 3 2 4 10" xfId="23554"/>
    <cellStyle name="Comma 4 3 2 4 2" xfId="1497"/>
    <cellStyle name="Comma 4 3 2 4 2 2" xfId="5622"/>
    <cellStyle name="Comma 4 3 2 4 2 2 2" xfId="28394"/>
    <cellStyle name="Comma 4 3 2 4 2 3" xfId="9749"/>
    <cellStyle name="Comma 4 3 2 4 2 3 2" xfId="32521"/>
    <cellStyle name="Comma 4 3 2 4 2 4" xfId="14149"/>
    <cellStyle name="Comma 4 3 2 4 2 4 2" xfId="36921"/>
    <cellStyle name="Comma 4 3 2 4 2 5" xfId="18109"/>
    <cellStyle name="Comma 4 3 2 4 2 5 2" xfId="40881"/>
    <cellStyle name="Comma 4 3 2 4 2 6" xfId="24269"/>
    <cellStyle name="Comma 4 3 2 4 3" xfId="2212"/>
    <cellStyle name="Comma 4 3 2 4 3 2" xfId="6337"/>
    <cellStyle name="Comma 4 3 2 4 3 2 2" xfId="29109"/>
    <cellStyle name="Comma 4 3 2 4 3 3" xfId="10464"/>
    <cellStyle name="Comma 4 3 2 4 3 3 2" xfId="33236"/>
    <cellStyle name="Comma 4 3 2 4 3 4" xfId="14864"/>
    <cellStyle name="Comma 4 3 2 4 3 4 2" xfId="37636"/>
    <cellStyle name="Comma 4 3 2 4 3 5" xfId="18824"/>
    <cellStyle name="Comma 4 3 2 4 3 5 2" xfId="41596"/>
    <cellStyle name="Comma 4 3 2 4 3 6" xfId="24984"/>
    <cellStyle name="Comma 4 3 2 4 4" xfId="3037"/>
    <cellStyle name="Comma 4 3 2 4 4 2" xfId="7162"/>
    <cellStyle name="Comma 4 3 2 4 4 2 2" xfId="29934"/>
    <cellStyle name="Comma 4 3 2 4 4 3" xfId="11289"/>
    <cellStyle name="Comma 4 3 2 4 4 3 2" xfId="34061"/>
    <cellStyle name="Comma 4 3 2 4 4 4" xfId="15689"/>
    <cellStyle name="Comma 4 3 2 4 4 4 2" xfId="38461"/>
    <cellStyle name="Comma 4 3 2 4 4 5" xfId="19649"/>
    <cellStyle name="Comma 4 3 2 4 4 5 2" xfId="42421"/>
    <cellStyle name="Comma 4 3 2 4 4 6" xfId="25809"/>
    <cellStyle name="Comma 4 3 2 4 5" xfId="4027"/>
    <cellStyle name="Comma 4 3 2 4 5 2" xfId="8152"/>
    <cellStyle name="Comma 4 3 2 4 5 2 2" xfId="30924"/>
    <cellStyle name="Comma 4 3 2 4 5 3" xfId="12279"/>
    <cellStyle name="Comma 4 3 2 4 5 3 2" xfId="35051"/>
    <cellStyle name="Comma 4 3 2 4 5 4" xfId="16679"/>
    <cellStyle name="Comma 4 3 2 4 5 4 2" xfId="39451"/>
    <cellStyle name="Comma 4 3 2 4 5 5" xfId="20639"/>
    <cellStyle name="Comma 4 3 2 4 5 5 2" xfId="43411"/>
    <cellStyle name="Comma 4 3 2 4 5 6" xfId="26799"/>
    <cellStyle name="Comma 4 3 2 4 6" xfId="4907"/>
    <cellStyle name="Comma 4 3 2 4 6 2" xfId="27679"/>
    <cellStyle name="Comma 4 3 2 4 7" xfId="9034"/>
    <cellStyle name="Comma 4 3 2 4 7 2" xfId="31806"/>
    <cellStyle name="Comma 4 3 2 4 8" xfId="13434"/>
    <cellStyle name="Comma 4 3 2 4 8 2" xfId="36206"/>
    <cellStyle name="Comma 4 3 2 4 9" xfId="17394"/>
    <cellStyle name="Comma 4 3 2 4 9 2" xfId="40166"/>
    <cellStyle name="Comma 4 3 2 5" xfId="1002"/>
    <cellStyle name="Comma 4 3 2 5 2" xfId="5127"/>
    <cellStyle name="Comma 4 3 2 5 2 2" xfId="27899"/>
    <cellStyle name="Comma 4 3 2 5 3" xfId="9254"/>
    <cellStyle name="Comma 4 3 2 5 3 2" xfId="32026"/>
    <cellStyle name="Comma 4 3 2 5 4" xfId="13654"/>
    <cellStyle name="Comma 4 3 2 5 4 2" xfId="36426"/>
    <cellStyle name="Comma 4 3 2 5 5" xfId="17614"/>
    <cellStyle name="Comma 4 3 2 5 5 2" xfId="40386"/>
    <cellStyle name="Comma 4 3 2 5 6" xfId="23774"/>
    <cellStyle name="Comma 4 3 2 6" xfId="1717"/>
    <cellStyle name="Comma 4 3 2 6 2" xfId="5842"/>
    <cellStyle name="Comma 4 3 2 6 2 2" xfId="28614"/>
    <cellStyle name="Comma 4 3 2 6 3" xfId="9969"/>
    <cellStyle name="Comma 4 3 2 6 3 2" xfId="32741"/>
    <cellStyle name="Comma 4 3 2 6 4" xfId="14369"/>
    <cellStyle name="Comma 4 3 2 6 4 2" xfId="37141"/>
    <cellStyle name="Comma 4 3 2 6 5" xfId="18329"/>
    <cellStyle name="Comma 4 3 2 6 5 2" xfId="41101"/>
    <cellStyle name="Comma 4 3 2 6 6" xfId="24489"/>
    <cellStyle name="Comma 4 3 2 7" xfId="2542"/>
    <cellStyle name="Comma 4 3 2 7 2" xfId="6667"/>
    <cellStyle name="Comma 4 3 2 7 2 2" xfId="29439"/>
    <cellStyle name="Comma 4 3 2 7 3" xfId="10794"/>
    <cellStyle name="Comma 4 3 2 7 3 2" xfId="33566"/>
    <cellStyle name="Comma 4 3 2 7 4" xfId="15194"/>
    <cellStyle name="Comma 4 3 2 7 4 2" xfId="37966"/>
    <cellStyle name="Comma 4 3 2 7 5" xfId="19154"/>
    <cellStyle name="Comma 4 3 2 7 5 2" xfId="41926"/>
    <cellStyle name="Comma 4 3 2 7 6" xfId="25314"/>
    <cellStyle name="Comma 4 3 2 8" xfId="3532"/>
    <cellStyle name="Comma 4 3 2 8 2" xfId="7657"/>
    <cellStyle name="Comma 4 3 2 8 2 2" xfId="30429"/>
    <cellStyle name="Comma 4 3 2 8 3" xfId="11784"/>
    <cellStyle name="Comma 4 3 2 8 3 2" xfId="34556"/>
    <cellStyle name="Comma 4 3 2 8 4" xfId="16184"/>
    <cellStyle name="Comma 4 3 2 8 4 2" xfId="38956"/>
    <cellStyle name="Comma 4 3 2 8 5" xfId="20144"/>
    <cellStyle name="Comma 4 3 2 8 5 2" xfId="42916"/>
    <cellStyle name="Comma 4 3 2 8 6" xfId="26304"/>
    <cellStyle name="Comma 4 3 2 9" xfId="4412"/>
    <cellStyle name="Comma 4 3 2 9 2" xfId="27184"/>
    <cellStyle name="Comma 4 3 20" xfId="3422"/>
    <cellStyle name="Comma 4 3 20 2" xfId="7547"/>
    <cellStyle name="Comma 4 3 20 2 2" xfId="30319"/>
    <cellStyle name="Comma 4 3 20 3" xfId="11674"/>
    <cellStyle name="Comma 4 3 20 3 2" xfId="34446"/>
    <cellStyle name="Comma 4 3 20 4" xfId="16074"/>
    <cellStyle name="Comma 4 3 20 4 2" xfId="38846"/>
    <cellStyle name="Comma 4 3 20 5" xfId="20034"/>
    <cellStyle name="Comma 4 3 20 5 2" xfId="42806"/>
    <cellStyle name="Comma 4 3 20 6" xfId="26194"/>
    <cellStyle name="Comma 4 3 21" xfId="3477"/>
    <cellStyle name="Comma 4 3 21 2" xfId="7602"/>
    <cellStyle name="Comma 4 3 21 2 2" xfId="30374"/>
    <cellStyle name="Comma 4 3 21 3" xfId="11729"/>
    <cellStyle name="Comma 4 3 21 3 2" xfId="34501"/>
    <cellStyle name="Comma 4 3 21 4" xfId="16129"/>
    <cellStyle name="Comma 4 3 21 4 2" xfId="38901"/>
    <cellStyle name="Comma 4 3 21 5" xfId="20089"/>
    <cellStyle name="Comma 4 3 21 5 2" xfId="42861"/>
    <cellStyle name="Comma 4 3 21 6" xfId="26249"/>
    <cellStyle name="Comma 4 3 22" xfId="4192"/>
    <cellStyle name="Comma 4 3 22 2" xfId="26964"/>
    <cellStyle name="Comma 4 3 23" xfId="4247"/>
    <cellStyle name="Comma 4 3 23 2" xfId="27019"/>
    <cellStyle name="Comma 4 3 24" xfId="4302"/>
    <cellStyle name="Comma 4 3 24 2" xfId="27074"/>
    <cellStyle name="Comma 4 3 25" xfId="4357"/>
    <cellStyle name="Comma 4 3 25 2" xfId="27129"/>
    <cellStyle name="Comma 4 3 26" xfId="8317"/>
    <cellStyle name="Comma 4 3 26 2" xfId="31089"/>
    <cellStyle name="Comma 4 3 27" xfId="8374"/>
    <cellStyle name="Comma 4 3 27 2" xfId="31146"/>
    <cellStyle name="Comma 4 3 28" xfId="8429"/>
    <cellStyle name="Comma 4 3 28 2" xfId="31201"/>
    <cellStyle name="Comma 4 3 29" xfId="8484"/>
    <cellStyle name="Comma 4 3 29 2" xfId="31256"/>
    <cellStyle name="Comma 4 3 3" xfId="287"/>
    <cellStyle name="Comma 4 3 3 10" xfId="16954"/>
    <cellStyle name="Comma 4 3 3 10 2" xfId="39726"/>
    <cellStyle name="Comma 4 3 3 11" xfId="23059"/>
    <cellStyle name="Comma 4 3 3 2" xfId="1057"/>
    <cellStyle name="Comma 4 3 3 2 2" xfId="5182"/>
    <cellStyle name="Comma 4 3 3 2 2 2" xfId="27954"/>
    <cellStyle name="Comma 4 3 3 2 3" xfId="9309"/>
    <cellStyle name="Comma 4 3 3 2 3 2" xfId="32081"/>
    <cellStyle name="Comma 4 3 3 2 4" xfId="13709"/>
    <cellStyle name="Comma 4 3 3 2 4 2" xfId="36481"/>
    <cellStyle name="Comma 4 3 3 2 5" xfId="17669"/>
    <cellStyle name="Comma 4 3 3 2 5 2" xfId="40441"/>
    <cellStyle name="Comma 4 3 3 2 6" xfId="23829"/>
    <cellStyle name="Comma 4 3 3 3" xfId="1772"/>
    <cellStyle name="Comma 4 3 3 3 2" xfId="5897"/>
    <cellStyle name="Comma 4 3 3 3 2 2" xfId="28669"/>
    <cellStyle name="Comma 4 3 3 3 3" xfId="10024"/>
    <cellStyle name="Comma 4 3 3 3 3 2" xfId="32796"/>
    <cellStyle name="Comma 4 3 3 3 4" xfId="14424"/>
    <cellStyle name="Comma 4 3 3 3 4 2" xfId="37196"/>
    <cellStyle name="Comma 4 3 3 3 5" xfId="18384"/>
    <cellStyle name="Comma 4 3 3 3 5 2" xfId="41156"/>
    <cellStyle name="Comma 4 3 3 3 6" xfId="24544"/>
    <cellStyle name="Comma 4 3 3 4" xfId="2597"/>
    <cellStyle name="Comma 4 3 3 4 2" xfId="6722"/>
    <cellStyle name="Comma 4 3 3 4 2 2" xfId="29494"/>
    <cellStyle name="Comma 4 3 3 4 3" xfId="10849"/>
    <cellStyle name="Comma 4 3 3 4 3 2" xfId="33621"/>
    <cellStyle name="Comma 4 3 3 4 4" xfId="15249"/>
    <cellStyle name="Comma 4 3 3 4 4 2" xfId="38021"/>
    <cellStyle name="Comma 4 3 3 4 5" xfId="19209"/>
    <cellStyle name="Comma 4 3 3 4 5 2" xfId="41981"/>
    <cellStyle name="Comma 4 3 3 4 6" xfId="25369"/>
    <cellStyle name="Comma 4 3 3 5" xfId="3587"/>
    <cellStyle name="Comma 4 3 3 5 2" xfId="7712"/>
    <cellStyle name="Comma 4 3 3 5 2 2" xfId="30484"/>
    <cellStyle name="Comma 4 3 3 5 3" xfId="11839"/>
    <cellStyle name="Comma 4 3 3 5 3 2" xfId="34611"/>
    <cellStyle name="Comma 4 3 3 5 4" xfId="16239"/>
    <cellStyle name="Comma 4 3 3 5 4 2" xfId="39011"/>
    <cellStyle name="Comma 4 3 3 5 5" xfId="20199"/>
    <cellStyle name="Comma 4 3 3 5 5 2" xfId="42971"/>
    <cellStyle name="Comma 4 3 3 5 6" xfId="26359"/>
    <cellStyle name="Comma 4 3 3 6" xfId="4467"/>
    <cellStyle name="Comma 4 3 3 6 2" xfId="27239"/>
    <cellStyle name="Comma 4 3 3 7" xfId="8594"/>
    <cellStyle name="Comma 4 3 3 7 2" xfId="31366"/>
    <cellStyle name="Comma 4 3 3 8" xfId="12554"/>
    <cellStyle name="Comma 4 3 3 8 2" xfId="35326"/>
    <cellStyle name="Comma 4 3 3 9" xfId="12994"/>
    <cellStyle name="Comma 4 3 3 9 2" xfId="35766"/>
    <cellStyle name="Comma 4 3 30" xfId="12444"/>
    <cellStyle name="Comma 4 3 30 2" xfId="35216"/>
    <cellStyle name="Comma 4 3 31" xfId="12774"/>
    <cellStyle name="Comma 4 3 31 2" xfId="35546"/>
    <cellStyle name="Comma 4 3 32" xfId="12829"/>
    <cellStyle name="Comma 4 3 32 2" xfId="35601"/>
    <cellStyle name="Comma 4 3 33" xfId="12884"/>
    <cellStyle name="Comma 4 3 33 2" xfId="35656"/>
    <cellStyle name="Comma 4 3 34" xfId="16844"/>
    <cellStyle name="Comma 4 3 34 2" xfId="39616"/>
    <cellStyle name="Comma 4 3 35" xfId="20804"/>
    <cellStyle name="Comma 4 3 35 2" xfId="43576"/>
    <cellStyle name="Comma 4 3 36" xfId="20859"/>
    <cellStyle name="Comma 4 3 36 2" xfId="43631"/>
    <cellStyle name="Comma 4 3 37" xfId="20914"/>
    <cellStyle name="Comma 4 3 37 2" xfId="43686"/>
    <cellStyle name="Comma 4 3 38" xfId="20969"/>
    <cellStyle name="Comma 4 3 38 2" xfId="43741"/>
    <cellStyle name="Comma 4 3 39" xfId="21024"/>
    <cellStyle name="Comma 4 3 39 2" xfId="43796"/>
    <cellStyle name="Comma 4 3 4" xfId="452"/>
    <cellStyle name="Comma 4 3 4 10" xfId="17064"/>
    <cellStyle name="Comma 4 3 4 10 2" xfId="39836"/>
    <cellStyle name="Comma 4 3 4 11" xfId="23224"/>
    <cellStyle name="Comma 4 3 4 2" xfId="1167"/>
    <cellStyle name="Comma 4 3 4 2 2" xfId="5292"/>
    <cellStyle name="Comma 4 3 4 2 2 2" xfId="28064"/>
    <cellStyle name="Comma 4 3 4 2 3" xfId="9419"/>
    <cellStyle name="Comma 4 3 4 2 3 2" xfId="32191"/>
    <cellStyle name="Comma 4 3 4 2 4" xfId="13819"/>
    <cellStyle name="Comma 4 3 4 2 4 2" xfId="36591"/>
    <cellStyle name="Comma 4 3 4 2 5" xfId="17779"/>
    <cellStyle name="Comma 4 3 4 2 5 2" xfId="40551"/>
    <cellStyle name="Comma 4 3 4 2 6" xfId="23939"/>
    <cellStyle name="Comma 4 3 4 3" xfId="1882"/>
    <cellStyle name="Comma 4 3 4 3 2" xfId="6007"/>
    <cellStyle name="Comma 4 3 4 3 2 2" xfId="28779"/>
    <cellStyle name="Comma 4 3 4 3 3" xfId="10134"/>
    <cellStyle name="Comma 4 3 4 3 3 2" xfId="32906"/>
    <cellStyle name="Comma 4 3 4 3 4" xfId="14534"/>
    <cellStyle name="Comma 4 3 4 3 4 2" xfId="37306"/>
    <cellStyle name="Comma 4 3 4 3 5" xfId="18494"/>
    <cellStyle name="Comma 4 3 4 3 5 2" xfId="41266"/>
    <cellStyle name="Comma 4 3 4 3 6" xfId="24654"/>
    <cellStyle name="Comma 4 3 4 4" xfId="2707"/>
    <cellStyle name="Comma 4 3 4 4 2" xfId="6832"/>
    <cellStyle name="Comma 4 3 4 4 2 2" xfId="29604"/>
    <cellStyle name="Comma 4 3 4 4 3" xfId="10959"/>
    <cellStyle name="Comma 4 3 4 4 3 2" xfId="33731"/>
    <cellStyle name="Comma 4 3 4 4 4" xfId="15359"/>
    <cellStyle name="Comma 4 3 4 4 4 2" xfId="38131"/>
    <cellStyle name="Comma 4 3 4 4 5" xfId="19319"/>
    <cellStyle name="Comma 4 3 4 4 5 2" xfId="42091"/>
    <cellStyle name="Comma 4 3 4 4 6" xfId="25479"/>
    <cellStyle name="Comma 4 3 4 5" xfId="3697"/>
    <cellStyle name="Comma 4 3 4 5 2" xfId="7822"/>
    <cellStyle name="Comma 4 3 4 5 2 2" xfId="30594"/>
    <cellStyle name="Comma 4 3 4 5 3" xfId="11949"/>
    <cellStyle name="Comma 4 3 4 5 3 2" xfId="34721"/>
    <cellStyle name="Comma 4 3 4 5 4" xfId="16349"/>
    <cellStyle name="Comma 4 3 4 5 4 2" xfId="39121"/>
    <cellStyle name="Comma 4 3 4 5 5" xfId="20309"/>
    <cellStyle name="Comma 4 3 4 5 5 2" xfId="43081"/>
    <cellStyle name="Comma 4 3 4 5 6" xfId="26469"/>
    <cellStyle name="Comma 4 3 4 6" xfId="4577"/>
    <cellStyle name="Comma 4 3 4 6 2" xfId="27349"/>
    <cellStyle name="Comma 4 3 4 7" xfId="8704"/>
    <cellStyle name="Comma 4 3 4 7 2" xfId="31476"/>
    <cellStyle name="Comma 4 3 4 8" xfId="12664"/>
    <cellStyle name="Comma 4 3 4 8 2" xfId="35436"/>
    <cellStyle name="Comma 4 3 4 9" xfId="13104"/>
    <cellStyle name="Comma 4 3 4 9 2" xfId="35876"/>
    <cellStyle name="Comma 4 3 40" xfId="21079"/>
    <cellStyle name="Comma 4 3 40 2" xfId="43851"/>
    <cellStyle name="Comma 4 3 41" xfId="21134"/>
    <cellStyle name="Comma 4 3 41 2" xfId="43906"/>
    <cellStyle name="Comma 4 3 42" xfId="21189"/>
    <cellStyle name="Comma 4 3 42 2" xfId="43961"/>
    <cellStyle name="Comma 4 3 43" xfId="21244"/>
    <cellStyle name="Comma 4 3 43 2" xfId="44016"/>
    <cellStyle name="Comma 4 3 44" xfId="21299"/>
    <cellStyle name="Comma 4 3 44 2" xfId="44071"/>
    <cellStyle name="Comma 4 3 45" xfId="21354"/>
    <cellStyle name="Comma 4 3 45 2" xfId="44126"/>
    <cellStyle name="Comma 4 3 46" xfId="21409"/>
    <cellStyle name="Comma 4 3 46 2" xfId="44181"/>
    <cellStyle name="Comma 4 3 47" xfId="21464"/>
    <cellStyle name="Comma 4 3 47 2" xfId="44236"/>
    <cellStyle name="Comma 4 3 48" xfId="21519"/>
    <cellStyle name="Comma 4 3 48 2" xfId="44291"/>
    <cellStyle name="Comma 4 3 49" xfId="21574"/>
    <cellStyle name="Comma 4 3 49 2" xfId="44346"/>
    <cellStyle name="Comma 4 3 5" xfId="562"/>
    <cellStyle name="Comma 4 3 5 10" xfId="23334"/>
    <cellStyle name="Comma 4 3 5 2" xfId="1277"/>
    <cellStyle name="Comma 4 3 5 2 2" xfId="5402"/>
    <cellStyle name="Comma 4 3 5 2 2 2" xfId="28174"/>
    <cellStyle name="Comma 4 3 5 2 3" xfId="9529"/>
    <cellStyle name="Comma 4 3 5 2 3 2" xfId="32301"/>
    <cellStyle name="Comma 4 3 5 2 4" xfId="13929"/>
    <cellStyle name="Comma 4 3 5 2 4 2" xfId="36701"/>
    <cellStyle name="Comma 4 3 5 2 5" xfId="17889"/>
    <cellStyle name="Comma 4 3 5 2 5 2" xfId="40661"/>
    <cellStyle name="Comma 4 3 5 2 6" xfId="24049"/>
    <cellStyle name="Comma 4 3 5 3" xfId="1992"/>
    <cellStyle name="Comma 4 3 5 3 2" xfId="6117"/>
    <cellStyle name="Comma 4 3 5 3 2 2" xfId="28889"/>
    <cellStyle name="Comma 4 3 5 3 3" xfId="10244"/>
    <cellStyle name="Comma 4 3 5 3 3 2" xfId="33016"/>
    <cellStyle name="Comma 4 3 5 3 4" xfId="14644"/>
    <cellStyle name="Comma 4 3 5 3 4 2" xfId="37416"/>
    <cellStyle name="Comma 4 3 5 3 5" xfId="18604"/>
    <cellStyle name="Comma 4 3 5 3 5 2" xfId="41376"/>
    <cellStyle name="Comma 4 3 5 3 6" xfId="24764"/>
    <cellStyle name="Comma 4 3 5 4" xfId="2817"/>
    <cellStyle name="Comma 4 3 5 4 2" xfId="6942"/>
    <cellStyle name="Comma 4 3 5 4 2 2" xfId="29714"/>
    <cellStyle name="Comma 4 3 5 4 3" xfId="11069"/>
    <cellStyle name="Comma 4 3 5 4 3 2" xfId="33841"/>
    <cellStyle name="Comma 4 3 5 4 4" xfId="15469"/>
    <cellStyle name="Comma 4 3 5 4 4 2" xfId="38241"/>
    <cellStyle name="Comma 4 3 5 4 5" xfId="19429"/>
    <cellStyle name="Comma 4 3 5 4 5 2" xfId="42201"/>
    <cellStyle name="Comma 4 3 5 4 6" xfId="25589"/>
    <cellStyle name="Comma 4 3 5 5" xfId="3807"/>
    <cellStyle name="Comma 4 3 5 5 2" xfId="7932"/>
    <cellStyle name="Comma 4 3 5 5 2 2" xfId="30704"/>
    <cellStyle name="Comma 4 3 5 5 3" xfId="12059"/>
    <cellStyle name="Comma 4 3 5 5 3 2" xfId="34831"/>
    <cellStyle name="Comma 4 3 5 5 4" xfId="16459"/>
    <cellStyle name="Comma 4 3 5 5 4 2" xfId="39231"/>
    <cellStyle name="Comma 4 3 5 5 5" xfId="20419"/>
    <cellStyle name="Comma 4 3 5 5 5 2" xfId="43191"/>
    <cellStyle name="Comma 4 3 5 5 6" xfId="26579"/>
    <cellStyle name="Comma 4 3 5 6" xfId="4687"/>
    <cellStyle name="Comma 4 3 5 6 2" xfId="27459"/>
    <cellStyle name="Comma 4 3 5 7" xfId="8814"/>
    <cellStyle name="Comma 4 3 5 7 2" xfId="31586"/>
    <cellStyle name="Comma 4 3 5 8" xfId="13214"/>
    <cellStyle name="Comma 4 3 5 8 2" xfId="35986"/>
    <cellStyle name="Comma 4 3 5 9" xfId="17174"/>
    <cellStyle name="Comma 4 3 5 9 2" xfId="39946"/>
    <cellStyle name="Comma 4 3 50" xfId="21629"/>
    <cellStyle name="Comma 4 3 50 2" xfId="44401"/>
    <cellStyle name="Comma 4 3 51" xfId="21684"/>
    <cellStyle name="Comma 4 3 51 2" xfId="44456"/>
    <cellStyle name="Comma 4 3 52" xfId="21739"/>
    <cellStyle name="Comma 4 3 52 2" xfId="44511"/>
    <cellStyle name="Comma 4 3 53" xfId="21794"/>
    <cellStyle name="Comma 4 3 53 2" xfId="44566"/>
    <cellStyle name="Comma 4 3 54" xfId="21849"/>
    <cellStyle name="Comma 4 3 54 2" xfId="44621"/>
    <cellStyle name="Comma 4 3 55" xfId="21904"/>
    <cellStyle name="Comma 4 3 55 2" xfId="44676"/>
    <cellStyle name="Comma 4 3 56" xfId="21959"/>
    <cellStyle name="Comma 4 3 56 2" xfId="44731"/>
    <cellStyle name="Comma 4 3 57" xfId="22014"/>
    <cellStyle name="Comma 4 3 57 2" xfId="44786"/>
    <cellStyle name="Comma 4 3 58" xfId="22069"/>
    <cellStyle name="Comma 4 3 58 2" xfId="44841"/>
    <cellStyle name="Comma 4 3 59" xfId="22124"/>
    <cellStyle name="Comma 4 3 59 2" xfId="44896"/>
    <cellStyle name="Comma 4 3 6" xfId="617"/>
    <cellStyle name="Comma 4 3 6 10" xfId="23389"/>
    <cellStyle name="Comma 4 3 6 2" xfId="1332"/>
    <cellStyle name="Comma 4 3 6 2 2" xfId="5457"/>
    <cellStyle name="Comma 4 3 6 2 2 2" xfId="28229"/>
    <cellStyle name="Comma 4 3 6 2 3" xfId="9584"/>
    <cellStyle name="Comma 4 3 6 2 3 2" xfId="32356"/>
    <cellStyle name="Comma 4 3 6 2 4" xfId="13984"/>
    <cellStyle name="Comma 4 3 6 2 4 2" xfId="36756"/>
    <cellStyle name="Comma 4 3 6 2 5" xfId="17944"/>
    <cellStyle name="Comma 4 3 6 2 5 2" xfId="40716"/>
    <cellStyle name="Comma 4 3 6 2 6" xfId="24104"/>
    <cellStyle name="Comma 4 3 6 3" xfId="2047"/>
    <cellStyle name="Comma 4 3 6 3 2" xfId="6172"/>
    <cellStyle name="Comma 4 3 6 3 2 2" xfId="28944"/>
    <cellStyle name="Comma 4 3 6 3 3" xfId="10299"/>
    <cellStyle name="Comma 4 3 6 3 3 2" xfId="33071"/>
    <cellStyle name="Comma 4 3 6 3 4" xfId="14699"/>
    <cellStyle name="Comma 4 3 6 3 4 2" xfId="37471"/>
    <cellStyle name="Comma 4 3 6 3 5" xfId="18659"/>
    <cellStyle name="Comma 4 3 6 3 5 2" xfId="41431"/>
    <cellStyle name="Comma 4 3 6 3 6" xfId="24819"/>
    <cellStyle name="Comma 4 3 6 4" xfId="2872"/>
    <cellStyle name="Comma 4 3 6 4 2" xfId="6997"/>
    <cellStyle name="Comma 4 3 6 4 2 2" xfId="29769"/>
    <cellStyle name="Comma 4 3 6 4 3" xfId="11124"/>
    <cellStyle name="Comma 4 3 6 4 3 2" xfId="33896"/>
    <cellStyle name="Comma 4 3 6 4 4" xfId="15524"/>
    <cellStyle name="Comma 4 3 6 4 4 2" xfId="38296"/>
    <cellStyle name="Comma 4 3 6 4 5" xfId="19484"/>
    <cellStyle name="Comma 4 3 6 4 5 2" xfId="42256"/>
    <cellStyle name="Comma 4 3 6 4 6" xfId="25644"/>
    <cellStyle name="Comma 4 3 6 5" xfId="3862"/>
    <cellStyle name="Comma 4 3 6 5 2" xfId="7987"/>
    <cellStyle name="Comma 4 3 6 5 2 2" xfId="30759"/>
    <cellStyle name="Comma 4 3 6 5 3" xfId="12114"/>
    <cellStyle name="Comma 4 3 6 5 3 2" xfId="34886"/>
    <cellStyle name="Comma 4 3 6 5 4" xfId="16514"/>
    <cellStyle name="Comma 4 3 6 5 4 2" xfId="39286"/>
    <cellStyle name="Comma 4 3 6 5 5" xfId="20474"/>
    <cellStyle name="Comma 4 3 6 5 5 2" xfId="43246"/>
    <cellStyle name="Comma 4 3 6 5 6" xfId="26634"/>
    <cellStyle name="Comma 4 3 6 6" xfId="4742"/>
    <cellStyle name="Comma 4 3 6 6 2" xfId="27514"/>
    <cellStyle name="Comma 4 3 6 7" xfId="8869"/>
    <cellStyle name="Comma 4 3 6 7 2" xfId="31641"/>
    <cellStyle name="Comma 4 3 6 8" xfId="13269"/>
    <cellStyle name="Comma 4 3 6 8 2" xfId="36041"/>
    <cellStyle name="Comma 4 3 6 9" xfId="17229"/>
    <cellStyle name="Comma 4 3 6 9 2" xfId="40001"/>
    <cellStyle name="Comma 4 3 60" xfId="22179"/>
    <cellStyle name="Comma 4 3 60 2" xfId="44951"/>
    <cellStyle name="Comma 4 3 61" xfId="22234"/>
    <cellStyle name="Comma 4 3 61 2" xfId="45006"/>
    <cellStyle name="Comma 4 3 62" xfId="22289"/>
    <cellStyle name="Comma 4 3 62 2" xfId="45061"/>
    <cellStyle name="Comma 4 3 63" xfId="22344"/>
    <cellStyle name="Comma 4 3 63 2" xfId="45116"/>
    <cellStyle name="Comma 4 3 64" xfId="22399"/>
    <cellStyle name="Comma 4 3 64 2" xfId="45171"/>
    <cellStyle name="Comma 4 3 65" xfId="22454"/>
    <cellStyle name="Comma 4 3 65 2" xfId="45226"/>
    <cellStyle name="Comma 4 3 66" xfId="22509"/>
    <cellStyle name="Comma 4 3 66 2" xfId="45281"/>
    <cellStyle name="Comma 4 3 67" xfId="22564"/>
    <cellStyle name="Comma 4 3 67 2" xfId="45336"/>
    <cellStyle name="Comma 4 3 68" xfId="22619"/>
    <cellStyle name="Comma 4 3 68 2" xfId="45391"/>
    <cellStyle name="Comma 4 3 69" xfId="22674"/>
    <cellStyle name="Comma 4 3 69 2" xfId="45446"/>
    <cellStyle name="Comma 4 3 7" xfId="672"/>
    <cellStyle name="Comma 4 3 7 10" xfId="23444"/>
    <cellStyle name="Comma 4 3 7 2" xfId="1387"/>
    <cellStyle name="Comma 4 3 7 2 2" xfId="5512"/>
    <cellStyle name="Comma 4 3 7 2 2 2" xfId="28284"/>
    <cellStyle name="Comma 4 3 7 2 3" xfId="9639"/>
    <cellStyle name="Comma 4 3 7 2 3 2" xfId="32411"/>
    <cellStyle name="Comma 4 3 7 2 4" xfId="14039"/>
    <cellStyle name="Comma 4 3 7 2 4 2" xfId="36811"/>
    <cellStyle name="Comma 4 3 7 2 5" xfId="17999"/>
    <cellStyle name="Comma 4 3 7 2 5 2" xfId="40771"/>
    <cellStyle name="Comma 4 3 7 2 6" xfId="24159"/>
    <cellStyle name="Comma 4 3 7 3" xfId="2102"/>
    <cellStyle name="Comma 4 3 7 3 2" xfId="6227"/>
    <cellStyle name="Comma 4 3 7 3 2 2" xfId="28999"/>
    <cellStyle name="Comma 4 3 7 3 3" xfId="10354"/>
    <cellStyle name="Comma 4 3 7 3 3 2" xfId="33126"/>
    <cellStyle name="Comma 4 3 7 3 4" xfId="14754"/>
    <cellStyle name="Comma 4 3 7 3 4 2" xfId="37526"/>
    <cellStyle name="Comma 4 3 7 3 5" xfId="18714"/>
    <cellStyle name="Comma 4 3 7 3 5 2" xfId="41486"/>
    <cellStyle name="Comma 4 3 7 3 6" xfId="24874"/>
    <cellStyle name="Comma 4 3 7 4" xfId="2927"/>
    <cellStyle name="Comma 4 3 7 4 2" xfId="7052"/>
    <cellStyle name="Comma 4 3 7 4 2 2" xfId="29824"/>
    <cellStyle name="Comma 4 3 7 4 3" xfId="11179"/>
    <cellStyle name="Comma 4 3 7 4 3 2" xfId="33951"/>
    <cellStyle name="Comma 4 3 7 4 4" xfId="15579"/>
    <cellStyle name="Comma 4 3 7 4 4 2" xfId="38351"/>
    <cellStyle name="Comma 4 3 7 4 5" xfId="19539"/>
    <cellStyle name="Comma 4 3 7 4 5 2" xfId="42311"/>
    <cellStyle name="Comma 4 3 7 4 6" xfId="25699"/>
    <cellStyle name="Comma 4 3 7 5" xfId="3917"/>
    <cellStyle name="Comma 4 3 7 5 2" xfId="8042"/>
    <cellStyle name="Comma 4 3 7 5 2 2" xfId="30814"/>
    <cellStyle name="Comma 4 3 7 5 3" xfId="12169"/>
    <cellStyle name="Comma 4 3 7 5 3 2" xfId="34941"/>
    <cellStyle name="Comma 4 3 7 5 4" xfId="16569"/>
    <cellStyle name="Comma 4 3 7 5 4 2" xfId="39341"/>
    <cellStyle name="Comma 4 3 7 5 5" xfId="20529"/>
    <cellStyle name="Comma 4 3 7 5 5 2" xfId="43301"/>
    <cellStyle name="Comma 4 3 7 5 6" xfId="26689"/>
    <cellStyle name="Comma 4 3 7 6" xfId="4797"/>
    <cellStyle name="Comma 4 3 7 6 2" xfId="27569"/>
    <cellStyle name="Comma 4 3 7 7" xfId="8924"/>
    <cellStyle name="Comma 4 3 7 7 2" xfId="31696"/>
    <cellStyle name="Comma 4 3 7 8" xfId="13324"/>
    <cellStyle name="Comma 4 3 7 8 2" xfId="36096"/>
    <cellStyle name="Comma 4 3 7 9" xfId="17284"/>
    <cellStyle name="Comma 4 3 7 9 2" xfId="40056"/>
    <cellStyle name="Comma 4 3 70" xfId="22729"/>
    <cellStyle name="Comma 4 3 70 2" xfId="45501"/>
    <cellStyle name="Comma 4 3 71" xfId="22784"/>
    <cellStyle name="Comma 4 3 71 2" xfId="45556"/>
    <cellStyle name="Comma 4 3 72" xfId="22839"/>
    <cellStyle name="Comma 4 3 72 2" xfId="45611"/>
    <cellStyle name="Comma 4 3 73" xfId="22894"/>
    <cellStyle name="Comma 4 3 73 2" xfId="45666"/>
    <cellStyle name="Comma 4 3 74" xfId="22949"/>
    <cellStyle name="Comma 4 3 8" xfId="727"/>
    <cellStyle name="Comma 4 3 8 10" xfId="23499"/>
    <cellStyle name="Comma 4 3 8 2" xfId="1442"/>
    <cellStyle name="Comma 4 3 8 2 2" xfId="5567"/>
    <cellStyle name="Comma 4 3 8 2 2 2" xfId="28339"/>
    <cellStyle name="Comma 4 3 8 2 3" xfId="9694"/>
    <cellStyle name="Comma 4 3 8 2 3 2" xfId="32466"/>
    <cellStyle name="Comma 4 3 8 2 4" xfId="14094"/>
    <cellStyle name="Comma 4 3 8 2 4 2" xfId="36866"/>
    <cellStyle name="Comma 4 3 8 2 5" xfId="18054"/>
    <cellStyle name="Comma 4 3 8 2 5 2" xfId="40826"/>
    <cellStyle name="Comma 4 3 8 2 6" xfId="24214"/>
    <cellStyle name="Comma 4 3 8 3" xfId="2157"/>
    <cellStyle name="Comma 4 3 8 3 2" xfId="6282"/>
    <cellStyle name="Comma 4 3 8 3 2 2" xfId="29054"/>
    <cellStyle name="Comma 4 3 8 3 3" xfId="10409"/>
    <cellStyle name="Comma 4 3 8 3 3 2" xfId="33181"/>
    <cellStyle name="Comma 4 3 8 3 4" xfId="14809"/>
    <cellStyle name="Comma 4 3 8 3 4 2" xfId="37581"/>
    <cellStyle name="Comma 4 3 8 3 5" xfId="18769"/>
    <cellStyle name="Comma 4 3 8 3 5 2" xfId="41541"/>
    <cellStyle name="Comma 4 3 8 3 6" xfId="24929"/>
    <cellStyle name="Comma 4 3 8 4" xfId="2982"/>
    <cellStyle name="Comma 4 3 8 4 2" xfId="7107"/>
    <cellStyle name="Comma 4 3 8 4 2 2" xfId="29879"/>
    <cellStyle name="Comma 4 3 8 4 3" xfId="11234"/>
    <cellStyle name="Comma 4 3 8 4 3 2" xfId="34006"/>
    <cellStyle name="Comma 4 3 8 4 4" xfId="15634"/>
    <cellStyle name="Comma 4 3 8 4 4 2" xfId="38406"/>
    <cellStyle name="Comma 4 3 8 4 5" xfId="19594"/>
    <cellStyle name="Comma 4 3 8 4 5 2" xfId="42366"/>
    <cellStyle name="Comma 4 3 8 4 6" xfId="25754"/>
    <cellStyle name="Comma 4 3 8 5" xfId="3972"/>
    <cellStyle name="Comma 4 3 8 5 2" xfId="8097"/>
    <cellStyle name="Comma 4 3 8 5 2 2" xfId="30869"/>
    <cellStyle name="Comma 4 3 8 5 3" xfId="12224"/>
    <cellStyle name="Comma 4 3 8 5 3 2" xfId="34996"/>
    <cellStyle name="Comma 4 3 8 5 4" xfId="16624"/>
    <cellStyle name="Comma 4 3 8 5 4 2" xfId="39396"/>
    <cellStyle name="Comma 4 3 8 5 5" xfId="20584"/>
    <cellStyle name="Comma 4 3 8 5 5 2" xfId="43356"/>
    <cellStyle name="Comma 4 3 8 5 6" xfId="26744"/>
    <cellStyle name="Comma 4 3 8 6" xfId="4852"/>
    <cellStyle name="Comma 4 3 8 6 2" xfId="27624"/>
    <cellStyle name="Comma 4 3 8 7" xfId="8979"/>
    <cellStyle name="Comma 4 3 8 7 2" xfId="31751"/>
    <cellStyle name="Comma 4 3 8 8" xfId="13379"/>
    <cellStyle name="Comma 4 3 8 8 2" xfId="36151"/>
    <cellStyle name="Comma 4 3 8 9" xfId="17339"/>
    <cellStyle name="Comma 4 3 8 9 2" xfId="40111"/>
    <cellStyle name="Comma 4 3 9" xfId="837"/>
    <cellStyle name="Comma 4 3 9 10" xfId="23609"/>
    <cellStyle name="Comma 4 3 9 2" xfId="1552"/>
    <cellStyle name="Comma 4 3 9 2 2" xfId="5677"/>
    <cellStyle name="Comma 4 3 9 2 2 2" xfId="28449"/>
    <cellStyle name="Comma 4 3 9 2 3" xfId="9804"/>
    <cellStyle name="Comma 4 3 9 2 3 2" xfId="32576"/>
    <cellStyle name="Comma 4 3 9 2 4" xfId="14204"/>
    <cellStyle name="Comma 4 3 9 2 4 2" xfId="36976"/>
    <cellStyle name="Comma 4 3 9 2 5" xfId="18164"/>
    <cellStyle name="Comma 4 3 9 2 5 2" xfId="40936"/>
    <cellStyle name="Comma 4 3 9 2 6" xfId="24324"/>
    <cellStyle name="Comma 4 3 9 3" xfId="2267"/>
    <cellStyle name="Comma 4 3 9 3 2" xfId="6392"/>
    <cellStyle name="Comma 4 3 9 3 2 2" xfId="29164"/>
    <cellStyle name="Comma 4 3 9 3 3" xfId="10519"/>
    <cellStyle name="Comma 4 3 9 3 3 2" xfId="33291"/>
    <cellStyle name="Comma 4 3 9 3 4" xfId="14919"/>
    <cellStyle name="Comma 4 3 9 3 4 2" xfId="37691"/>
    <cellStyle name="Comma 4 3 9 3 5" xfId="18879"/>
    <cellStyle name="Comma 4 3 9 3 5 2" xfId="41651"/>
    <cellStyle name="Comma 4 3 9 3 6" xfId="25039"/>
    <cellStyle name="Comma 4 3 9 4" xfId="3092"/>
    <cellStyle name="Comma 4 3 9 4 2" xfId="7217"/>
    <cellStyle name="Comma 4 3 9 4 2 2" xfId="29989"/>
    <cellStyle name="Comma 4 3 9 4 3" xfId="11344"/>
    <cellStyle name="Comma 4 3 9 4 3 2" xfId="34116"/>
    <cellStyle name="Comma 4 3 9 4 4" xfId="15744"/>
    <cellStyle name="Comma 4 3 9 4 4 2" xfId="38516"/>
    <cellStyle name="Comma 4 3 9 4 5" xfId="19704"/>
    <cellStyle name="Comma 4 3 9 4 5 2" xfId="42476"/>
    <cellStyle name="Comma 4 3 9 4 6" xfId="25864"/>
    <cellStyle name="Comma 4 3 9 5" xfId="4082"/>
    <cellStyle name="Comma 4 3 9 5 2" xfId="8207"/>
    <cellStyle name="Comma 4 3 9 5 2 2" xfId="30979"/>
    <cellStyle name="Comma 4 3 9 5 3" xfId="12334"/>
    <cellStyle name="Comma 4 3 9 5 3 2" xfId="35106"/>
    <cellStyle name="Comma 4 3 9 5 4" xfId="16734"/>
    <cellStyle name="Comma 4 3 9 5 4 2" xfId="39506"/>
    <cellStyle name="Comma 4 3 9 5 5" xfId="20694"/>
    <cellStyle name="Comma 4 3 9 5 5 2" xfId="43466"/>
    <cellStyle name="Comma 4 3 9 5 6" xfId="26854"/>
    <cellStyle name="Comma 4 3 9 6" xfId="4962"/>
    <cellStyle name="Comma 4 3 9 6 2" xfId="27734"/>
    <cellStyle name="Comma 4 3 9 7" xfId="9089"/>
    <cellStyle name="Comma 4 3 9 7 2" xfId="31861"/>
    <cellStyle name="Comma 4 3 9 8" xfId="13489"/>
    <cellStyle name="Comma 4 3 9 8 2" xfId="36261"/>
    <cellStyle name="Comma 4 3 9 9" xfId="17449"/>
    <cellStyle name="Comma 4 3 9 9 2" xfId="40221"/>
    <cellStyle name="Comma 4 30" xfId="8426"/>
    <cellStyle name="Comma 4 30 2" xfId="31198"/>
    <cellStyle name="Comma 4 31" xfId="8481"/>
    <cellStyle name="Comma 4 31 2" xfId="31253"/>
    <cellStyle name="Comma 4 32" xfId="12441"/>
    <cellStyle name="Comma 4 32 2" xfId="35213"/>
    <cellStyle name="Comma 4 33" xfId="12771"/>
    <cellStyle name="Comma 4 33 2" xfId="35543"/>
    <cellStyle name="Comma 4 34" xfId="12826"/>
    <cellStyle name="Comma 4 34 2" xfId="35598"/>
    <cellStyle name="Comma 4 35" xfId="12881"/>
    <cellStyle name="Comma 4 35 2" xfId="35653"/>
    <cellStyle name="Comma 4 36" xfId="16841"/>
    <cellStyle name="Comma 4 36 2" xfId="39613"/>
    <cellStyle name="Comma 4 37" xfId="20801"/>
    <cellStyle name="Comma 4 37 2" xfId="43573"/>
    <cellStyle name="Comma 4 38" xfId="20856"/>
    <cellStyle name="Comma 4 38 2" xfId="43628"/>
    <cellStyle name="Comma 4 39" xfId="20911"/>
    <cellStyle name="Comma 4 39 2" xfId="43683"/>
    <cellStyle name="Comma 4 4" xfId="229"/>
    <cellStyle name="Comma 4 4 10" xfId="8536"/>
    <cellStyle name="Comma 4 4 10 2" xfId="31308"/>
    <cellStyle name="Comma 4 4 11" xfId="12496"/>
    <cellStyle name="Comma 4 4 11 2" xfId="35268"/>
    <cellStyle name="Comma 4 4 12" xfId="12936"/>
    <cellStyle name="Comma 4 4 12 2" xfId="35708"/>
    <cellStyle name="Comma 4 4 13" xfId="16896"/>
    <cellStyle name="Comma 4 4 13 2" xfId="39668"/>
    <cellStyle name="Comma 4 4 14" xfId="339"/>
    <cellStyle name="Comma 4 4 14 2" xfId="23111"/>
    <cellStyle name="Comma 4 4 15" xfId="23001"/>
    <cellStyle name="Comma 4 4 2" xfId="394"/>
    <cellStyle name="Comma 4 4 2 10" xfId="17006"/>
    <cellStyle name="Comma 4 4 2 10 2" xfId="39778"/>
    <cellStyle name="Comma 4 4 2 11" xfId="23166"/>
    <cellStyle name="Comma 4 4 2 2" xfId="1109"/>
    <cellStyle name="Comma 4 4 2 2 2" xfId="5234"/>
    <cellStyle name="Comma 4 4 2 2 2 2" xfId="28006"/>
    <cellStyle name="Comma 4 4 2 2 3" xfId="9361"/>
    <cellStyle name="Comma 4 4 2 2 3 2" xfId="32133"/>
    <cellStyle name="Comma 4 4 2 2 4" xfId="13761"/>
    <cellStyle name="Comma 4 4 2 2 4 2" xfId="36533"/>
    <cellStyle name="Comma 4 4 2 2 5" xfId="17721"/>
    <cellStyle name="Comma 4 4 2 2 5 2" xfId="40493"/>
    <cellStyle name="Comma 4 4 2 2 6" xfId="23881"/>
    <cellStyle name="Comma 4 4 2 3" xfId="1824"/>
    <cellStyle name="Comma 4 4 2 3 2" xfId="5949"/>
    <cellStyle name="Comma 4 4 2 3 2 2" xfId="28721"/>
    <cellStyle name="Comma 4 4 2 3 3" xfId="10076"/>
    <cellStyle name="Comma 4 4 2 3 3 2" xfId="32848"/>
    <cellStyle name="Comma 4 4 2 3 4" xfId="14476"/>
    <cellStyle name="Comma 4 4 2 3 4 2" xfId="37248"/>
    <cellStyle name="Comma 4 4 2 3 5" xfId="18436"/>
    <cellStyle name="Comma 4 4 2 3 5 2" xfId="41208"/>
    <cellStyle name="Comma 4 4 2 3 6" xfId="24596"/>
    <cellStyle name="Comma 4 4 2 4" xfId="2649"/>
    <cellStyle name="Comma 4 4 2 4 2" xfId="6774"/>
    <cellStyle name="Comma 4 4 2 4 2 2" xfId="29546"/>
    <cellStyle name="Comma 4 4 2 4 3" xfId="10901"/>
    <cellStyle name="Comma 4 4 2 4 3 2" xfId="33673"/>
    <cellStyle name="Comma 4 4 2 4 4" xfId="15301"/>
    <cellStyle name="Comma 4 4 2 4 4 2" xfId="38073"/>
    <cellStyle name="Comma 4 4 2 4 5" xfId="19261"/>
    <cellStyle name="Comma 4 4 2 4 5 2" xfId="42033"/>
    <cellStyle name="Comma 4 4 2 4 6" xfId="25421"/>
    <cellStyle name="Comma 4 4 2 5" xfId="3639"/>
    <cellStyle name="Comma 4 4 2 5 2" xfId="7764"/>
    <cellStyle name="Comma 4 4 2 5 2 2" xfId="30536"/>
    <cellStyle name="Comma 4 4 2 5 3" xfId="11891"/>
    <cellStyle name="Comma 4 4 2 5 3 2" xfId="34663"/>
    <cellStyle name="Comma 4 4 2 5 4" xfId="16291"/>
    <cellStyle name="Comma 4 4 2 5 4 2" xfId="39063"/>
    <cellStyle name="Comma 4 4 2 5 5" xfId="20251"/>
    <cellStyle name="Comma 4 4 2 5 5 2" xfId="43023"/>
    <cellStyle name="Comma 4 4 2 5 6" xfId="26411"/>
    <cellStyle name="Comma 4 4 2 6" xfId="4519"/>
    <cellStyle name="Comma 4 4 2 6 2" xfId="27291"/>
    <cellStyle name="Comma 4 4 2 7" xfId="8646"/>
    <cellStyle name="Comma 4 4 2 7 2" xfId="31418"/>
    <cellStyle name="Comma 4 4 2 8" xfId="12606"/>
    <cellStyle name="Comma 4 4 2 8 2" xfId="35378"/>
    <cellStyle name="Comma 4 4 2 9" xfId="13046"/>
    <cellStyle name="Comma 4 4 2 9 2" xfId="35818"/>
    <cellStyle name="Comma 4 4 3" xfId="504"/>
    <cellStyle name="Comma 4 4 3 10" xfId="17116"/>
    <cellStyle name="Comma 4 4 3 10 2" xfId="39888"/>
    <cellStyle name="Comma 4 4 3 11" xfId="23276"/>
    <cellStyle name="Comma 4 4 3 2" xfId="1219"/>
    <cellStyle name="Comma 4 4 3 2 2" xfId="5344"/>
    <cellStyle name="Comma 4 4 3 2 2 2" xfId="28116"/>
    <cellStyle name="Comma 4 4 3 2 3" xfId="9471"/>
    <cellStyle name="Comma 4 4 3 2 3 2" xfId="32243"/>
    <cellStyle name="Comma 4 4 3 2 4" xfId="13871"/>
    <cellStyle name="Comma 4 4 3 2 4 2" xfId="36643"/>
    <cellStyle name="Comma 4 4 3 2 5" xfId="17831"/>
    <cellStyle name="Comma 4 4 3 2 5 2" xfId="40603"/>
    <cellStyle name="Comma 4 4 3 2 6" xfId="23991"/>
    <cellStyle name="Comma 4 4 3 3" xfId="1934"/>
    <cellStyle name="Comma 4 4 3 3 2" xfId="6059"/>
    <cellStyle name="Comma 4 4 3 3 2 2" xfId="28831"/>
    <cellStyle name="Comma 4 4 3 3 3" xfId="10186"/>
    <cellStyle name="Comma 4 4 3 3 3 2" xfId="32958"/>
    <cellStyle name="Comma 4 4 3 3 4" xfId="14586"/>
    <cellStyle name="Comma 4 4 3 3 4 2" xfId="37358"/>
    <cellStyle name="Comma 4 4 3 3 5" xfId="18546"/>
    <cellStyle name="Comma 4 4 3 3 5 2" xfId="41318"/>
    <cellStyle name="Comma 4 4 3 3 6" xfId="24706"/>
    <cellStyle name="Comma 4 4 3 4" xfId="2759"/>
    <cellStyle name="Comma 4 4 3 4 2" xfId="6884"/>
    <cellStyle name="Comma 4 4 3 4 2 2" xfId="29656"/>
    <cellStyle name="Comma 4 4 3 4 3" xfId="11011"/>
    <cellStyle name="Comma 4 4 3 4 3 2" xfId="33783"/>
    <cellStyle name="Comma 4 4 3 4 4" xfId="15411"/>
    <cellStyle name="Comma 4 4 3 4 4 2" xfId="38183"/>
    <cellStyle name="Comma 4 4 3 4 5" xfId="19371"/>
    <cellStyle name="Comma 4 4 3 4 5 2" xfId="42143"/>
    <cellStyle name="Comma 4 4 3 4 6" xfId="25531"/>
    <cellStyle name="Comma 4 4 3 5" xfId="3749"/>
    <cellStyle name="Comma 4 4 3 5 2" xfId="7874"/>
    <cellStyle name="Comma 4 4 3 5 2 2" xfId="30646"/>
    <cellStyle name="Comma 4 4 3 5 3" xfId="12001"/>
    <cellStyle name="Comma 4 4 3 5 3 2" xfId="34773"/>
    <cellStyle name="Comma 4 4 3 5 4" xfId="16401"/>
    <cellStyle name="Comma 4 4 3 5 4 2" xfId="39173"/>
    <cellStyle name="Comma 4 4 3 5 5" xfId="20361"/>
    <cellStyle name="Comma 4 4 3 5 5 2" xfId="43133"/>
    <cellStyle name="Comma 4 4 3 5 6" xfId="26521"/>
    <cellStyle name="Comma 4 4 3 6" xfId="4629"/>
    <cellStyle name="Comma 4 4 3 6 2" xfId="27401"/>
    <cellStyle name="Comma 4 4 3 7" xfId="8756"/>
    <cellStyle name="Comma 4 4 3 7 2" xfId="31528"/>
    <cellStyle name="Comma 4 4 3 8" xfId="12716"/>
    <cellStyle name="Comma 4 4 3 8 2" xfId="35488"/>
    <cellStyle name="Comma 4 4 3 9" xfId="13156"/>
    <cellStyle name="Comma 4 4 3 9 2" xfId="35928"/>
    <cellStyle name="Comma 4 4 4" xfId="779"/>
    <cellStyle name="Comma 4 4 4 10" xfId="23551"/>
    <cellStyle name="Comma 4 4 4 2" xfId="1494"/>
    <cellStyle name="Comma 4 4 4 2 2" xfId="5619"/>
    <cellStyle name="Comma 4 4 4 2 2 2" xfId="28391"/>
    <cellStyle name="Comma 4 4 4 2 3" xfId="9746"/>
    <cellStyle name="Comma 4 4 4 2 3 2" xfId="32518"/>
    <cellStyle name="Comma 4 4 4 2 4" xfId="14146"/>
    <cellStyle name="Comma 4 4 4 2 4 2" xfId="36918"/>
    <cellStyle name="Comma 4 4 4 2 5" xfId="18106"/>
    <cellStyle name="Comma 4 4 4 2 5 2" xfId="40878"/>
    <cellStyle name="Comma 4 4 4 2 6" xfId="24266"/>
    <cellStyle name="Comma 4 4 4 3" xfId="2209"/>
    <cellStyle name="Comma 4 4 4 3 2" xfId="6334"/>
    <cellStyle name="Comma 4 4 4 3 2 2" xfId="29106"/>
    <cellStyle name="Comma 4 4 4 3 3" xfId="10461"/>
    <cellStyle name="Comma 4 4 4 3 3 2" xfId="33233"/>
    <cellStyle name="Comma 4 4 4 3 4" xfId="14861"/>
    <cellStyle name="Comma 4 4 4 3 4 2" xfId="37633"/>
    <cellStyle name="Comma 4 4 4 3 5" xfId="18821"/>
    <cellStyle name="Comma 4 4 4 3 5 2" xfId="41593"/>
    <cellStyle name="Comma 4 4 4 3 6" xfId="24981"/>
    <cellStyle name="Comma 4 4 4 4" xfId="3034"/>
    <cellStyle name="Comma 4 4 4 4 2" xfId="7159"/>
    <cellStyle name="Comma 4 4 4 4 2 2" xfId="29931"/>
    <cellStyle name="Comma 4 4 4 4 3" xfId="11286"/>
    <cellStyle name="Comma 4 4 4 4 3 2" xfId="34058"/>
    <cellStyle name="Comma 4 4 4 4 4" xfId="15686"/>
    <cellStyle name="Comma 4 4 4 4 4 2" xfId="38458"/>
    <cellStyle name="Comma 4 4 4 4 5" xfId="19646"/>
    <cellStyle name="Comma 4 4 4 4 5 2" xfId="42418"/>
    <cellStyle name="Comma 4 4 4 4 6" xfId="25806"/>
    <cellStyle name="Comma 4 4 4 5" xfId="4024"/>
    <cellStyle name="Comma 4 4 4 5 2" xfId="8149"/>
    <cellStyle name="Comma 4 4 4 5 2 2" xfId="30921"/>
    <cellStyle name="Comma 4 4 4 5 3" xfId="12276"/>
    <cellStyle name="Comma 4 4 4 5 3 2" xfId="35048"/>
    <cellStyle name="Comma 4 4 4 5 4" xfId="16676"/>
    <cellStyle name="Comma 4 4 4 5 4 2" xfId="39448"/>
    <cellStyle name="Comma 4 4 4 5 5" xfId="20636"/>
    <cellStyle name="Comma 4 4 4 5 5 2" xfId="43408"/>
    <cellStyle name="Comma 4 4 4 5 6" xfId="26796"/>
    <cellStyle name="Comma 4 4 4 6" xfId="4904"/>
    <cellStyle name="Comma 4 4 4 6 2" xfId="27676"/>
    <cellStyle name="Comma 4 4 4 7" xfId="9031"/>
    <cellStyle name="Comma 4 4 4 7 2" xfId="31803"/>
    <cellStyle name="Comma 4 4 4 8" xfId="13431"/>
    <cellStyle name="Comma 4 4 4 8 2" xfId="36203"/>
    <cellStyle name="Comma 4 4 4 9" xfId="17391"/>
    <cellStyle name="Comma 4 4 4 9 2" xfId="40163"/>
    <cellStyle name="Comma 4 4 5" xfId="999"/>
    <cellStyle name="Comma 4 4 5 2" xfId="5124"/>
    <cellStyle name="Comma 4 4 5 2 2" xfId="27896"/>
    <cellStyle name="Comma 4 4 5 3" xfId="9251"/>
    <cellStyle name="Comma 4 4 5 3 2" xfId="32023"/>
    <cellStyle name="Comma 4 4 5 4" xfId="13651"/>
    <cellStyle name="Comma 4 4 5 4 2" xfId="36423"/>
    <cellStyle name="Comma 4 4 5 5" xfId="17611"/>
    <cellStyle name="Comma 4 4 5 5 2" xfId="40383"/>
    <cellStyle name="Comma 4 4 5 6" xfId="23771"/>
    <cellStyle name="Comma 4 4 6" xfId="1714"/>
    <cellStyle name="Comma 4 4 6 2" xfId="5839"/>
    <cellStyle name="Comma 4 4 6 2 2" xfId="28611"/>
    <cellStyle name="Comma 4 4 6 3" xfId="9966"/>
    <cellStyle name="Comma 4 4 6 3 2" xfId="32738"/>
    <cellStyle name="Comma 4 4 6 4" xfId="14366"/>
    <cellStyle name="Comma 4 4 6 4 2" xfId="37138"/>
    <cellStyle name="Comma 4 4 6 5" xfId="18326"/>
    <cellStyle name="Comma 4 4 6 5 2" xfId="41098"/>
    <cellStyle name="Comma 4 4 6 6" xfId="24486"/>
    <cellStyle name="Comma 4 4 7" xfId="2539"/>
    <cellStyle name="Comma 4 4 7 2" xfId="6664"/>
    <cellStyle name="Comma 4 4 7 2 2" xfId="29436"/>
    <cellStyle name="Comma 4 4 7 3" xfId="10791"/>
    <cellStyle name="Comma 4 4 7 3 2" xfId="33563"/>
    <cellStyle name="Comma 4 4 7 4" xfId="15191"/>
    <cellStyle name="Comma 4 4 7 4 2" xfId="37963"/>
    <cellStyle name="Comma 4 4 7 5" xfId="19151"/>
    <cellStyle name="Comma 4 4 7 5 2" xfId="41923"/>
    <cellStyle name="Comma 4 4 7 6" xfId="25311"/>
    <cellStyle name="Comma 4 4 8" xfId="3529"/>
    <cellStyle name="Comma 4 4 8 2" xfId="7654"/>
    <cellStyle name="Comma 4 4 8 2 2" xfId="30426"/>
    <cellStyle name="Comma 4 4 8 3" xfId="11781"/>
    <cellStyle name="Comma 4 4 8 3 2" xfId="34553"/>
    <cellStyle name="Comma 4 4 8 4" xfId="16181"/>
    <cellStyle name="Comma 4 4 8 4 2" xfId="38953"/>
    <cellStyle name="Comma 4 4 8 5" xfId="20141"/>
    <cellStyle name="Comma 4 4 8 5 2" xfId="42913"/>
    <cellStyle name="Comma 4 4 8 6" xfId="26301"/>
    <cellStyle name="Comma 4 4 9" xfId="4409"/>
    <cellStyle name="Comma 4 4 9 2" xfId="27181"/>
    <cellStyle name="Comma 4 40" xfId="20966"/>
    <cellStyle name="Comma 4 40 2" xfId="43738"/>
    <cellStyle name="Comma 4 41" xfId="21021"/>
    <cellStyle name="Comma 4 41 2" xfId="43793"/>
    <cellStyle name="Comma 4 42" xfId="21076"/>
    <cellStyle name="Comma 4 42 2" xfId="43848"/>
    <cellStyle name="Comma 4 43" xfId="21131"/>
    <cellStyle name="Comma 4 43 2" xfId="43903"/>
    <cellStyle name="Comma 4 44" xfId="21186"/>
    <cellStyle name="Comma 4 44 2" xfId="43958"/>
    <cellStyle name="Comma 4 45" xfId="21241"/>
    <cellStyle name="Comma 4 45 2" xfId="44013"/>
    <cellStyle name="Comma 4 46" xfId="21296"/>
    <cellStyle name="Comma 4 46 2" xfId="44068"/>
    <cellStyle name="Comma 4 47" xfId="21351"/>
    <cellStyle name="Comma 4 47 2" xfId="44123"/>
    <cellStyle name="Comma 4 48" xfId="21406"/>
    <cellStyle name="Comma 4 48 2" xfId="44178"/>
    <cellStyle name="Comma 4 49" xfId="21461"/>
    <cellStyle name="Comma 4 49 2" xfId="44233"/>
    <cellStyle name="Comma 4 5" xfId="284"/>
    <cellStyle name="Comma 4 5 10" xfId="16951"/>
    <cellStyle name="Comma 4 5 10 2" xfId="39723"/>
    <cellStyle name="Comma 4 5 11" xfId="23056"/>
    <cellStyle name="Comma 4 5 2" xfId="1054"/>
    <cellStyle name="Comma 4 5 2 2" xfId="5179"/>
    <cellStyle name="Comma 4 5 2 2 2" xfId="27951"/>
    <cellStyle name="Comma 4 5 2 3" xfId="9306"/>
    <cellStyle name="Comma 4 5 2 3 2" xfId="32078"/>
    <cellStyle name="Comma 4 5 2 4" xfId="13706"/>
    <cellStyle name="Comma 4 5 2 4 2" xfId="36478"/>
    <cellStyle name="Comma 4 5 2 5" xfId="17666"/>
    <cellStyle name="Comma 4 5 2 5 2" xfId="40438"/>
    <cellStyle name="Comma 4 5 2 6" xfId="23826"/>
    <cellStyle name="Comma 4 5 3" xfId="1769"/>
    <cellStyle name="Comma 4 5 3 2" xfId="5894"/>
    <cellStyle name="Comma 4 5 3 2 2" xfId="28666"/>
    <cellStyle name="Comma 4 5 3 3" xfId="10021"/>
    <cellStyle name="Comma 4 5 3 3 2" xfId="32793"/>
    <cellStyle name="Comma 4 5 3 4" xfId="14421"/>
    <cellStyle name="Comma 4 5 3 4 2" xfId="37193"/>
    <cellStyle name="Comma 4 5 3 5" xfId="18381"/>
    <cellStyle name="Comma 4 5 3 5 2" xfId="41153"/>
    <cellStyle name="Comma 4 5 3 6" xfId="24541"/>
    <cellStyle name="Comma 4 5 4" xfId="2594"/>
    <cellStyle name="Comma 4 5 4 2" xfId="6719"/>
    <cellStyle name="Comma 4 5 4 2 2" xfId="29491"/>
    <cellStyle name="Comma 4 5 4 3" xfId="10846"/>
    <cellStyle name="Comma 4 5 4 3 2" xfId="33618"/>
    <cellStyle name="Comma 4 5 4 4" xfId="15246"/>
    <cellStyle name="Comma 4 5 4 4 2" xfId="38018"/>
    <cellStyle name="Comma 4 5 4 5" xfId="19206"/>
    <cellStyle name="Comma 4 5 4 5 2" xfId="41978"/>
    <cellStyle name="Comma 4 5 4 6" xfId="25366"/>
    <cellStyle name="Comma 4 5 5" xfId="3584"/>
    <cellStyle name="Comma 4 5 5 2" xfId="7709"/>
    <cellStyle name="Comma 4 5 5 2 2" xfId="30481"/>
    <cellStyle name="Comma 4 5 5 3" xfId="11836"/>
    <cellStyle name="Comma 4 5 5 3 2" xfId="34608"/>
    <cellStyle name="Comma 4 5 5 4" xfId="16236"/>
    <cellStyle name="Comma 4 5 5 4 2" xfId="39008"/>
    <cellStyle name="Comma 4 5 5 5" xfId="20196"/>
    <cellStyle name="Comma 4 5 5 5 2" xfId="42968"/>
    <cellStyle name="Comma 4 5 5 6" xfId="26356"/>
    <cellStyle name="Comma 4 5 6" xfId="4464"/>
    <cellStyle name="Comma 4 5 6 2" xfId="27236"/>
    <cellStyle name="Comma 4 5 7" xfId="8591"/>
    <cellStyle name="Comma 4 5 7 2" xfId="31363"/>
    <cellStyle name="Comma 4 5 8" xfId="12551"/>
    <cellStyle name="Comma 4 5 8 2" xfId="35323"/>
    <cellStyle name="Comma 4 5 9" xfId="12991"/>
    <cellStyle name="Comma 4 5 9 2" xfId="35763"/>
    <cellStyle name="Comma 4 50" xfId="21516"/>
    <cellStyle name="Comma 4 50 2" xfId="44288"/>
    <cellStyle name="Comma 4 51" xfId="21571"/>
    <cellStyle name="Comma 4 51 2" xfId="44343"/>
    <cellStyle name="Comma 4 52" xfId="21626"/>
    <cellStyle name="Comma 4 52 2" xfId="44398"/>
    <cellStyle name="Comma 4 53" xfId="21681"/>
    <cellStyle name="Comma 4 53 2" xfId="44453"/>
    <cellStyle name="Comma 4 54" xfId="21736"/>
    <cellStyle name="Comma 4 54 2" xfId="44508"/>
    <cellStyle name="Comma 4 55" xfId="21791"/>
    <cellStyle name="Comma 4 55 2" xfId="44563"/>
    <cellStyle name="Comma 4 56" xfId="21846"/>
    <cellStyle name="Comma 4 56 2" xfId="44618"/>
    <cellStyle name="Comma 4 57" xfId="21901"/>
    <cellStyle name="Comma 4 57 2" xfId="44673"/>
    <cellStyle name="Comma 4 58" xfId="21956"/>
    <cellStyle name="Comma 4 58 2" xfId="44728"/>
    <cellStyle name="Comma 4 59" xfId="22011"/>
    <cellStyle name="Comma 4 59 2" xfId="44783"/>
    <cellStyle name="Comma 4 6" xfId="449"/>
    <cellStyle name="Comma 4 6 10" xfId="17061"/>
    <cellStyle name="Comma 4 6 10 2" xfId="39833"/>
    <cellStyle name="Comma 4 6 11" xfId="23221"/>
    <cellStyle name="Comma 4 6 2" xfId="1164"/>
    <cellStyle name="Comma 4 6 2 2" xfId="5289"/>
    <cellStyle name="Comma 4 6 2 2 2" xfId="28061"/>
    <cellStyle name="Comma 4 6 2 3" xfId="9416"/>
    <cellStyle name="Comma 4 6 2 3 2" xfId="32188"/>
    <cellStyle name="Comma 4 6 2 4" xfId="13816"/>
    <cellStyle name="Comma 4 6 2 4 2" xfId="36588"/>
    <cellStyle name="Comma 4 6 2 5" xfId="17776"/>
    <cellStyle name="Comma 4 6 2 5 2" xfId="40548"/>
    <cellStyle name="Comma 4 6 2 6" xfId="23936"/>
    <cellStyle name="Comma 4 6 3" xfId="1879"/>
    <cellStyle name="Comma 4 6 3 2" xfId="6004"/>
    <cellStyle name="Comma 4 6 3 2 2" xfId="28776"/>
    <cellStyle name="Comma 4 6 3 3" xfId="10131"/>
    <cellStyle name="Comma 4 6 3 3 2" xfId="32903"/>
    <cellStyle name="Comma 4 6 3 4" xfId="14531"/>
    <cellStyle name="Comma 4 6 3 4 2" xfId="37303"/>
    <cellStyle name="Comma 4 6 3 5" xfId="18491"/>
    <cellStyle name="Comma 4 6 3 5 2" xfId="41263"/>
    <cellStyle name="Comma 4 6 3 6" xfId="24651"/>
    <cellStyle name="Comma 4 6 4" xfId="2704"/>
    <cellStyle name="Comma 4 6 4 2" xfId="6829"/>
    <cellStyle name="Comma 4 6 4 2 2" xfId="29601"/>
    <cellStyle name="Comma 4 6 4 3" xfId="10956"/>
    <cellStyle name="Comma 4 6 4 3 2" xfId="33728"/>
    <cellStyle name="Comma 4 6 4 4" xfId="15356"/>
    <cellStyle name="Comma 4 6 4 4 2" xfId="38128"/>
    <cellStyle name="Comma 4 6 4 5" xfId="19316"/>
    <cellStyle name="Comma 4 6 4 5 2" xfId="42088"/>
    <cellStyle name="Comma 4 6 4 6" xfId="25476"/>
    <cellStyle name="Comma 4 6 5" xfId="3694"/>
    <cellStyle name="Comma 4 6 5 2" xfId="7819"/>
    <cellStyle name="Comma 4 6 5 2 2" xfId="30591"/>
    <cellStyle name="Comma 4 6 5 3" xfId="11946"/>
    <cellStyle name="Comma 4 6 5 3 2" xfId="34718"/>
    <cellStyle name="Comma 4 6 5 4" xfId="16346"/>
    <cellStyle name="Comma 4 6 5 4 2" xfId="39118"/>
    <cellStyle name="Comma 4 6 5 5" xfId="20306"/>
    <cellStyle name="Comma 4 6 5 5 2" xfId="43078"/>
    <cellStyle name="Comma 4 6 5 6" xfId="26466"/>
    <cellStyle name="Comma 4 6 6" xfId="4574"/>
    <cellStyle name="Comma 4 6 6 2" xfId="27346"/>
    <cellStyle name="Comma 4 6 7" xfId="8701"/>
    <cellStyle name="Comma 4 6 7 2" xfId="31473"/>
    <cellStyle name="Comma 4 6 8" xfId="12661"/>
    <cellStyle name="Comma 4 6 8 2" xfId="35433"/>
    <cellStyle name="Comma 4 6 9" xfId="13101"/>
    <cellStyle name="Comma 4 6 9 2" xfId="35873"/>
    <cellStyle name="Comma 4 60" xfId="22066"/>
    <cellStyle name="Comma 4 60 2" xfId="44838"/>
    <cellStyle name="Comma 4 61" xfId="22121"/>
    <cellStyle name="Comma 4 61 2" xfId="44893"/>
    <cellStyle name="Comma 4 62" xfId="22176"/>
    <cellStyle name="Comma 4 62 2" xfId="44948"/>
    <cellStyle name="Comma 4 63" xfId="22231"/>
    <cellStyle name="Comma 4 63 2" xfId="45003"/>
    <cellStyle name="Comma 4 64" xfId="22286"/>
    <cellStyle name="Comma 4 64 2" xfId="45058"/>
    <cellStyle name="Comma 4 65" xfId="22341"/>
    <cellStyle name="Comma 4 65 2" xfId="45113"/>
    <cellStyle name="Comma 4 66" xfId="22396"/>
    <cellStyle name="Comma 4 66 2" xfId="45168"/>
    <cellStyle name="Comma 4 67" xfId="22451"/>
    <cellStyle name="Comma 4 67 2" xfId="45223"/>
    <cellStyle name="Comma 4 68" xfId="22506"/>
    <cellStyle name="Comma 4 68 2" xfId="45278"/>
    <cellStyle name="Comma 4 69" xfId="22561"/>
    <cellStyle name="Comma 4 69 2" xfId="45333"/>
    <cellStyle name="Comma 4 7" xfId="559"/>
    <cellStyle name="Comma 4 7 10" xfId="23331"/>
    <cellStyle name="Comma 4 7 2" xfId="1274"/>
    <cellStyle name="Comma 4 7 2 2" xfId="5399"/>
    <cellStyle name="Comma 4 7 2 2 2" xfId="28171"/>
    <cellStyle name="Comma 4 7 2 3" xfId="9526"/>
    <cellStyle name="Comma 4 7 2 3 2" xfId="32298"/>
    <cellStyle name="Comma 4 7 2 4" xfId="13926"/>
    <cellStyle name="Comma 4 7 2 4 2" xfId="36698"/>
    <cellStyle name="Comma 4 7 2 5" xfId="17886"/>
    <cellStyle name="Comma 4 7 2 5 2" xfId="40658"/>
    <cellStyle name="Comma 4 7 2 6" xfId="24046"/>
    <cellStyle name="Comma 4 7 3" xfId="1989"/>
    <cellStyle name="Comma 4 7 3 2" xfId="6114"/>
    <cellStyle name="Comma 4 7 3 2 2" xfId="28886"/>
    <cellStyle name="Comma 4 7 3 3" xfId="10241"/>
    <cellStyle name="Comma 4 7 3 3 2" xfId="33013"/>
    <cellStyle name="Comma 4 7 3 4" xfId="14641"/>
    <cellStyle name="Comma 4 7 3 4 2" xfId="37413"/>
    <cellStyle name="Comma 4 7 3 5" xfId="18601"/>
    <cellStyle name="Comma 4 7 3 5 2" xfId="41373"/>
    <cellStyle name="Comma 4 7 3 6" xfId="24761"/>
    <cellStyle name="Comma 4 7 4" xfId="2814"/>
    <cellStyle name="Comma 4 7 4 2" xfId="6939"/>
    <cellStyle name="Comma 4 7 4 2 2" xfId="29711"/>
    <cellStyle name="Comma 4 7 4 3" xfId="11066"/>
    <cellStyle name="Comma 4 7 4 3 2" xfId="33838"/>
    <cellStyle name="Comma 4 7 4 4" xfId="15466"/>
    <cellStyle name="Comma 4 7 4 4 2" xfId="38238"/>
    <cellStyle name="Comma 4 7 4 5" xfId="19426"/>
    <cellStyle name="Comma 4 7 4 5 2" xfId="42198"/>
    <cellStyle name="Comma 4 7 4 6" xfId="25586"/>
    <cellStyle name="Comma 4 7 5" xfId="3804"/>
    <cellStyle name="Comma 4 7 5 2" xfId="7929"/>
    <cellStyle name="Comma 4 7 5 2 2" xfId="30701"/>
    <cellStyle name="Comma 4 7 5 3" xfId="12056"/>
    <cellStyle name="Comma 4 7 5 3 2" xfId="34828"/>
    <cellStyle name="Comma 4 7 5 4" xfId="16456"/>
    <cellStyle name="Comma 4 7 5 4 2" xfId="39228"/>
    <cellStyle name="Comma 4 7 5 5" xfId="20416"/>
    <cellStyle name="Comma 4 7 5 5 2" xfId="43188"/>
    <cellStyle name="Comma 4 7 5 6" xfId="26576"/>
    <cellStyle name="Comma 4 7 6" xfId="4684"/>
    <cellStyle name="Comma 4 7 6 2" xfId="27456"/>
    <cellStyle name="Comma 4 7 7" xfId="8811"/>
    <cellStyle name="Comma 4 7 7 2" xfId="31583"/>
    <cellStyle name="Comma 4 7 8" xfId="13211"/>
    <cellStyle name="Comma 4 7 8 2" xfId="35983"/>
    <cellStyle name="Comma 4 7 9" xfId="17171"/>
    <cellStyle name="Comma 4 7 9 2" xfId="39943"/>
    <cellStyle name="Comma 4 70" xfId="22616"/>
    <cellStyle name="Comma 4 70 2" xfId="45388"/>
    <cellStyle name="Comma 4 71" xfId="22671"/>
    <cellStyle name="Comma 4 71 2" xfId="45443"/>
    <cellStyle name="Comma 4 72" xfId="22726"/>
    <cellStyle name="Comma 4 72 2" xfId="45498"/>
    <cellStyle name="Comma 4 73" xfId="22781"/>
    <cellStyle name="Comma 4 73 2" xfId="45553"/>
    <cellStyle name="Comma 4 74" xfId="22836"/>
    <cellStyle name="Comma 4 74 2" xfId="45608"/>
    <cellStyle name="Comma 4 75" xfId="22891"/>
    <cellStyle name="Comma 4 75 2" xfId="45663"/>
    <cellStyle name="Comma 4 76" xfId="22946"/>
    <cellStyle name="Comma 4 8" xfId="614"/>
    <cellStyle name="Comma 4 8 10" xfId="23386"/>
    <cellStyle name="Comma 4 8 2" xfId="1329"/>
    <cellStyle name="Comma 4 8 2 2" xfId="5454"/>
    <cellStyle name="Comma 4 8 2 2 2" xfId="28226"/>
    <cellStyle name="Comma 4 8 2 3" xfId="9581"/>
    <cellStyle name="Comma 4 8 2 3 2" xfId="32353"/>
    <cellStyle name="Comma 4 8 2 4" xfId="13981"/>
    <cellStyle name="Comma 4 8 2 4 2" xfId="36753"/>
    <cellStyle name="Comma 4 8 2 5" xfId="17941"/>
    <cellStyle name="Comma 4 8 2 5 2" xfId="40713"/>
    <cellStyle name="Comma 4 8 2 6" xfId="24101"/>
    <cellStyle name="Comma 4 8 3" xfId="2044"/>
    <cellStyle name="Comma 4 8 3 2" xfId="6169"/>
    <cellStyle name="Comma 4 8 3 2 2" xfId="28941"/>
    <cellStyle name="Comma 4 8 3 3" xfId="10296"/>
    <cellStyle name="Comma 4 8 3 3 2" xfId="33068"/>
    <cellStyle name="Comma 4 8 3 4" xfId="14696"/>
    <cellStyle name="Comma 4 8 3 4 2" xfId="37468"/>
    <cellStyle name="Comma 4 8 3 5" xfId="18656"/>
    <cellStyle name="Comma 4 8 3 5 2" xfId="41428"/>
    <cellStyle name="Comma 4 8 3 6" xfId="24816"/>
    <cellStyle name="Comma 4 8 4" xfId="2869"/>
    <cellStyle name="Comma 4 8 4 2" xfId="6994"/>
    <cellStyle name="Comma 4 8 4 2 2" xfId="29766"/>
    <cellStyle name="Comma 4 8 4 3" xfId="11121"/>
    <cellStyle name="Comma 4 8 4 3 2" xfId="33893"/>
    <cellStyle name="Comma 4 8 4 4" xfId="15521"/>
    <cellStyle name="Comma 4 8 4 4 2" xfId="38293"/>
    <cellStyle name="Comma 4 8 4 5" xfId="19481"/>
    <cellStyle name="Comma 4 8 4 5 2" xfId="42253"/>
    <cellStyle name="Comma 4 8 4 6" xfId="25641"/>
    <cellStyle name="Comma 4 8 5" xfId="3859"/>
    <cellStyle name="Comma 4 8 5 2" xfId="7984"/>
    <cellStyle name="Comma 4 8 5 2 2" xfId="30756"/>
    <cellStyle name="Comma 4 8 5 3" xfId="12111"/>
    <cellStyle name="Comma 4 8 5 3 2" xfId="34883"/>
    <cellStyle name="Comma 4 8 5 4" xfId="16511"/>
    <cellStyle name="Comma 4 8 5 4 2" xfId="39283"/>
    <cellStyle name="Comma 4 8 5 5" xfId="20471"/>
    <cellStyle name="Comma 4 8 5 5 2" xfId="43243"/>
    <cellStyle name="Comma 4 8 5 6" xfId="26631"/>
    <cellStyle name="Comma 4 8 6" xfId="4739"/>
    <cellStyle name="Comma 4 8 6 2" xfId="27511"/>
    <cellStyle name="Comma 4 8 7" xfId="8866"/>
    <cellStyle name="Comma 4 8 7 2" xfId="31638"/>
    <cellStyle name="Comma 4 8 8" xfId="13266"/>
    <cellStyle name="Comma 4 8 8 2" xfId="36038"/>
    <cellStyle name="Comma 4 8 9" xfId="17226"/>
    <cellStyle name="Comma 4 8 9 2" xfId="39998"/>
    <cellStyle name="Comma 4 9" xfId="669"/>
    <cellStyle name="Comma 4 9 10" xfId="23441"/>
    <cellStyle name="Comma 4 9 2" xfId="1384"/>
    <cellStyle name="Comma 4 9 2 2" xfId="5509"/>
    <cellStyle name="Comma 4 9 2 2 2" xfId="28281"/>
    <cellStyle name="Comma 4 9 2 3" xfId="9636"/>
    <cellStyle name="Comma 4 9 2 3 2" xfId="32408"/>
    <cellStyle name="Comma 4 9 2 4" xfId="14036"/>
    <cellStyle name="Comma 4 9 2 4 2" xfId="36808"/>
    <cellStyle name="Comma 4 9 2 5" xfId="17996"/>
    <cellStyle name="Comma 4 9 2 5 2" xfId="40768"/>
    <cellStyle name="Comma 4 9 2 6" xfId="24156"/>
    <cellStyle name="Comma 4 9 3" xfId="2099"/>
    <cellStyle name="Comma 4 9 3 2" xfId="6224"/>
    <cellStyle name="Comma 4 9 3 2 2" xfId="28996"/>
    <cellStyle name="Comma 4 9 3 3" xfId="10351"/>
    <cellStyle name="Comma 4 9 3 3 2" xfId="33123"/>
    <cellStyle name="Comma 4 9 3 4" xfId="14751"/>
    <cellStyle name="Comma 4 9 3 4 2" xfId="37523"/>
    <cellStyle name="Comma 4 9 3 5" xfId="18711"/>
    <cellStyle name="Comma 4 9 3 5 2" xfId="41483"/>
    <cellStyle name="Comma 4 9 3 6" xfId="24871"/>
    <cellStyle name="Comma 4 9 4" xfId="2924"/>
    <cellStyle name="Comma 4 9 4 2" xfId="7049"/>
    <cellStyle name="Comma 4 9 4 2 2" xfId="29821"/>
    <cellStyle name="Comma 4 9 4 3" xfId="11176"/>
    <cellStyle name="Comma 4 9 4 3 2" xfId="33948"/>
    <cellStyle name="Comma 4 9 4 4" xfId="15576"/>
    <cellStyle name="Comma 4 9 4 4 2" xfId="38348"/>
    <cellStyle name="Comma 4 9 4 5" xfId="19536"/>
    <cellStyle name="Comma 4 9 4 5 2" xfId="42308"/>
    <cellStyle name="Comma 4 9 4 6" xfId="25696"/>
    <cellStyle name="Comma 4 9 5" xfId="3914"/>
    <cellStyle name="Comma 4 9 5 2" xfId="8039"/>
    <cellStyle name="Comma 4 9 5 2 2" xfId="30811"/>
    <cellStyle name="Comma 4 9 5 3" xfId="12166"/>
    <cellStyle name="Comma 4 9 5 3 2" xfId="34938"/>
    <cellStyle name="Comma 4 9 5 4" xfId="16566"/>
    <cellStyle name="Comma 4 9 5 4 2" xfId="39338"/>
    <cellStyle name="Comma 4 9 5 5" xfId="20526"/>
    <cellStyle name="Comma 4 9 5 5 2" xfId="43298"/>
    <cellStyle name="Comma 4 9 5 6" xfId="26686"/>
    <cellStyle name="Comma 4 9 6" xfId="4794"/>
    <cellStyle name="Comma 4 9 6 2" xfId="27566"/>
    <cellStyle name="Comma 4 9 7" xfId="8921"/>
    <cellStyle name="Comma 4 9 7 2" xfId="31693"/>
    <cellStyle name="Comma 4 9 8" xfId="13321"/>
    <cellStyle name="Comma 4 9 8 2" xfId="36093"/>
    <cellStyle name="Comma 4 9 9" xfId="17281"/>
    <cellStyle name="Comma 4 9 9 2" xfId="40053"/>
    <cellStyle name="Comma 5" xfId="81"/>
    <cellStyle name="Comma 5 10" xfId="82"/>
    <cellStyle name="Comma 5 2" xfId="83"/>
    <cellStyle name="Comma 5 2 10" xfId="618"/>
    <cellStyle name="Comma 5 2 10 10" xfId="23390"/>
    <cellStyle name="Comma 5 2 10 2" xfId="1333"/>
    <cellStyle name="Comma 5 2 10 2 2" xfId="5458"/>
    <cellStyle name="Comma 5 2 10 2 2 2" xfId="28230"/>
    <cellStyle name="Comma 5 2 10 2 3" xfId="9585"/>
    <cellStyle name="Comma 5 2 10 2 3 2" xfId="32357"/>
    <cellStyle name="Comma 5 2 10 2 4" xfId="13985"/>
    <cellStyle name="Comma 5 2 10 2 4 2" xfId="36757"/>
    <cellStyle name="Comma 5 2 10 2 5" xfId="17945"/>
    <cellStyle name="Comma 5 2 10 2 5 2" xfId="40717"/>
    <cellStyle name="Comma 5 2 10 2 6" xfId="24105"/>
    <cellStyle name="Comma 5 2 10 3" xfId="2048"/>
    <cellStyle name="Comma 5 2 10 3 2" xfId="6173"/>
    <cellStyle name="Comma 5 2 10 3 2 2" xfId="28945"/>
    <cellStyle name="Comma 5 2 10 3 3" xfId="10300"/>
    <cellStyle name="Comma 5 2 10 3 3 2" xfId="33072"/>
    <cellStyle name="Comma 5 2 10 3 4" xfId="14700"/>
    <cellStyle name="Comma 5 2 10 3 4 2" xfId="37472"/>
    <cellStyle name="Comma 5 2 10 3 5" xfId="18660"/>
    <cellStyle name="Comma 5 2 10 3 5 2" xfId="41432"/>
    <cellStyle name="Comma 5 2 10 3 6" xfId="24820"/>
    <cellStyle name="Comma 5 2 10 4" xfId="2873"/>
    <cellStyle name="Comma 5 2 10 4 2" xfId="6998"/>
    <cellStyle name="Comma 5 2 10 4 2 2" xfId="29770"/>
    <cellStyle name="Comma 5 2 10 4 3" xfId="11125"/>
    <cellStyle name="Comma 5 2 10 4 3 2" xfId="33897"/>
    <cellStyle name="Comma 5 2 10 4 4" xfId="15525"/>
    <cellStyle name="Comma 5 2 10 4 4 2" xfId="38297"/>
    <cellStyle name="Comma 5 2 10 4 5" xfId="19485"/>
    <cellStyle name="Comma 5 2 10 4 5 2" xfId="42257"/>
    <cellStyle name="Comma 5 2 10 4 6" xfId="25645"/>
    <cellStyle name="Comma 5 2 10 5" xfId="3863"/>
    <cellStyle name="Comma 5 2 10 5 2" xfId="7988"/>
    <cellStyle name="Comma 5 2 10 5 2 2" xfId="30760"/>
    <cellStyle name="Comma 5 2 10 5 3" xfId="12115"/>
    <cellStyle name="Comma 5 2 10 5 3 2" xfId="34887"/>
    <cellStyle name="Comma 5 2 10 5 4" xfId="16515"/>
    <cellStyle name="Comma 5 2 10 5 4 2" xfId="39287"/>
    <cellStyle name="Comma 5 2 10 5 5" xfId="20475"/>
    <cellStyle name="Comma 5 2 10 5 5 2" xfId="43247"/>
    <cellStyle name="Comma 5 2 10 5 6" xfId="26635"/>
    <cellStyle name="Comma 5 2 10 6" xfId="4743"/>
    <cellStyle name="Comma 5 2 10 6 2" xfId="27515"/>
    <cellStyle name="Comma 5 2 10 7" xfId="8870"/>
    <cellStyle name="Comma 5 2 10 7 2" xfId="31642"/>
    <cellStyle name="Comma 5 2 10 8" xfId="13270"/>
    <cellStyle name="Comma 5 2 10 8 2" xfId="36042"/>
    <cellStyle name="Comma 5 2 10 9" xfId="17230"/>
    <cellStyle name="Comma 5 2 10 9 2" xfId="40002"/>
    <cellStyle name="Comma 5 2 11" xfId="673"/>
    <cellStyle name="Comma 5 2 11 10" xfId="23445"/>
    <cellStyle name="Comma 5 2 11 2" xfId="1388"/>
    <cellStyle name="Comma 5 2 11 2 2" xfId="5513"/>
    <cellStyle name="Comma 5 2 11 2 2 2" xfId="28285"/>
    <cellStyle name="Comma 5 2 11 2 3" xfId="9640"/>
    <cellStyle name="Comma 5 2 11 2 3 2" xfId="32412"/>
    <cellStyle name="Comma 5 2 11 2 4" xfId="14040"/>
    <cellStyle name="Comma 5 2 11 2 4 2" xfId="36812"/>
    <cellStyle name="Comma 5 2 11 2 5" xfId="18000"/>
    <cellStyle name="Comma 5 2 11 2 5 2" xfId="40772"/>
    <cellStyle name="Comma 5 2 11 2 6" xfId="24160"/>
    <cellStyle name="Comma 5 2 11 3" xfId="2103"/>
    <cellStyle name="Comma 5 2 11 3 2" xfId="6228"/>
    <cellStyle name="Comma 5 2 11 3 2 2" xfId="29000"/>
    <cellStyle name="Comma 5 2 11 3 3" xfId="10355"/>
    <cellStyle name="Comma 5 2 11 3 3 2" xfId="33127"/>
    <cellStyle name="Comma 5 2 11 3 4" xfId="14755"/>
    <cellStyle name="Comma 5 2 11 3 4 2" xfId="37527"/>
    <cellStyle name="Comma 5 2 11 3 5" xfId="18715"/>
    <cellStyle name="Comma 5 2 11 3 5 2" xfId="41487"/>
    <cellStyle name="Comma 5 2 11 3 6" xfId="24875"/>
    <cellStyle name="Comma 5 2 11 4" xfId="2928"/>
    <cellStyle name="Comma 5 2 11 4 2" xfId="7053"/>
    <cellStyle name="Comma 5 2 11 4 2 2" xfId="29825"/>
    <cellStyle name="Comma 5 2 11 4 3" xfId="11180"/>
    <cellStyle name="Comma 5 2 11 4 3 2" xfId="33952"/>
    <cellStyle name="Comma 5 2 11 4 4" xfId="15580"/>
    <cellStyle name="Comma 5 2 11 4 4 2" xfId="38352"/>
    <cellStyle name="Comma 5 2 11 4 5" xfId="19540"/>
    <cellStyle name="Comma 5 2 11 4 5 2" xfId="42312"/>
    <cellStyle name="Comma 5 2 11 4 6" xfId="25700"/>
    <cellStyle name="Comma 5 2 11 5" xfId="3918"/>
    <cellStyle name="Comma 5 2 11 5 2" xfId="8043"/>
    <cellStyle name="Comma 5 2 11 5 2 2" xfId="30815"/>
    <cellStyle name="Comma 5 2 11 5 3" xfId="12170"/>
    <cellStyle name="Comma 5 2 11 5 3 2" xfId="34942"/>
    <cellStyle name="Comma 5 2 11 5 4" xfId="16570"/>
    <cellStyle name="Comma 5 2 11 5 4 2" xfId="39342"/>
    <cellStyle name="Comma 5 2 11 5 5" xfId="20530"/>
    <cellStyle name="Comma 5 2 11 5 5 2" xfId="43302"/>
    <cellStyle name="Comma 5 2 11 5 6" xfId="26690"/>
    <cellStyle name="Comma 5 2 11 6" xfId="4798"/>
    <cellStyle name="Comma 5 2 11 6 2" xfId="27570"/>
    <cellStyle name="Comma 5 2 11 7" xfId="8925"/>
    <cellStyle name="Comma 5 2 11 7 2" xfId="31697"/>
    <cellStyle name="Comma 5 2 11 8" xfId="13325"/>
    <cellStyle name="Comma 5 2 11 8 2" xfId="36097"/>
    <cellStyle name="Comma 5 2 11 9" xfId="17285"/>
    <cellStyle name="Comma 5 2 11 9 2" xfId="40057"/>
    <cellStyle name="Comma 5 2 12" xfId="728"/>
    <cellStyle name="Comma 5 2 12 10" xfId="23500"/>
    <cellStyle name="Comma 5 2 12 2" xfId="1443"/>
    <cellStyle name="Comma 5 2 12 2 2" xfId="5568"/>
    <cellStyle name="Comma 5 2 12 2 2 2" xfId="28340"/>
    <cellStyle name="Comma 5 2 12 2 3" xfId="9695"/>
    <cellStyle name="Comma 5 2 12 2 3 2" xfId="32467"/>
    <cellStyle name="Comma 5 2 12 2 4" xfId="14095"/>
    <cellStyle name="Comma 5 2 12 2 4 2" xfId="36867"/>
    <cellStyle name="Comma 5 2 12 2 5" xfId="18055"/>
    <cellStyle name="Comma 5 2 12 2 5 2" xfId="40827"/>
    <cellStyle name="Comma 5 2 12 2 6" xfId="24215"/>
    <cellStyle name="Comma 5 2 12 3" xfId="2158"/>
    <cellStyle name="Comma 5 2 12 3 2" xfId="6283"/>
    <cellStyle name="Comma 5 2 12 3 2 2" xfId="29055"/>
    <cellStyle name="Comma 5 2 12 3 3" xfId="10410"/>
    <cellStyle name="Comma 5 2 12 3 3 2" xfId="33182"/>
    <cellStyle name="Comma 5 2 12 3 4" xfId="14810"/>
    <cellStyle name="Comma 5 2 12 3 4 2" xfId="37582"/>
    <cellStyle name="Comma 5 2 12 3 5" xfId="18770"/>
    <cellStyle name="Comma 5 2 12 3 5 2" xfId="41542"/>
    <cellStyle name="Comma 5 2 12 3 6" xfId="24930"/>
    <cellStyle name="Comma 5 2 12 4" xfId="2983"/>
    <cellStyle name="Comma 5 2 12 4 2" xfId="7108"/>
    <cellStyle name="Comma 5 2 12 4 2 2" xfId="29880"/>
    <cellStyle name="Comma 5 2 12 4 3" xfId="11235"/>
    <cellStyle name="Comma 5 2 12 4 3 2" xfId="34007"/>
    <cellStyle name="Comma 5 2 12 4 4" xfId="15635"/>
    <cellStyle name="Comma 5 2 12 4 4 2" xfId="38407"/>
    <cellStyle name="Comma 5 2 12 4 5" xfId="19595"/>
    <cellStyle name="Comma 5 2 12 4 5 2" xfId="42367"/>
    <cellStyle name="Comma 5 2 12 4 6" xfId="25755"/>
    <cellStyle name="Comma 5 2 12 5" xfId="3973"/>
    <cellStyle name="Comma 5 2 12 5 2" xfId="8098"/>
    <cellStyle name="Comma 5 2 12 5 2 2" xfId="30870"/>
    <cellStyle name="Comma 5 2 12 5 3" xfId="12225"/>
    <cellStyle name="Comma 5 2 12 5 3 2" xfId="34997"/>
    <cellStyle name="Comma 5 2 12 5 4" xfId="16625"/>
    <cellStyle name="Comma 5 2 12 5 4 2" xfId="39397"/>
    <cellStyle name="Comma 5 2 12 5 5" xfId="20585"/>
    <cellStyle name="Comma 5 2 12 5 5 2" xfId="43357"/>
    <cellStyle name="Comma 5 2 12 5 6" xfId="26745"/>
    <cellStyle name="Comma 5 2 12 6" xfId="4853"/>
    <cellStyle name="Comma 5 2 12 6 2" xfId="27625"/>
    <cellStyle name="Comma 5 2 12 7" xfId="8980"/>
    <cellStyle name="Comma 5 2 12 7 2" xfId="31752"/>
    <cellStyle name="Comma 5 2 12 8" xfId="13380"/>
    <cellStyle name="Comma 5 2 12 8 2" xfId="36152"/>
    <cellStyle name="Comma 5 2 12 9" xfId="17340"/>
    <cellStyle name="Comma 5 2 12 9 2" xfId="40112"/>
    <cellStyle name="Comma 5 2 13" xfId="838"/>
    <cellStyle name="Comma 5 2 13 10" xfId="23610"/>
    <cellStyle name="Comma 5 2 13 2" xfId="1553"/>
    <cellStyle name="Comma 5 2 13 2 2" xfId="5678"/>
    <cellStyle name="Comma 5 2 13 2 2 2" xfId="28450"/>
    <cellStyle name="Comma 5 2 13 2 3" xfId="9805"/>
    <cellStyle name="Comma 5 2 13 2 3 2" xfId="32577"/>
    <cellStyle name="Comma 5 2 13 2 4" xfId="14205"/>
    <cellStyle name="Comma 5 2 13 2 4 2" xfId="36977"/>
    <cellStyle name="Comma 5 2 13 2 5" xfId="18165"/>
    <cellStyle name="Comma 5 2 13 2 5 2" xfId="40937"/>
    <cellStyle name="Comma 5 2 13 2 6" xfId="24325"/>
    <cellStyle name="Comma 5 2 13 3" xfId="2268"/>
    <cellStyle name="Comma 5 2 13 3 2" xfId="6393"/>
    <cellStyle name="Comma 5 2 13 3 2 2" xfId="29165"/>
    <cellStyle name="Comma 5 2 13 3 3" xfId="10520"/>
    <cellStyle name="Comma 5 2 13 3 3 2" xfId="33292"/>
    <cellStyle name="Comma 5 2 13 3 4" xfId="14920"/>
    <cellStyle name="Comma 5 2 13 3 4 2" xfId="37692"/>
    <cellStyle name="Comma 5 2 13 3 5" xfId="18880"/>
    <cellStyle name="Comma 5 2 13 3 5 2" xfId="41652"/>
    <cellStyle name="Comma 5 2 13 3 6" xfId="25040"/>
    <cellStyle name="Comma 5 2 13 4" xfId="3093"/>
    <cellStyle name="Comma 5 2 13 4 2" xfId="7218"/>
    <cellStyle name="Comma 5 2 13 4 2 2" xfId="29990"/>
    <cellStyle name="Comma 5 2 13 4 3" xfId="11345"/>
    <cellStyle name="Comma 5 2 13 4 3 2" xfId="34117"/>
    <cellStyle name="Comma 5 2 13 4 4" xfId="15745"/>
    <cellStyle name="Comma 5 2 13 4 4 2" xfId="38517"/>
    <cellStyle name="Comma 5 2 13 4 5" xfId="19705"/>
    <cellStyle name="Comma 5 2 13 4 5 2" xfId="42477"/>
    <cellStyle name="Comma 5 2 13 4 6" xfId="25865"/>
    <cellStyle name="Comma 5 2 13 5" xfId="4083"/>
    <cellStyle name="Comma 5 2 13 5 2" xfId="8208"/>
    <cellStyle name="Comma 5 2 13 5 2 2" xfId="30980"/>
    <cellStyle name="Comma 5 2 13 5 3" xfId="12335"/>
    <cellStyle name="Comma 5 2 13 5 3 2" xfId="35107"/>
    <cellStyle name="Comma 5 2 13 5 4" xfId="16735"/>
    <cellStyle name="Comma 5 2 13 5 4 2" xfId="39507"/>
    <cellStyle name="Comma 5 2 13 5 5" xfId="20695"/>
    <cellStyle name="Comma 5 2 13 5 5 2" xfId="43467"/>
    <cellStyle name="Comma 5 2 13 5 6" xfId="26855"/>
    <cellStyle name="Comma 5 2 13 6" xfId="4963"/>
    <cellStyle name="Comma 5 2 13 6 2" xfId="27735"/>
    <cellStyle name="Comma 5 2 13 7" xfId="9090"/>
    <cellStyle name="Comma 5 2 13 7 2" xfId="31862"/>
    <cellStyle name="Comma 5 2 13 8" xfId="13490"/>
    <cellStyle name="Comma 5 2 13 8 2" xfId="36262"/>
    <cellStyle name="Comma 5 2 13 9" xfId="17450"/>
    <cellStyle name="Comma 5 2 13 9 2" xfId="40222"/>
    <cellStyle name="Comma 5 2 14" xfId="893"/>
    <cellStyle name="Comma 5 2 14 10" xfId="23665"/>
    <cellStyle name="Comma 5 2 14 2" xfId="1608"/>
    <cellStyle name="Comma 5 2 14 2 2" xfId="5733"/>
    <cellStyle name="Comma 5 2 14 2 2 2" xfId="28505"/>
    <cellStyle name="Comma 5 2 14 2 3" xfId="9860"/>
    <cellStyle name="Comma 5 2 14 2 3 2" xfId="32632"/>
    <cellStyle name="Comma 5 2 14 2 4" xfId="14260"/>
    <cellStyle name="Comma 5 2 14 2 4 2" xfId="37032"/>
    <cellStyle name="Comma 5 2 14 2 5" xfId="18220"/>
    <cellStyle name="Comma 5 2 14 2 5 2" xfId="40992"/>
    <cellStyle name="Comma 5 2 14 2 6" xfId="24380"/>
    <cellStyle name="Comma 5 2 14 3" xfId="2323"/>
    <cellStyle name="Comma 5 2 14 3 2" xfId="6448"/>
    <cellStyle name="Comma 5 2 14 3 2 2" xfId="29220"/>
    <cellStyle name="Comma 5 2 14 3 3" xfId="10575"/>
    <cellStyle name="Comma 5 2 14 3 3 2" xfId="33347"/>
    <cellStyle name="Comma 5 2 14 3 4" xfId="14975"/>
    <cellStyle name="Comma 5 2 14 3 4 2" xfId="37747"/>
    <cellStyle name="Comma 5 2 14 3 5" xfId="18935"/>
    <cellStyle name="Comma 5 2 14 3 5 2" xfId="41707"/>
    <cellStyle name="Comma 5 2 14 3 6" xfId="25095"/>
    <cellStyle name="Comma 5 2 14 4" xfId="3148"/>
    <cellStyle name="Comma 5 2 14 4 2" xfId="7273"/>
    <cellStyle name="Comma 5 2 14 4 2 2" xfId="30045"/>
    <cellStyle name="Comma 5 2 14 4 3" xfId="11400"/>
    <cellStyle name="Comma 5 2 14 4 3 2" xfId="34172"/>
    <cellStyle name="Comma 5 2 14 4 4" xfId="15800"/>
    <cellStyle name="Comma 5 2 14 4 4 2" xfId="38572"/>
    <cellStyle name="Comma 5 2 14 4 5" xfId="19760"/>
    <cellStyle name="Comma 5 2 14 4 5 2" xfId="42532"/>
    <cellStyle name="Comma 5 2 14 4 6" xfId="25920"/>
    <cellStyle name="Comma 5 2 14 5" xfId="4138"/>
    <cellStyle name="Comma 5 2 14 5 2" xfId="8263"/>
    <cellStyle name="Comma 5 2 14 5 2 2" xfId="31035"/>
    <cellStyle name="Comma 5 2 14 5 3" xfId="12390"/>
    <cellStyle name="Comma 5 2 14 5 3 2" xfId="35162"/>
    <cellStyle name="Comma 5 2 14 5 4" xfId="16790"/>
    <cellStyle name="Comma 5 2 14 5 4 2" xfId="39562"/>
    <cellStyle name="Comma 5 2 14 5 5" xfId="20750"/>
    <cellStyle name="Comma 5 2 14 5 5 2" xfId="43522"/>
    <cellStyle name="Comma 5 2 14 5 6" xfId="26910"/>
    <cellStyle name="Comma 5 2 14 6" xfId="5018"/>
    <cellStyle name="Comma 5 2 14 6 2" xfId="27790"/>
    <cellStyle name="Comma 5 2 14 7" xfId="9145"/>
    <cellStyle name="Comma 5 2 14 7 2" xfId="31917"/>
    <cellStyle name="Comma 5 2 14 8" xfId="13545"/>
    <cellStyle name="Comma 5 2 14 8 2" xfId="36317"/>
    <cellStyle name="Comma 5 2 14 9" xfId="17505"/>
    <cellStyle name="Comma 5 2 14 9 2" xfId="40277"/>
    <cellStyle name="Comma 5 2 15" xfId="948"/>
    <cellStyle name="Comma 5 2 15 2" xfId="5073"/>
    <cellStyle name="Comma 5 2 15 2 2" xfId="27845"/>
    <cellStyle name="Comma 5 2 15 3" xfId="9200"/>
    <cellStyle name="Comma 5 2 15 3 2" xfId="31972"/>
    <cellStyle name="Comma 5 2 15 4" xfId="13600"/>
    <cellStyle name="Comma 5 2 15 4 2" xfId="36372"/>
    <cellStyle name="Comma 5 2 15 5" xfId="17560"/>
    <cellStyle name="Comma 5 2 15 5 2" xfId="40332"/>
    <cellStyle name="Comma 5 2 15 6" xfId="23720"/>
    <cellStyle name="Comma 5 2 16" xfId="1663"/>
    <cellStyle name="Comma 5 2 16 2" xfId="5788"/>
    <cellStyle name="Comma 5 2 16 2 2" xfId="28560"/>
    <cellStyle name="Comma 5 2 16 3" xfId="9915"/>
    <cellStyle name="Comma 5 2 16 3 2" xfId="32687"/>
    <cellStyle name="Comma 5 2 16 4" xfId="14315"/>
    <cellStyle name="Comma 5 2 16 4 2" xfId="37087"/>
    <cellStyle name="Comma 5 2 16 5" xfId="18275"/>
    <cellStyle name="Comma 5 2 16 5 2" xfId="41047"/>
    <cellStyle name="Comma 5 2 16 6" xfId="24435"/>
    <cellStyle name="Comma 5 2 17" xfId="2378"/>
    <cellStyle name="Comma 5 2 17 2" xfId="6503"/>
    <cellStyle name="Comma 5 2 17 2 2" xfId="29275"/>
    <cellStyle name="Comma 5 2 17 3" xfId="10630"/>
    <cellStyle name="Comma 5 2 17 3 2" xfId="33402"/>
    <cellStyle name="Comma 5 2 17 4" xfId="15030"/>
    <cellStyle name="Comma 5 2 17 4 2" xfId="37802"/>
    <cellStyle name="Comma 5 2 17 5" xfId="18990"/>
    <cellStyle name="Comma 5 2 17 5 2" xfId="41762"/>
    <cellStyle name="Comma 5 2 17 6" xfId="25150"/>
    <cellStyle name="Comma 5 2 18" xfId="2433"/>
    <cellStyle name="Comma 5 2 18 2" xfId="6558"/>
    <cellStyle name="Comma 5 2 18 2 2" xfId="29330"/>
    <cellStyle name="Comma 5 2 18 3" xfId="10685"/>
    <cellStyle name="Comma 5 2 18 3 2" xfId="33457"/>
    <cellStyle name="Comma 5 2 18 4" xfId="15085"/>
    <cellStyle name="Comma 5 2 18 4 2" xfId="37857"/>
    <cellStyle name="Comma 5 2 18 5" xfId="19045"/>
    <cellStyle name="Comma 5 2 18 5 2" xfId="41817"/>
    <cellStyle name="Comma 5 2 18 6" xfId="25205"/>
    <cellStyle name="Comma 5 2 19" xfId="2488"/>
    <cellStyle name="Comma 5 2 19 2" xfId="6613"/>
    <cellStyle name="Comma 5 2 19 2 2" xfId="29385"/>
    <cellStyle name="Comma 5 2 19 3" xfId="10740"/>
    <cellStyle name="Comma 5 2 19 3 2" xfId="33512"/>
    <cellStyle name="Comma 5 2 19 4" xfId="15140"/>
    <cellStyle name="Comma 5 2 19 4 2" xfId="37912"/>
    <cellStyle name="Comma 5 2 19 5" xfId="19100"/>
    <cellStyle name="Comma 5 2 19 5 2" xfId="41872"/>
    <cellStyle name="Comma 5 2 19 6" xfId="25260"/>
    <cellStyle name="Comma 5 2 2" xfId="84"/>
    <cellStyle name="Comma 5 2 2 10" xfId="839"/>
    <cellStyle name="Comma 5 2 2 10 10" xfId="23611"/>
    <cellStyle name="Comma 5 2 2 10 2" xfId="1554"/>
    <cellStyle name="Comma 5 2 2 10 2 2" xfId="5679"/>
    <cellStyle name="Comma 5 2 2 10 2 2 2" xfId="28451"/>
    <cellStyle name="Comma 5 2 2 10 2 3" xfId="9806"/>
    <cellStyle name="Comma 5 2 2 10 2 3 2" xfId="32578"/>
    <cellStyle name="Comma 5 2 2 10 2 4" xfId="14206"/>
    <cellStyle name="Comma 5 2 2 10 2 4 2" xfId="36978"/>
    <cellStyle name="Comma 5 2 2 10 2 5" xfId="18166"/>
    <cellStyle name="Comma 5 2 2 10 2 5 2" xfId="40938"/>
    <cellStyle name="Comma 5 2 2 10 2 6" xfId="24326"/>
    <cellStyle name="Comma 5 2 2 10 3" xfId="2269"/>
    <cellStyle name="Comma 5 2 2 10 3 2" xfId="6394"/>
    <cellStyle name="Comma 5 2 2 10 3 2 2" xfId="29166"/>
    <cellStyle name="Comma 5 2 2 10 3 3" xfId="10521"/>
    <cellStyle name="Comma 5 2 2 10 3 3 2" xfId="33293"/>
    <cellStyle name="Comma 5 2 2 10 3 4" xfId="14921"/>
    <cellStyle name="Comma 5 2 2 10 3 4 2" xfId="37693"/>
    <cellStyle name="Comma 5 2 2 10 3 5" xfId="18881"/>
    <cellStyle name="Comma 5 2 2 10 3 5 2" xfId="41653"/>
    <cellStyle name="Comma 5 2 2 10 3 6" xfId="25041"/>
    <cellStyle name="Comma 5 2 2 10 4" xfId="3094"/>
    <cellStyle name="Comma 5 2 2 10 4 2" xfId="7219"/>
    <cellStyle name="Comma 5 2 2 10 4 2 2" xfId="29991"/>
    <cellStyle name="Comma 5 2 2 10 4 3" xfId="11346"/>
    <cellStyle name="Comma 5 2 2 10 4 3 2" xfId="34118"/>
    <cellStyle name="Comma 5 2 2 10 4 4" xfId="15746"/>
    <cellStyle name="Comma 5 2 2 10 4 4 2" xfId="38518"/>
    <cellStyle name="Comma 5 2 2 10 4 5" xfId="19706"/>
    <cellStyle name="Comma 5 2 2 10 4 5 2" xfId="42478"/>
    <cellStyle name="Comma 5 2 2 10 4 6" xfId="25866"/>
    <cellStyle name="Comma 5 2 2 10 5" xfId="4084"/>
    <cellStyle name="Comma 5 2 2 10 5 2" xfId="8209"/>
    <cellStyle name="Comma 5 2 2 10 5 2 2" xfId="30981"/>
    <cellStyle name="Comma 5 2 2 10 5 3" xfId="12336"/>
    <cellStyle name="Comma 5 2 2 10 5 3 2" xfId="35108"/>
    <cellStyle name="Comma 5 2 2 10 5 4" xfId="16736"/>
    <cellStyle name="Comma 5 2 2 10 5 4 2" xfId="39508"/>
    <cellStyle name="Comma 5 2 2 10 5 5" xfId="20696"/>
    <cellStyle name="Comma 5 2 2 10 5 5 2" xfId="43468"/>
    <cellStyle name="Comma 5 2 2 10 5 6" xfId="26856"/>
    <cellStyle name="Comma 5 2 2 10 6" xfId="4964"/>
    <cellStyle name="Comma 5 2 2 10 6 2" xfId="27736"/>
    <cellStyle name="Comma 5 2 2 10 7" xfId="9091"/>
    <cellStyle name="Comma 5 2 2 10 7 2" xfId="31863"/>
    <cellStyle name="Comma 5 2 2 10 8" xfId="13491"/>
    <cellStyle name="Comma 5 2 2 10 8 2" xfId="36263"/>
    <cellStyle name="Comma 5 2 2 10 9" xfId="17451"/>
    <cellStyle name="Comma 5 2 2 10 9 2" xfId="40223"/>
    <cellStyle name="Comma 5 2 2 11" xfId="894"/>
    <cellStyle name="Comma 5 2 2 11 10" xfId="23666"/>
    <cellStyle name="Comma 5 2 2 11 2" xfId="1609"/>
    <cellStyle name="Comma 5 2 2 11 2 2" xfId="5734"/>
    <cellStyle name="Comma 5 2 2 11 2 2 2" xfId="28506"/>
    <cellStyle name="Comma 5 2 2 11 2 3" xfId="9861"/>
    <cellStyle name="Comma 5 2 2 11 2 3 2" xfId="32633"/>
    <cellStyle name="Comma 5 2 2 11 2 4" xfId="14261"/>
    <cellStyle name="Comma 5 2 2 11 2 4 2" xfId="37033"/>
    <cellStyle name="Comma 5 2 2 11 2 5" xfId="18221"/>
    <cellStyle name="Comma 5 2 2 11 2 5 2" xfId="40993"/>
    <cellStyle name="Comma 5 2 2 11 2 6" xfId="24381"/>
    <cellStyle name="Comma 5 2 2 11 3" xfId="2324"/>
    <cellStyle name="Comma 5 2 2 11 3 2" xfId="6449"/>
    <cellStyle name="Comma 5 2 2 11 3 2 2" xfId="29221"/>
    <cellStyle name="Comma 5 2 2 11 3 3" xfId="10576"/>
    <cellStyle name="Comma 5 2 2 11 3 3 2" xfId="33348"/>
    <cellStyle name="Comma 5 2 2 11 3 4" xfId="14976"/>
    <cellStyle name="Comma 5 2 2 11 3 4 2" xfId="37748"/>
    <cellStyle name="Comma 5 2 2 11 3 5" xfId="18936"/>
    <cellStyle name="Comma 5 2 2 11 3 5 2" xfId="41708"/>
    <cellStyle name="Comma 5 2 2 11 3 6" xfId="25096"/>
    <cellStyle name="Comma 5 2 2 11 4" xfId="3149"/>
    <cellStyle name="Comma 5 2 2 11 4 2" xfId="7274"/>
    <cellStyle name="Comma 5 2 2 11 4 2 2" xfId="30046"/>
    <cellStyle name="Comma 5 2 2 11 4 3" xfId="11401"/>
    <cellStyle name="Comma 5 2 2 11 4 3 2" xfId="34173"/>
    <cellStyle name="Comma 5 2 2 11 4 4" xfId="15801"/>
    <cellStyle name="Comma 5 2 2 11 4 4 2" xfId="38573"/>
    <cellStyle name="Comma 5 2 2 11 4 5" xfId="19761"/>
    <cellStyle name="Comma 5 2 2 11 4 5 2" xfId="42533"/>
    <cellStyle name="Comma 5 2 2 11 4 6" xfId="25921"/>
    <cellStyle name="Comma 5 2 2 11 5" xfId="4139"/>
    <cellStyle name="Comma 5 2 2 11 5 2" xfId="8264"/>
    <cellStyle name="Comma 5 2 2 11 5 2 2" xfId="31036"/>
    <cellStyle name="Comma 5 2 2 11 5 3" xfId="12391"/>
    <cellStyle name="Comma 5 2 2 11 5 3 2" xfId="35163"/>
    <cellStyle name="Comma 5 2 2 11 5 4" xfId="16791"/>
    <cellStyle name="Comma 5 2 2 11 5 4 2" xfId="39563"/>
    <cellStyle name="Comma 5 2 2 11 5 5" xfId="20751"/>
    <cellStyle name="Comma 5 2 2 11 5 5 2" xfId="43523"/>
    <cellStyle name="Comma 5 2 2 11 5 6" xfId="26911"/>
    <cellStyle name="Comma 5 2 2 11 6" xfId="5019"/>
    <cellStyle name="Comma 5 2 2 11 6 2" xfId="27791"/>
    <cellStyle name="Comma 5 2 2 11 7" xfId="9146"/>
    <cellStyle name="Comma 5 2 2 11 7 2" xfId="31918"/>
    <cellStyle name="Comma 5 2 2 11 8" xfId="13546"/>
    <cellStyle name="Comma 5 2 2 11 8 2" xfId="36318"/>
    <cellStyle name="Comma 5 2 2 11 9" xfId="17506"/>
    <cellStyle name="Comma 5 2 2 11 9 2" xfId="40278"/>
    <cellStyle name="Comma 5 2 2 12" xfId="949"/>
    <cellStyle name="Comma 5 2 2 12 2" xfId="5074"/>
    <cellStyle name="Comma 5 2 2 12 2 2" xfId="27846"/>
    <cellStyle name="Comma 5 2 2 12 3" xfId="9201"/>
    <cellStyle name="Comma 5 2 2 12 3 2" xfId="31973"/>
    <cellStyle name="Comma 5 2 2 12 4" xfId="13601"/>
    <cellStyle name="Comma 5 2 2 12 4 2" xfId="36373"/>
    <cellStyle name="Comma 5 2 2 12 5" xfId="17561"/>
    <cellStyle name="Comma 5 2 2 12 5 2" xfId="40333"/>
    <cellStyle name="Comma 5 2 2 12 6" xfId="23721"/>
    <cellStyle name="Comma 5 2 2 13" xfId="1664"/>
    <cellStyle name="Comma 5 2 2 13 2" xfId="5789"/>
    <cellStyle name="Comma 5 2 2 13 2 2" xfId="28561"/>
    <cellStyle name="Comma 5 2 2 13 3" xfId="9916"/>
    <cellStyle name="Comma 5 2 2 13 3 2" xfId="32688"/>
    <cellStyle name="Comma 5 2 2 13 4" xfId="14316"/>
    <cellStyle name="Comma 5 2 2 13 4 2" xfId="37088"/>
    <cellStyle name="Comma 5 2 2 13 5" xfId="18276"/>
    <cellStyle name="Comma 5 2 2 13 5 2" xfId="41048"/>
    <cellStyle name="Comma 5 2 2 13 6" xfId="24436"/>
    <cellStyle name="Comma 5 2 2 14" xfId="2379"/>
    <cellStyle name="Comma 5 2 2 14 2" xfId="6504"/>
    <cellStyle name="Comma 5 2 2 14 2 2" xfId="29276"/>
    <cellStyle name="Comma 5 2 2 14 3" xfId="10631"/>
    <cellStyle name="Comma 5 2 2 14 3 2" xfId="33403"/>
    <cellStyle name="Comma 5 2 2 14 4" xfId="15031"/>
    <cellStyle name="Comma 5 2 2 14 4 2" xfId="37803"/>
    <cellStyle name="Comma 5 2 2 14 5" xfId="18991"/>
    <cellStyle name="Comma 5 2 2 14 5 2" xfId="41763"/>
    <cellStyle name="Comma 5 2 2 14 6" xfId="25151"/>
    <cellStyle name="Comma 5 2 2 15" xfId="2434"/>
    <cellStyle name="Comma 5 2 2 15 2" xfId="6559"/>
    <cellStyle name="Comma 5 2 2 15 2 2" xfId="29331"/>
    <cellStyle name="Comma 5 2 2 15 3" xfId="10686"/>
    <cellStyle name="Comma 5 2 2 15 3 2" xfId="33458"/>
    <cellStyle name="Comma 5 2 2 15 4" xfId="15086"/>
    <cellStyle name="Comma 5 2 2 15 4 2" xfId="37858"/>
    <cellStyle name="Comma 5 2 2 15 5" xfId="19046"/>
    <cellStyle name="Comma 5 2 2 15 5 2" xfId="41818"/>
    <cellStyle name="Comma 5 2 2 15 6" xfId="25206"/>
    <cellStyle name="Comma 5 2 2 16" xfId="2489"/>
    <cellStyle name="Comma 5 2 2 16 2" xfId="6614"/>
    <cellStyle name="Comma 5 2 2 16 2 2" xfId="29386"/>
    <cellStyle name="Comma 5 2 2 16 3" xfId="10741"/>
    <cellStyle name="Comma 5 2 2 16 3 2" xfId="33513"/>
    <cellStyle name="Comma 5 2 2 16 4" xfId="15141"/>
    <cellStyle name="Comma 5 2 2 16 4 2" xfId="37913"/>
    <cellStyle name="Comma 5 2 2 16 5" xfId="19101"/>
    <cellStyle name="Comma 5 2 2 16 5 2" xfId="41873"/>
    <cellStyle name="Comma 5 2 2 16 6" xfId="25261"/>
    <cellStyle name="Comma 5 2 2 17" xfId="3204"/>
    <cellStyle name="Comma 5 2 2 17 2" xfId="7329"/>
    <cellStyle name="Comma 5 2 2 17 2 2" xfId="30101"/>
    <cellStyle name="Comma 5 2 2 17 3" xfId="11456"/>
    <cellStyle name="Comma 5 2 2 17 3 2" xfId="34228"/>
    <cellStyle name="Comma 5 2 2 17 4" xfId="15856"/>
    <cellStyle name="Comma 5 2 2 17 4 2" xfId="38628"/>
    <cellStyle name="Comma 5 2 2 17 5" xfId="19816"/>
    <cellStyle name="Comma 5 2 2 17 5 2" xfId="42588"/>
    <cellStyle name="Comma 5 2 2 17 6" xfId="25976"/>
    <cellStyle name="Comma 5 2 2 18" xfId="3259"/>
    <cellStyle name="Comma 5 2 2 18 2" xfId="7384"/>
    <cellStyle name="Comma 5 2 2 18 2 2" xfId="30156"/>
    <cellStyle name="Comma 5 2 2 18 3" xfId="11511"/>
    <cellStyle name="Comma 5 2 2 18 3 2" xfId="34283"/>
    <cellStyle name="Comma 5 2 2 18 4" xfId="15911"/>
    <cellStyle name="Comma 5 2 2 18 4 2" xfId="38683"/>
    <cellStyle name="Comma 5 2 2 18 5" xfId="19871"/>
    <cellStyle name="Comma 5 2 2 18 5 2" xfId="42643"/>
    <cellStyle name="Comma 5 2 2 18 6" xfId="26031"/>
    <cellStyle name="Comma 5 2 2 19" xfId="3314"/>
    <cellStyle name="Comma 5 2 2 19 2" xfId="7439"/>
    <cellStyle name="Comma 5 2 2 19 2 2" xfId="30211"/>
    <cellStyle name="Comma 5 2 2 19 3" xfId="11566"/>
    <cellStyle name="Comma 5 2 2 19 3 2" xfId="34338"/>
    <cellStyle name="Comma 5 2 2 19 4" xfId="15966"/>
    <cellStyle name="Comma 5 2 2 19 4 2" xfId="38738"/>
    <cellStyle name="Comma 5 2 2 19 5" xfId="19926"/>
    <cellStyle name="Comma 5 2 2 19 5 2" xfId="42698"/>
    <cellStyle name="Comma 5 2 2 19 6" xfId="26086"/>
    <cellStyle name="Comma 5 2 2 2" xfId="85"/>
    <cellStyle name="Comma 5 2 2 2 10" xfId="895"/>
    <cellStyle name="Comma 5 2 2 2 10 10" xfId="23667"/>
    <cellStyle name="Comma 5 2 2 2 10 2" xfId="1610"/>
    <cellStyle name="Comma 5 2 2 2 10 2 2" xfId="5735"/>
    <cellStyle name="Comma 5 2 2 2 10 2 2 2" xfId="28507"/>
    <cellStyle name="Comma 5 2 2 2 10 2 3" xfId="9862"/>
    <cellStyle name="Comma 5 2 2 2 10 2 3 2" xfId="32634"/>
    <cellStyle name="Comma 5 2 2 2 10 2 4" xfId="14262"/>
    <cellStyle name="Comma 5 2 2 2 10 2 4 2" xfId="37034"/>
    <cellStyle name="Comma 5 2 2 2 10 2 5" xfId="18222"/>
    <cellStyle name="Comma 5 2 2 2 10 2 5 2" xfId="40994"/>
    <cellStyle name="Comma 5 2 2 2 10 2 6" xfId="24382"/>
    <cellStyle name="Comma 5 2 2 2 10 3" xfId="2325"/>
    <cellStyle name="Comma 5 2 2 2 10 3 2" xfId="6450"/>
    <cellStyle name="Comma 5 2 2 2 10 3 2 2" xfId="29222"/>
    <cellStyle name="Comma 5 2 2 2 10 3 3" xfId="10577"/>
    <cellStyle name="Comma 5 2 2 2 10 3 3 2" xfId="33349"/>
    <cellStyle name="Comma 5 2 2 2 10 3 4" xfId="14977"/>
    <cellStyle name="Comma 5 2 2 2 10 3 4 2" xfId="37749"/>
    <cellStyle name="Comma 5 2 2 2 10 3 5" xfId="18937"/>
    <cellStyle name="Comma 5 2 2 2 10 3 5 2" xfId="41709"/>
    <cellStyle name="Comma 5 2 2 2 10 3 6" xfId="25097"/>
    <cellStyle name="Comma 5 2 2 2 10 4" xfId="3150"/>
    <cellStyle name="Comma 5 2 2 2 10 4 2" xfId="7275"/>
    <cellStyle name="Comma 5 2 2 2 10 4 2 2" xfId="30047"/>
    <cellStyle name="Comma 5 2 2 2 10 4 3" xfId="11402"/>
    <cellStyle name="Comma 5 2 2 2 10 4 3 2" xfId="34174"/>
    <cellStyle name="Comma 5 2 2 2 10 4 4" xfId="15802"/>
    <cellStyle name="Comma 5 2 2 2 10 4 4 2" xfId="38574"/>
    <cellStyle name="Comma 5 2 2 2 10 4 5" xfId="19762"/>
    <cellStyle name="Comma 5 2 2 2 10 4 5 2" xfId="42534"/>
    <cellStyle name="Comma 5 2 2 2 10 4 6" xfId="25922"/>
    <cellStyle name="Comma 5 2 2 2 10 5" xfId="4140"/>
    <cellStyle name="Comma 5 2 2 2 10 5 2" xfId="8265"/>
    <cellStyle name="Comma 5 2 2 2 10 5 2 2" xfId="31037"/>
    <cellStyle name="Comma 5 2 2 2 10 5 3" xfId="12392"/>
    <cellStyle name="Comma 5 2 2 2 10 5 3 2" xfId="35164"/>
    <cellStyle name="Comma 5 2 2 2 10 5 4" xfId="16792"/>
    <cellStyle name="Comma 5 2 2 2 10 5 4 2" xfId="39564"/>
    <cellStyle name="Comma 5 2 2 2 10 5 5" xfId="20752"/>
    <cellStyle name="Comma 5 2 2 2 10 5 5 2" xfId="43524"/>
    <cellStyle name="Comma 5 2 2 2 10 5 6" xfId="26912"/>
    <cellStyle name="Comma 5 2 2 2 10 6" xfId="5020"/>
    <cellStyle name="Comma 5 2 2 2 10 6 2" xfId="27792"/>
    <cellStyle name="Comma 5 2 2 2 10 7" xfId="9147"/>
    <cellStyle name="Comma 5 2 2 2 10 7 2" xfId="31919"/>
    <cellStyle name="Comma 5 2 2 2 10 8" xfId="13547"/>
    <cellStyle name="Comma 5 2 2 2 10 8 2" xfId="36319"/>
    <cellStyle name="Comma 5 2 2 2 10 9" xfId="17507"/>
    <cellStyle name="Comma 5 2 2 2 10 9 2" xfId="40279"/>
    <cellStyle name="Comma 5 2 2 2 11" xfId="950"/>
    <cellStyle name="Comma 5 2 2 2 11 2" xfId="5075"/>
    <cellStyle name="Comma 5 2 2 2 11 2 2" xfId="27847"/>
    <cellStyle name="Comma 5 2 2 2 11 3" xfId="9202"/>
    <cellStyle name="Comma 5 2 2 2 11 3 2" xfId="31974"/>
    <cellStyle name="Comma 5 2 2 2 11 4" xfId="13602"/>
    <cellStyle name="Comma 5 2 2 2 11 4 2" xfId="36374"/>
    <cellStyle name="Comma 5 2 2 2 11 5" xfId="17562"/>
    <cellStyle name="Comma 5 2 2 2 11 5 2" xfId="40334"/>
    <cellStyle name="Comma 5 2 2 2 11 6" xfId="23722"/>
    <cellStyle name="Comma 5 2 2 2 12" xfId="1665"/>
    <cellStyle name="Comma 5 2 2 2 12 2" xfId="5790"/>
    <cellStyle name="Comma 5 2 2 2 12 2 2" xfId="28562"/>
    <cellStyle name="Comma 5 2 2 2 12 3" xfId="9917"/>
    <cellStyle name="Comma 5 2 2 2 12 3 2" xfId="32689"/>
    <cellStyle name="Comma 5 2 2 2 12 4" xfId="14317"/>
    <cellStyle name="Comma 5 2 2 2 12 4 2" xfId="37089"/>
    <cellStyle name="Comma 5 2 2 2 12 5" xfId="18277"/>
    <cellStyle name="Comma 5 2 2 2 12 5 2" xfId="41049"/>
    <cellStyle name="Comma 5 2 2 2 12 6" xfId="24437"/>
    <cellStyle name="Comma 5 2 2 2 13" xfId="2380"/>
    <cellStyle name="Comma 5 2 2 2 13 2" xfId="6505"/>
    <cellStyle name="Comma 5 2 2 2 13 2 2" xfId="29277"/>
    <cellStyle name="Comma 5 2 2 2 13 3" xfId="10632"/>
    <cellStyle name="Comma 5 2 2 2 13 3 2" xfId="33404"/>
    <cellStyle name="Comma 5 2 2 2 13 4" xfId="15032"/>
    <cellStyle name="Comma 5 2 2 2 13 4 2" xfId="37804"/>
    <cellStyle name="Comma 5 2 2 2 13 5" xfId="18992"/>
    <cellStyle name="Comma 5 2 2 2 13 5 2" xfId="41764"/>
    <cellStyle name="Comma 5 2 2 2 13 6" xfId="25152"/>
    <cellStyle name="Comma 5 2 2 2 14" xfId="2435"/>
    <cellStyle name="Comma 5 2 2 2 14 2" xfId="6560"/>
    <cellStyle name="Comma 5 2 2 2 14 2 2" xfId="29332"/>
    <cellStyle name="Comma 5 2 2 2 14 3" xfId="10687"/>
    <cellStyle name="Comma 5 2 2 2 14 3 2" xfId="33459"/>
    <cellStyle name="Comma 5 2 2 2 14 4" xfId="15087"/>
    <cellStyle name="Comma 5 2 2 2 14 4 2" xfId="37859"/>
    <cellStyle name="Comma 5 2 2 2 14 5" xfId="19047"/>
    <cellStyle name="Comma 5 2 2 2 14 5 2" xfId="41819"/>
    <cellStyle name="Comma 5 2 2 2 14 6" xfId="25207"/>
    <cellStyle name="Comma 5 2 2 2 15" xfId="2490"/>
    <cellStyle name="Comma 5 2 2 2 15 2" xfId="6615"/>
    <cellStyle name="Comma 5 2 2 2 15 2 2" xfId="29387"/>
    <cellStyle name="Comma 5 2 2 2 15 3" xfId="10742"/>
    <cellStyle name="Comma 5 2 2 2 15 3 2" xfId="33514"/>
    <cellStyle name="Comma 5 2 2 2 15 4" xfId="15142"/>
    <cellStyle name="Comma 5 2 2 2 15 4 2" xfId="37914"/>
    <cellStyle name="Comma 5 2 2 2 15 5" xfId="19102"/>
    <cellStyle name="Comma 5 2 2 2 15 5 2" xfId="41874"/>
    <cellStyle name="Comma 5 2 2 2 15 6" xfId="25262"/>
    <cellStyle name="Comma 5 2 2 2 16" xfId="3205"/>
    <cellStyle name="Comma 5 2 2 2 16 2" xfId="7330"/>
    <cellStyle name="Comma 5 2 2 2 16 2 2" xfId="30102"/>
    <cellStyle name="Comma 5 2 2 2 16 3" xfId="11457"/>
    <cellStyle name="Comma 5 2 2 2 16 3 2" xfId="34229"/>
    <cellStyle name="Comma 5 2 2 2 16 4" xfId="15857"/>
    <cellStyle name="Comma 5 2 2 2 16 4 2" xfId="38629"/>
    <cellStyle name="Comma 5 2 2 2 16 5" xfId="19817"/>
    <cellStyle name="Comma 5 2 2 2 16 5 2" xfId="42589"/>
    <cellStyle name="Comma 5 2 2 2 16 6" xfId="25977"/>
    <cellStyle name="Comma 5 2 2 2 17" xfId="3260"/>
    <cellStyle name="Comma 5 2 2 2 17 2" xfId="7385"/>
    <cellStyle name="Comma 5 2 2 2 17 2 2" xfId="30157"/>
    <cellStyle name="Comma 5 2 2 2 17 3" xfId="11512"/>
    <cellStyle name="Comma 5 2 2 2 17 3 2" xfId="34284"/>
    <cellStyle name="Comma 5 2 2 2 17 4" xfId="15912"/>
    <cellStyle name="Comma 5 2 2 2 17 4 2" xfId="38684"/>
    <cellStyle name="Comma 5 2 2 2 17 5" xfId="19872"/>
    <cellStyle name="Comma 5 2 2 2 17 5 2" xfId="42644"/>
    <cellStyle name="Comma 5 2 2 2 17 6" xfId="26032"/>
    <cellStyle name="Comma 5 2 2 2 18" xfId="3315"/>
    <cellStyle name="Comma 5 2 2 2 18 2" xfId="7440"/>
    <cellStyle name="Comma 5 2 2 2 18 2 2" xfId="30212"/>
    <cellStyle name="Comma 5 2 2 2 18 3" xfId="11567"/>
    <cellStyle name="Comma 5 2 2 2 18 3 2" xfId="34339"/>
    <cellStyle name="Comma 5 2 2 2 18 4" xfId="15967"/>
    <cellStyle name="Comma 5 2 2 2 18 4 2" xfId="38739"/>
    <cellStyle name="Comma 5 2 2 2 18 5" xfId="19927"/>
    <cellStyle name="Comma 5 2 2 2 18 5 2" xfId="42699"/>
    <cellStyle name="Comma 5 2 2 2 18 6" xfId="26087"/>
    <cellStyle name="Comma 5 2 2 2 19" xfId="3370"/>
    <cellStyle name="Comma 5 2 2 2 19 2" xfId="7495"/>
    <cellStyle name="Comma 5 2 2 2 19 2 2" xfId="30267"/>
    <cellStyle name="Comma 5 2 2 2 19 3" xfId="11622"/>
    <cellStyle name="Comma 5 2 2 2 19 3 2" xfId="34394"/>
    <cellStyle name="Comma 5 2 2 2 19 4" xfId="16022"/>
    <cellStyle name="Comma 5 2 2 2 19 4 2" xfId="38794"/>
    <cellStyle name="Comma 5 2 2 2 19 5" xfId="19982"/>
    <cellStyle name="Comma 5 2 2 2 19 5 2" xfId="42754"/>
    <cellStyle name="Comma 5 2 2 2 19 6" xfId="26142"/>
    <cellStyle name="Comma 5 2 2 2 2" xfId="235"/>
    <cellStyle name="Comma 5 2 2 2 2 10" xfId="8542"/>
    <cellStyle name="Comma 5 2 2 2 2 10 2" xfId="31314"/>
    <cellStyle name="Comma 5 2 2 2 2 11" xfId="12502"/>
    <cellStyle name="Comma 5 2 2 2 2 11 2" xfId="35274"/>
    <cellStyle name="Comma 5 2 2 2 2 12" xfId="12942"/>
    <cellStyle name="Comma 5 2 2 2 2 12 2" xfId="35714"/>
    <cellStyle name="Comma 5 2 2 2 2 13" xfId="16902"/>
    <cellStyle name="Comma 5 2 2 2 2 13 2" xfId="39674"/>
    <cellStyle name="Comma 5 2 2 2 2 14" xfId="345"/>
    <cellStyle name="Comma 5 2 2 2 2 14 2" xfId="23117"/>
    <cellStyle name="Comma 5 2 2 2 2 15" xfId="23007"/>
    <cellStyle name="Comma 5 2 2 2 2 2" xfId="400"/>
    <cellStyle name="Comma 5 2 2 2 2 2 10" xfId="17012"/>
    <cellStyle name="Comma 5 2 2 2 2 2 10 2" xfId="39784"/>
    <cellStyle name="Comma 5 2 2 2 2 2 11" xfId="23172"/>
    <cellStyle name="Comma 5 2 2 2 2 2 2" xfId="1115"/>
    <cellStyle name="Comma 5 2 2 2 2 2 2 2" xfId="5240"/>
    <cellStyle name="Comma 5 2 2 2 2 2 2 2 2" xfId="28012"/>
    <cellStyle name="Comma 5 2 2 2 2 2 2 3" xfId="9367"/>
    <cellStyle name="Comma 5 2 2 2 2 2 2 3 2" xfId="32139"/>
    <cellStyle name="Comma 5 2 2 2 2 2 2 4" xfId="13767"/>
    <cellStyle name="Comma 5 2 2 2 2 2 2 4 2" xfId="36539"/>
    <cellStyle name="Comma 5 2 2 2 2 2 2 5" xfId="17727"/>
    <cellStyle name="Comma 5 2 2 2 2 2 2 5 2" xfId="40499"/>
    <cellStyle name="Comma 5 2 2 2 2 2 2 6" xfId="23887"/>
    <cellStyle name="Comma 5 2 2 2 2 2 3" xfId="1830"/>
    <cellStyle name="Comma 5 2 2 2 2 2 3 2" xfId="5955"/>
    <cellStyle name="Comma 5 2 2 2 2 2 3 2 2" xfId="28727"/>
    <cellStyle name="Comma 5 2 2 2 2 2 3 3" xfId="10082"/>
    <cellStyle name="Comma 5 2 2 2 2 2 3 3 2" xfId="32854"/>
    <cellStyle name="Comma 5 2 2 2 2 2 3 4" xfId="14482"/>
    <cellStyle name="Comma 5 2 2 2 2 2 3 4 2" xfId="37254"/>
    <cellStyle name="Comma 5 2 2 2 2 2 3 5" xfId="18442"/>
    <cellStyle name="Comma 5 2 2 2 2 2 3 5 2" xfId="41214"/>
    <cellStyle name="Comma 5 2 2 2 2 2 3 6" xfId="24602"/>
    <cellStyle name="Comma 5 2 2 2 2 2 4" xfId="2655"/>
    <cellStyle name="Comma 5 2 2 2 2 2 4 2" xfId="6780"/>
    <cellStyle name="Comma 5 2 2 2 2 2 4 2 2" xfId="29552"/>
    <cellStyle name="Comma 5 2 2 2 2 2 4 3" xfId="10907"/>
    <cellStyle name="Comma 5 2 2 2 2 2 4 3 2" xfId="33679"/>
    <cellStyle name="Comma 5 2 2 2 2 2 4 4" xfId="15307"/>
    <cellStyle name="Comma 5 2 2 2 2 2 4 4 2" xfId="38079"/>
    <cellStyle name="Comma 5 2 2 2 2 2 4 5" xfId="19267"/>
    <cellStyle name="Comma 5 2 2 2 2 2 4 5 2" xfId="42039"/>
    <cellStyle name="Comma 5 2 2 2 2 2 4 6" xfId="25427"/>
    <cellStyle name="Comma 5 2 2 2 2 2 5" xfId="3645"/>
    <cellStyle name="Comma 5 2 2 2 2 2 5 2" xfId="7770"/>
    <cellStyle name="Comma 5 2 2 2 2 2 5 2 2" xfId="30542"/>
    <cellStyle name="Comma 5 2 2 2 2 2 5 3" xfId="11897"/>
    <cellStyle name="Comma 5 2 2 2 2 2 5 3 2" xfId="34669"/>
    <cellStyle name="Comma 5 2 2 2 2 2 5 4" xfId="16297"/>
    <cellStyle name="Comma 5 2 2 2 2 2 5 4 2" xfId="39069"/>
    <cellStyle name="Comma 5 2 2 2 2 2 5 5" xfId="20257"/>
    <cellStyle name="Comma 5 2 2 2 2 2 5 5 2" xfId="43029"/>
    <cellStyle name="Comma 5 2 2 2 2 2 5 6" xfId="26417"/>
    <cellStyle name="Comma 5 2 2 2 2 2 6" xfId="4525"/>
    <cellStyle name="Comma 5 2 2 2 2 2 6 2" xfId="27297"/>
    <cellStyle name="Comma 5 2 2 2 2 2 7" xfId="8652"/>
    <cellStyle name="Comma 5 2 2 2 2 2 7 2" xfId="31424"/>
    <cellStyle name="Comma 5 2 2 2 2 2 8" xfId="12612"/>
    <cellStyle name="Comma 5 2 2 2 2 2 8 2" xfId="35384"/>
    <cellStyle name="Comma 5 2 2 2 2 2 9" xfId="13052"/>
    <cellStyle name="Comma 5 2 2 2 2 2 9 2" xfId="35824"/>
    <cellStyle name="Comma 5 2 2 2 2 3" xfId="510"/>
    <cellStyle name="Comma 5 2 2 2 2 3 10" xfId="17122"/>
    <cellStyle name="Comma 5 2 2 2 2 3 10 2" xfId="39894"/>
    <cellStyle name="Comma 5 2 2 2 2 3 11" xfId="23282"/>
    <cellStyle name="Comma 5 2 2 2 2 3 2" xfId="1225"/>
    <cellStyle name="Comma 5 2 2 2 2 3 2 2" xfId="5350"/>
    <cellStyle name="Comma 5 2 2 2 2 3 2 2 2" xfId="28122"/>
    <cellStyle name="Comma 5 2 2 2 2 3 2 3" xfId="9477"/>
    <cellStyle name="Comma 5 2 2 2 2 3 2 3 2" xfId="32249"/>
    <cellStyle name="Comma 5 2 2 2 2 3 2 4" xfId="13877"/>
    <cellStyle name="Comma 5 2 2 2 2 3 2 4 2" xfId="36649"/>
    <cellStyle name="Comma 5 2 2 2 2 3 2 5" xfId="17837"/>
    <cellStyle name="Comma 5 2 2 2 2 3 2 5 2" xfId="40609"/>
    <cellStyle name="Comma 5 2 2 2 2 3 2 6" xfId="23997"/>
    <cellStyle name="Comma 5 2 2 2 2 3 3" xfId="1940"/>
    <cellStyle name="Comma 5 2 2 2 2 3 3 2" xfId="6065"/>
    <cellStyle name="Comma 5 2 2 2 2 3 3 2 2" xfId="28837"/>
    <cellStyle name="Comma 5 2 2 2 2 3 3 3" xfId="10192"/>
    <cellStyle name="Comma 5 2 2 2 2 3 3 3 2" xfId="32964"/>
    <cellStyle name="Comma 5 2 2 2 2 3 3 4" xfId="14592"/>
    <cellStyle name="Comma 5 2 2 2 2 3 3 4 2" xfId="37364"/>
    <cellStyle name="Comma 5 2 2 2 2 3 3 5" xfId="18552"/>
    <cellStyle name="Comma 5 2 2 2 2 3 3 5 2" xfId="41324"/>
    <cellStyle name="Comma 5 2 2 2 2 3 3 6" xfId="24712"/>
    <cellStyle name="Comma 5 2 2 2 2 3 4" xfId="2765"/>
    <cellStyle name="Comma 5 2 2 2 2 3 4 2" xfId="6890"/>
    <cellStyle name="Comma 5 2 2 2 2 3 4 2 2" xfId="29662"/>
    <cellStyle name="Comma 5 2 2 2 2 3 4 3" xfId="11017"/>
    <cellStyle name="Comma 5 2 2 2 2 3 4 3 2" xfId="33789"/>
    <cellStyle name="Comma 5 2 2 2 2 3 4 4" xfId="15417"/>
    <cellStyle name="Comma 5 2 2 2 2 3 4 4 2" xfId="38189"/>
    <cellStyle name="Comma 5 2 2 2 2 3 4 5" xfId="19377"/>
    <cellStyle name="Comma 5 2 2 2 2 3 4 5 2" xfId="42149"/>
    <cellStyle name="Comma 5 2 2 2 2 3 4 6" xfId="25537"/>
    <cellStyle name="Comma 5 2 2 2 2 3 5" xfId="3755"/>
    <cellStyle name="Comma 5 2 2 2 2 3 5 2" xfId="7880"/>
    <cellStyle name="Comma 5 2 2 2 2 3 5 2 2" xfId="30652"/>
    <cellStyle name="Comma 5 2 2 2 2 3 5 3" xfId="12007"/>
    <cellStyle name="Comma 5 2 2 2 2 3 5 3 2" xfId="34779"/>
    <cellStyle name="Comma 5 2 2 2 2 3 5 4" xfId="16407"/>
    <cellStyle name="Comma 5 2 2 2 2 3 5 4 2" xfId="39179"/>
    <cellStyle name="Comma 5 2 2 2 2 3 5 5" xfId="20367"/>
    <cellStyle name="Comma 5 2 2 2 2 3 5 5 2" xfId="43139"/>
    <cellStyle name="Comma 5 2 2 2 2 3 5 6" xfId="26527"/>
    <cellStyle name="Comma 5 2 2 2 2 3 6" xfId="4635"/>
    <cellStyle name="Comma 5 2 2 2 2 3 6 2" xfId="27407"/>
    <cellStyle name="Comma 5 2 2 2 2 3 7" xfId="8762"/>
    <cellStyle name="Comma 5 2 2 2 2 3 7 2" xfId="31534"/>
    <cellStyle name="Comma 5 2 2 2 2 3 8" xfId="12722"/>
    <cellStyle name="Comma 5 2 2 2 2 3 8 2" xfId="35494"/>
    <cellStyle name="Comma 5 2 2 2 2 3 9" xfId="13162"/>
    <cellStyle name="Comma 5 2 2 2 2 3 9 2" xfId="35934"/>
    <cellStyle name="Comma 5 2 2 2 2 4" xfId="785"/>
    <cellStyle name="Comma 5 2 2 2 2 4 10" xfId="23557"/>
    <cellStyle name="Comma 5 2 2 2 2 4 2" xfId="1500"/>
    <cellStyle name="Comma 5 2 2 2 2 4 2 2" xfId="5625"/>
    <cellStyle name="Comma 5 2 2 2 2 4 2 2 2" xfId="28397"/>
    <cellStyle name="Comma 5 2 2 2 2 4 2 3" xfId="9752"/>
    <cellStyle name="Comma 5 2 2 2 2 4 2 3 2" xfId="32524"/>
    <cellStyle name="Comma 5 2 2 2 2 4 2 4" xfId="14152"/>
    <cellStyle name="Comma 5 2 2 2 2 4 2 4 2" xfId="36924"/>
    <cellStyle name="Comma 5 2 2 2 2 4 2 5" xfId="18112"/>
    <cellStyle name="Comma 5 2 2 2 2 4 2 5 2" xfId="40884"/>
    <cellStyle name="Comma 5 2 2 2 2 4 2 6" xfId="24272"/>
    <cellStyle name="Comma 5 2 2 2 2 4 3" xfId="2215"/>
    <cellStyle name="Comma 5 2 2 2 2 4 3 2" xfId="6340"/>
    <cellStyle name="Comma 5 2 2 2 2 4 3 2 2" xfId="29112"/>
    <cellStyle name="Comma 5 2 2 2 2 4 3 3" xfId="10467"/>
    <cellStyle name="Comma 5 2 2 2 2 4 3 3 2" xfId="33239"/>
    <cellStyle name="Comma 5 2 2 2 2 4 3 4" xfId="14867"/>
    <cellStyle name="Comma 5 2 2 2 2 4 3 4 2" xfId="37639"/>
    <cellStyle name="Comma 5 2 2 2 2 4 3 5" xfId="18827"/>
    <cellStyle name="Comma 5 2 2 2 2 4 3 5 2" xfId="41599"/>
    <cellStyle name="Comma 5 2 2 2 2 4 3 6" xfId="24987"/>
    <cellStyle name="Comma 5 2 2 2 2 4 4" xfId="3040"/>
    <cellStyle name="Comma 5 2 2 2 2 4 4 2" xfId="7165"/>
    <cellStyle name="Comma 5 2 2 2 2 4 4 2 2" xfId="29937"/>
    <cellStyle name="Comma 5 2 2 2 2 4 4 3" xfId="11292"/>
    <cellStyle name="Comma 5 2 2 2 2 4 4 3 2" xfId="34064"/>
    <cellStyle name="Comma 5 2 2 2 2 4 4 4" xfId="15692"/>
    <cellStyle name="Comma 5 2 2 2 2 4 4 4 2" xfId="38464"/>
    <cellStyle name="Comma 5 2 2 2 2 4 4 5" xfId="19652"/>
    <cellStyle name="Comma 5 2 2 2 2 4 4 5 2" xfId="42424"/>
    <cellStyle name="Comma 5 2 2 2 2 4 4 6" xfId="25812"/>
    <cellStyle name="Comma 5 2 2 2 2 4 5" xfId="4030"/>
    <cellStyle name="Comma 5 2 2 2 2 4 5 2" xfId="8155"/>
    <cellStyle name="Comma 5 2 2 2 2 4 5 2 2" xfId="30927"/>
    <cellStyle name="Comma 5 2 2 2 2 4 5 3" xfId="12282"/>
    <cellStyle name="Comma 5 2 2 2 2 4 5 3 2" xfId="35054"/>
    <cellStyle name="Comma 5 2 2 2 2 4 5 4" xfId="16682"/>
    <cellStyle name="Comma 5 2 2 2 2 4 5 4 2" xfId="39454"/>
    <cellStyle name="Comma 5 2 2 2 2 4 5 5" xfId="20642"/>
    <cellStyle name="Comma 5 2 2 2 2 4 5 5 2" xfId="43414"/>
    <cellStyle name="Comma 5 2 2 2 2 4 5 6" xfId="26802"/>
    <cellStyle name="Comma 5 2 2 2 2 4 6" xfId="4910"/>
    <cellStyle name="Comma 5 2 2 2 2 4 6 2" xfId="27682"/>
    <cellStyle name="Comma 5 2 2 2 2 4 7" xfId="9037"/>
    <cellStyle name="Comma 5 2 2 2 2 4 7 2" xfId="31809"/>
    <cellStyle name="Comma 5 2 2 2 2 4 8" xfId="13437"/>
    <cellStyle name="Comma 5 2 2 2 2 4 8 2" xfId="36209"/>
    <cellStyle name="Comma 5 2 2 2 2 4 9" xfId="17397"/>
    <cellStyle name="Comma 5 2 2 2 2 4 9 2" xfId="40169"/>
    <cellStyle name="Comma 5 2 2 2 2 5" xfId="1005"/>
    <cellStyle name="Comma 5 2 2 2 2 5 2" xfId="5130"/>
    <cellStyle name="Comma 5 2 2 2 2 5 2 2" xfId="27902"/>
    <cellStyle name="Comma 5 2 2 2 2 5 3" xfId="9257"/>
    <cellStyle name="Comma 5 2 2 2 2 5 3 2" xfId="32029"/>
    <cellStyle name="Comma 5 2 2 2 2 5 4" xfId="13657"/>
    <cellStyle name="Comma 5 2 2 2 2 5 4 2" xfId="36429"/>
    <cellStyle name="Comma 5 2 2 2 2 5 5" xfId="17617"/>
    <cellStyle name="Comma 5 2 2 2 2 5 5 2" xfId="40389"/>
    <cellStyle name="Comma 5 2 2 2 2 5 6" xfId="23777"/>
    <cellStyle name="Comma 5 2 2 2 2 6" xfId="1720"/>
    <cellStyle name="Comma 5 2 2 2 2 6 2" xfId="5845"/>
    <cellStyle name="Comma 5 2 2 2 2 6 2 2" xfId="28617"/>
    <cellStyle name="Comma 5 2 2 2 2 6 3" xfId="9972"/>
    <cellStyle name="Comma 5 2 2 2 2 6 3 2" xfId="32744"/>
    <cellStyle name="Comma 5 2 2 2 2 6 4" xfId="14372"/>
    <cellStyle name="Comma 5 2 2 2 2 6 4 2" xfId="37144"/>
    <cellStyle name="Comma 5 2 2 2 2 6 5" xfId="18332"/>
    <cellStyle name="Comma 5 2 2 2 2 6 5 2" xfId="41104"/>
    <cellStyle name="Comma 5 2 2 2 2 6 6" xfId="24492"/>
    <cellStyle name="Comma 5 2 2 2 2 7" xfId="2545"/>
    <cellStyle name="Comma 5 2 2 2 2 7 2" xfId="6670"/>
    <cellStyle name="Comma 5 2 2 2 2 7 2 2" xfId="29442"/>
    <cellStyle name="Comma 5 2 2 2 2 7 3" xfId="10797"/>
    <cellStyle name="Comma 5 2 2 2 2 7 3 2" xfId="33569"/>
    <cellStyle name="Comma 5 2 2 2 2 7 4" xfId="15197"/>
    <cellStyle name="Comma 5 2 2 2 2 7 4 2" xfId="37969"/>
    <cellStyle name="Comma 5 2 2 2 2 7 5" xfId="19157"/>
    <cellStyle name="Comma 5 2 2 2 2 7 5 2" xfId="41929"/>
    <cellStyle name="Comma 5 2 2 2 2 7 6" xfId="25317"/>
    <cellStyle name="Comma 5 2 2 2 2 8" xfId="3535"/>
    <cellStyle name="Comma 5 2 2 2 2 8 2" xfId="7660"/>
    <cellStyle name="Comma 5 2 2 2 2 8 2 2" xfId="30432"/>
    <cellStyle name="Comma 5 2 2 2 2 8 3" xfId="11787"/>
    <cellStyle name="Comma 5 2 2 2 2 8 3 2" xfId="34559"/>
    <cellStyle name="Comma 5 2 2 2 2 8 4" xfId="16187"/>
    <cellStyle name="Comma 5 2 2 2 2 8 4 2" xfId="38959"/>
    <cellStyle name="Comma 5 2 2 2 2 8 5" xfId="20147"/>
    <cellStyle name="Comma 5 2 2 2 2 8 5 2" xfId="42919"/>
    <cellStyle name="Comma 5 2 2 2 2 8 6" xfId="26307"/>
    <cellStyle name="Comma 5 2 2 2 2 9" xfId="4415"/>
    <cellStyle name="Comma 5 2 2 2 2 9 2" xfId="27187"/>
    <cellStyle name="Comma 5 2 2 2 20" xfId="3425"/>
    <cellStyle name="Comma 5 2 2 2 20 2" xfId="7550"/>
    <cellStyle name="Comma 5 2 2 2 20 2 2" xfId="30322"/>
    <cellStyle name="Comma 5 2 2 2 20 3" xfId="11677"/>
    <cellStyle name="Comma 5 2 2 2 20 3 2" xfId="34449"/>
    <cellStyle name="Comma 5 2 2 2 20 4" xfId="16077"/>
    <cellStyle name="Comma 5 2 2 2 20 4 2" xfId="38849"/>
    <cellStyle name="Comma 5 2 2 2 20 5" xfId="20037"/>
    <cellStyle name="Comma 5 2 2 2 20 5 2" xfId="42809"/>
    <cellStyle name="Comma 5 2 2 2 20 6" xfId="26197"/>
    <cellStyle name="Comma 5 2 2 2 21" xfId="3480"/>
    <cellStyle name="Comma 5 2 2 2 21 2" xfId="7605"/>
    <cellStyle name="Comma 5 2 2 2 21 2 2" xfId="30377"/>
    <cellStyle name="Comma 5 2 2 2 21 3" xfId="11732"/>
    <cellStyle name="Comma 5 2 2 2 21 3 2" xfId="34504"/>
    <cellStyle name="Comma 5 2 2 2 21 4" xfId="16132"/>
    <cellStyle name="Comma 5 2 2 2 21 4 2" xfId="38904"/>
    <cellStyle name="Comma 5 2 2 2 21 5" xfId="20092"/>
    <cellStyle name="Comma 5 2 2 2 21 5 2" xfId="42864"/>
    <cellStyle name="Comma 5 2 2 2 21 6" xfId="26252"/>
    <cellStyle name="Comma 5 2 2 2 22" xfId="4195"/>
    <cellStyle name="Comma 5 2 2 2 22 2" xfId="26967"/>
    <cellStyle name="Comma 5 2 2 2 23" xfId="4250"/>
    <cellStyle name="Comma 5 2 2 2 23 2" xfId="27022"/>
    <cellStyle name="Comma 5 2 2 2 24" xfId="4305"/>
    <cellStyle name="Comma 5 2 2 2 24 2" xfId="27077"/>
    <cellStyle name="Comma 5 2 2 2 25" xfId="4360"/>
    <cellStyle name="Comma 5 2 2 2 25 2" xfId="27132"/>
    <cellStyle name="Comma 5 2 2 2 26" xfId="8320"/>
    <cellStyle name="Comma 5 2 2 2 26 2" xfId="31092"/>
    <cellStyle name="Comma 5 2 2 2 27" xfId="8377"/>
    <cellStyle name="Comma 5 2 2 2 27 2" xfId="31149"/>
    <cellStyle name="Comma 5 2 2 2 28" xfId="8432"/>
    <cellStyle name="Comma 5 2 2 2 28 2" xfId="31204"/>
    <cellStyle name="Comma 5 2 2 2 29" xfId="8487"/>
    <cellStyle name="Comma 5 2 2 2 29 2" xfId="31259"/>
    <cellStyle name="Comma 5 2 2 2 3" xfId="290"/>
    <cellStyle name="Comma 5 2 2 2 3 10" xfId="16957"/>
    <cellStyle name="Comma 5 2 2 2 3 10 2" xfId="39729"/>
    <cellStyle name="Comma 5 2 2 2 3 11" xfId="23062"/>
    <cellStyle name="Comma 5 2 2 2 3 2" xfId="1060"/>
    <cellStyle name="Comma 5 2 2 2 3 2 2" xfId="5185"/>
    <cellStyle name="Comma 5 2 2 2 3 2 2 2" xfId="27957"/>
    <cellStyle name="Comma 5 2 2 2 3 2 3" xfId="9312"/>
    <cellStyle name="Comma 5 2 2 2 3 2 3 2" xfId="32084"/>
    <cellStyle name="Comma 5 2 2 2 3 2 4" xfId="13712"/>
    <cellStyle name="Comma 5 2 2 2 3 2 4 2" xfId="36484"/>
    <cellStyle name="Comma 5 2 2 2 3 2 5" xfId="17672"/>
    <cellStyle name="Comma 5 2 2 2 3 2 5 2" xfId="40444"/>
    <cellStyle name="Comma 5 2 2 2 3 2 6" xfId="23832"/>
    <cellStyle name="Comma 5 2 2 2 3 3" xfId="1775"/>
    <cellStyle name="Comma 5 2 2 2 3 3 2" xfId="5900"/>
    <cellStyle name="Comma 5 2 2 2 3 3 2 2" xfId="28672"/>
    <cellStyle name="Comma 5 2 2 2 3 3 3" xfId="10027"/>
    <cellStyle name="Comma 5 2 2 2 3 3 3 2" xfId="32799"/>
    <cellStyle name="Comma 5 2 2 2 3 3 4" xfId="14427"/>
    <cellStyle name="Comma 5 2 2 2 3 3 4 2" xfId="37199"/>
    <cellStyle name="Comma 5 2 2 2 3 3 5" xfId="18387"/>
    <cellStyle name="Comma 5 2 2 2 3 3 5 2" xfId="41159"/>
    <cellStyle name="Comma 5 2 2 2 3 3 6" xfId="24547"/>
    <cellStyle name="Comma 5 2 2 2 3 4" xfId="2600"/>
    <cellStyle name="Comma 5 2 2 2 3 4 2" xfId="6725"/>
    <cellStyle name="Comma 5 2 2 2 3 4 2 2" xfId="29497"/>
    <cellStyle name="Comma 5 2 2 2 3 4 3" xfId="10852"/>
    <cellStyle name="Comma 5 2 2 2 3 4 3 2" xfId="33624"/>
    <cellStyle name="Comma 5 2 2 2 3 4 4" xfId="15252"/>
    <cellStyle name="Comma 5 2 2 2 3 4 4 2" xfId="38024"/>
    <cellStyle name="Comma 5 2 2 2 3 4 5" xfId="19212"/>
    <cellStyle name="Comma 5 2 2 2 3 4 5 2" xfId="41984"/>
    <cellStyle name="Comma 5 2 2 2 3 4 6" xfId="25372"/>
    <cellStyle name="Comma 5 2 2 2 3 5" xfId="3590"/>
    <cellStyle name="Comma 5 2 2 2 3 5 2" xfId="7715"/>
    <cellStyle name="Comma 5 2 2 2 3 5 2 2" xfId="30487"/>
    <cellStyle name="Comma 5 2 2 2 3 5 3" xfId="11842"/>
    <cellStyle name="Comma 5 2 2 2 3 5 3 2" xfId="34614"/>
    <cellStyle name="Comma 5 2 2 2 3 5 4" xfId="16242"/>
    <cellStyle name="Comma 5 2 2 2 3 5 4 2" xfId="39014"/>
    <cellStyle name="Comma 5 2 2 2 3 5 5" xfId="20202"/>
    <cellStyle name="Comma 5 2 2 2 3 5 5 2" xfId="42974"/>
    <cellStyle name="Comma 5 2 2 2 3 5 6" xfId="26362"/>
    <cellStyle name="Comma 5 2 2 2 3 6" xfId="4470"/>
    <cellStyle name="Comma 5 2 2 2 3 6 2" xfId="27242"/>
    <cellStyle name="Comma 5 2 2 2 3 7" xfId="8597"/>
    <cellStyle name="Comma 5 2 2 2 3 7 2" xfId="31369"/>
    <cellStyle name="Comma 5 2 2 2 3 8" xfId="12557"/>
    <cellStyle name="Comma 5 2 2 2 3 8 2" xfId="35329"/>
    <cellStyle name="Comma 5 2 2 2 3 9" xfId="12997"/>
    <cellStyle name="Comma 5 2 2 2 3 9 2" xfId="35769"/>
    <cellStyle name="Comma 5 2 2 2 30" xfId="12447"/>
    <cellStyle name="Comma 5 2 2 2 30 2" xfId="35219"/>
    <cellStyle name="Comma 5 2 2 2 31" xfId="12777"/>
    <cellStyle name="Comma 5 2 2 2 31 2" xfId="35549"/>
    <cellStyle name="Comma 5 2 2 2 32" xfId="12832"/>
    <cellStyle name="Comma 5 2 2 2 32 2" xfId="35604"/>
    <cellStyle name="Comma 5 2 2 2 33" xfId="12887"/>
    <cellStyle name="Comma 5 2 2 2 33 2" xfId="35659"/>
    <cellStyle name="Comma 5 2 2 2 34" xfId="16847"/>
    <cellStyle name="Comma 5 2 2 2 34 2" xfId="39619"/>
    <cellStyle name="Comma 5 2 2 2 35" xfId="20807"/>
    <cellStyle name="Comma 5 2 2 2 35 2" xfId="43579"/>
    <cellStyle name="Comma 5 2 2 2 36" xfId="20862"/>
    <cellStyle name="Comma 5 2 2 2 36 2" xfId="43634"/>
    <cellStyle name="Comma 5 2 2 2 37" xfId="20917"/>
    <cellStyle name="Comma 5 2 2 2 37 2" xfId="43689"/>
    <cellStyle name="Comma 5 2 2 2 38" xfId="20972"/>
    <cellStyle name="Comma 5 2 2 2 38 2" xfId="43744"/>
    <cellStyle name="Comma 5 2 2 2 39" xfId="21027"/>
    <cellStyle name="Comma 5 2 2 2 39 2" xfId="43799"/>
    <cellStyle name="Comma 5 2 2 2 4" xfId="455"/>
    <cellStyle name="Comma 5 2 2 2 4 10" xfId="17067"/>
    <cellStyle name="Comma 5 2 2 2 4 10 2" xfId="39839"/>
    <cellStyle name="Comma 5 2 2 2 4 11" xfId="23227"/>
    <cellStyle name="Comma 5 2 2 2 4 2" xfId="1170"/>
    <cellStyle name="Comma 5 2 2 2 4 2 2" xfId="5295"/>
    <cellStyle name="Comma 5 2 2 2 4 2 2 2" xfId="28067"/>
    <cellStyle name="Comma 5 2 2 2 4 2 3" xfId="9422"/>
    <cellStyle name="Comma 5 2 2 2 4 2 3 2" xfId="32194"/>
    <cellStyle name="Comma 5 2 2 2 4 2 4" xfId="13822"/>
    <cellStyle name="Comma 5 2 2 2 4 2 4 2" xfId="36594"/>
    <cellStyle name="Comma 5 2 2 2 4 2 5" xfId="17782"/>
    <cellStyle name="Comma 5 2 2 2 4 2 5 2" xfId="40554"/>
    <cellStyle name="Comma 5 2 2 2 4 2 6" xfId="23942"/>
    <cellStyle name="Comma 5 2 2 2 4 3" xfId="1885"/>
    <cellStyle name="Comma 5 2 2 2 4 3 2" xfId="6010"/>
    <cellStyle name="Comma 5 2 2 2 4 3 2 2" xfId="28782"/>
    <cellStyle name="Comma 5 2 2 2 4 3 3" xfId="10137"/>
    <cellStyle name="Comma 5 2 2 2 4 3 3 2" xfId="32909"/>
    <cellStyle name="Comma 5 2 2 2 4 3 4" xfId="14537"/>
    <cellStyle name="Comma 5 2 2 2 4 3 4 2" xfId="37309"/>
    <cellStyle name="Comma 5 2 2 2 4 3 5" xfId="18497"/>
    <cellStyle name="Comma 5 2 2 2 4 3 5 2" xfId="41269"/>
    <cellStyle name="Comma 5 2 2 2 4 3 6" xfId="24657"/>
    <cellStyle name="Comma 5 2 2 2 4 4" xfId="2710"/>
    <cellStyle name="Comma 5 2 2 2 4 4 2" xfId="6835"/>
    <cellStyle name="Comma 5 2 2 2 4 4 2 2" xfId="29607"/>
    <cellStyle name="Comma 5 2 2 2 4 4 3" xfId="10962"/>
    <cellStyle name="Comma 5 2 2 2 4 4 3 2" xfId="33734"/>
    <cellStyle name="Comma 5 2 2 2 4 4 4" xfId="15362"/>
    <cellStyle name="Comma 5 2 2 2 4 4 4 2" xfId="38134"/>
    <cellStyle name="Comma 5 2 2 2 4 4 5" xfId="19322"/>
    <cellStyle name="Comma 5 2 2 2 4 4 5 2" xfId="42094"/>
    <cellStyle name="Comma 5 2 2 2 4 4 6" xfId="25482"/>
    <cellStyle name="Comma 5 2 2 2 4 5" xfId="3700"/>
    <cellStyle name="Comma 5 2 2 2 4 5 2" xfId="7825"/>
    <cellStyle name="Comma 5 2 2 2 4 5 2 2" xfId="30597"/>
    <cellStyle name="Comma 5 2 2 2 4 5 3" xfId="11952"/>
    <cellStyle name="Comma 5 2 2 2 4 5 3 2" xfId="34724"/>
    <cellStyle name="Comma 5 2 2 2 4 5 4" xfId="16352"/>
    <cellStyle name="Comma 5 2 2 2 4 5 4 2" xfId="39124"/>
    <cellStyle name="Comma 5 2 2 2 4 5 5" xfId="20312"/>
    <cellStyle name="Comma 5 2 2 2 4 5 5 2" xfId="43084"/>
    <cellStyle name="Comma 5 2 2 2 4 5 6" xfId="26472"/>
    <cellStyle name="Comma 5 2 2 2 4 6" xfId="4580"/>
    <cellStyle name="Comma 5 2 2 2 4 6 2" xfId="27352"/>
    <cellStyle name="Comma 5 2 2 2 4 7" xfId="8707"/>
    <cellStyle name="Comma 5 2 2 2 4 7 2" xfId="31479"/>
    <cellStyle name="Comma 5 2 2 2 4 8" xfId="12667"/>
    <cellStyle name="Comma 5 2 2 2 4 8 2" xfId="35439"/>
    <cellStyle name="Comma 5 2 2 2 4 9" xfId="13107"/>
    <cellStyle name="Comma 5 2 2 2 4 9 2" xfId="35879"/>
    <cellStyle name="Comma 5 2 2 2 40" xfId="21082"/>
    <cellStyle name="Comma 5 2 2 2 40 2" xfId="43854"/>
    <cellStyle name="Comma 5 2 2 2 41" xfId="21137"/>
    <cellStyle name="Comma 5 2 2 2 41 2" xfId="43909"/>
    <cellStyle name="Comma 5 2 2 2 42" xfId="21192"/>
    <cellStyle name="Comma 5 2 2 2 42 2" xfId="43964"/>
    <cellStyle name="Comma 5 2 2 2 43" xfId="21247"/>
    <cellStyle name="Comma 5 2 2 2 43 2" xfId="44019"/>
    <cellStyle name="Comma 5 2 2 2 44" xfId="21302"/>
    <cellStyle name="Comma 5 2 2 2 44 2" xfId="44074"/>
    <cellStyle name="Comma 5 2 2 2 45" xfId="21357"/>
    <cellStyle name="Comma 5 2 2 2 45 2" xfId="44129"/>
    <cellStyle name="Comma 5 2 2 2 46" xfId="21412"/>
    <cellStyle name="Comma 5 2 2 2 46 2" xfId="44184"/>
    <cellStyle name="Comma 5 2 2 2 47" xfId="21467"/>
    <cellStyle name="Comma 5 2 2 2 47 2" xfId="44239"/>
    <cellStyle name="Comma 5 2 2 2 48" xfId="21522"/>
    <cellStyle name="Comma 5 2 2 2 48 2" xfId="44294"/>
    <cellStyle name="Comma 5 2 2 2 49" xfId="21577"/>
    <cellStyle name="Comma 5 2 2 2 49 2" xfId="44349"/>
    <cellStyle name="Comma 5 2 2 2 5" xfId="565"/>
    <cellStyle name="Comma 5 2 2 2 5 10" xfId="23337"/>
    <cellStyle name="Comma 5 2 2 2 5 2" xfId="1280"/>
    <cellStyle name="Comma 5 2 2 2 5 2 2" xfId="5405"/>
    <cellStyle name="Comma 5 2 2 2 5 2 2 2" xfId="28177"/>
    <cellStyle name="Comma 5 2 2 2 5 2 3" xfId="9532"/>
    <cellStyle name="Comma 5 2 2 2 5 2 3 2" xfId="32304"/>
    <cellStyle name="Comma 5 2 2 2 5 2 4" xfId="13932"/>
    <cellStyle name="Comma 5 2 2 2 5 2 4 2" xfId="36704"/>
    <cellStyle name="Comma 5 2 2 2 5 2 5" xfId="17892"/>
    <cellStyle name="Comma 5 2 2 2 5 2 5 2" xfId="40664"/>
    <cellStyle name="Comma 5 2 2 2 5 2 6" xfId="24052"/>
    <cellStyle name="Comma 5 2 2 2 5 3" xfId="1995"/>
    <cellStyle name="Comma 5 2 2 2 5 3 2" xfId="6120"/>
    <cellStyle name="Comma 5 2 2 2 5 3 2 2" xfId="28892"/>
    <cellStyle name="Comma 5 2 2 2 5 3 3" xfId="10247"/>
    <cellStyle name="Comma 5 2 2 2 5 3 3 2" xfId="33019"/>
    <cellStyle name="Comma 5 2 2 2 5 3 4" xfId="14647"/>
    <cellStyle name="Comma 5 2 2 2 5 3 4 2" xfId="37419"/>
    <cellStyle name="Comma 5 2 2 2 5 3 5" xfId="18607"/>
    <cellStyle name="Comma 5 2 2 2 5 3 5 2" xfId="41379"/>
    <cellStyle name="Comma 5 2 2 2 5 3 6" xfId="24767"/>
    <cellStyle name="Comma 5 2 2 2 5 4" xfId="2820"/>
    <cellStyle name="Comma 5 2 2 2 5 4 2" xfId="6945"/>
    <cellStyle name="Comma 5 2 2 2 5 4 2 2" xfId="29717"/>
    <cellStyle name="Comma 5 2 2 2 5 4 3" xfId="11072"/>
    <cellStyle name="Comma 5 2 2 2 5 4 3 2" xfId="33844"/>
    <cellStyle name="Comma 5 2 2 2 5 4 4" xfId="15472"/>
    <cellStyle name="Comma 5 2 2 2 5 4 4 2" xfId="38244"/>
    <cellStyle name="Comma 5 2 2 2 5 4 5" xfId="19432"/>
    <cellStyle name="Comma 5 2 2 2 5 4 5 2" xfId="42204"/>
    <cellStyle name="Comma 5 2 2 2 5 4 6" xfId="25592"/>
    <cellStyle name="Comma 5 2 2 2 5 5" xfId="3810"/>
    <cellStyle name="Comma 5 2 2 2 5 5 2" xfId="7935"/>
    <cellStyle name="Comma 5 2 2 2 5 5 2 2" xfId="30707"/>
    <cellStyle name="Comma 5 2 2 2 5 5 3" xfId="12062"/>
    <cellStyle name="Comma 5 2 2 2 5 5 3 2" xfId="34834"/>
    <cellStyle name="Comma 5 2 2 2 5 5 4" xfId="16462"/>
    <cellStyle name="Comma 5 2 2 2 5 5 4 2" xfId="39234"/>
    <cellStyle name="Comma 5 2 2 2 5 5 5" xfId="20422"/>
    <cellStyle name="Comma 5 2 2 2 5 5 5 2" xfId="43194"/>
    <cellStyle name="Comma 5 2 2 2 5 5 6" xfId="26582"/>
    <cellStyle name="Comma 5 2 2 2 5 6" xfId="4690"/>
    <cellStyle name="Comma 5 2 2 2 5 6 2" xfId="27462"/>
    <cellStyle name="Comma 5 2 2 2 5 7" xfId="8817"/>
    <cellStyle name="Comma 5 2 2 2 5 7 2" xfId="31589"/>
    <cellStyle name="Comma 5 2 2 2 5 8" xfId="13217"/>
    <cellStyle name="Comma 5 2 2 2 5 8 2" xfId="35989"/>
    <cellStyle name="Comma 5 2 2 2 5 9" xfId="17177"/>
    <cellStyle name="Comma 5 2 2 2 5 9 2" xfId="39949"/>
    <cellStyle name="Comma 5 2 2 2 50" xfId="21632"/>
    <cellStyle name="Comma 5 2 2 2 50 2" xfId="44404"/>
    <cellStyle name="Comma 5 2 2 2 51" xfId="21687"/>
    <cellStyle name="Comma 5 2 2 2 51 2" xfId="44459"/>
    <cellStyle name="Comma 5 2 2 2 52" xfId="21742"/>
    <cellStyle name="Comma 5 2 2 2 52 2" xfId="44514"/>
    <cellStyle name="Comma 5 2 2 2 53" xfId="21797"/>
    <cellStyle name="Comma 5 2 2 2 53 2" xfId="44569"/>
    <cellStyle name="Comma 5 2 2 2 54" xfId="21852"/>
    <cellStyle name="Comma 5 2 2 2 54 2" xfId="44624"/>
    <cellStyle name="Comma 5 2 2 2 55" xfId="21907"/>
    <cellStyle name="Comma 5 2 2 2 55 2" xfId="44679"/>
    <cellStyle name="Comma 5 2 2 2 56" xfId="21962"/>
    <cellStyle name="Comma 5 2 2 2 56 2" xfId="44734"/>
    <cellStyle name="Comma 5 2 2 2 57" xfId="22017"/>
    <cellStyle name="Comma 5 2 2 2 57 2" xfId="44789"/>
    <cellStyle name="Comma 5 2 2 2 58" xfId="22072"/>
    <cellStyle name="Comma 5 2 2 2 58 2" xfId="44844"/>
    <cellStyle name="Comma 5 2 2 2 59" xfId="22127"/>
    <cellStyle name="Comma 5 2 2 2 59 2" xfId="44899"/>
    <cellStyle name="Comma 5 2 2 2 6" xfId="620"/>
    <cellStyle name="Comma 5 2 2 2 6 10" xfId="23392"/>
    <cellStyle name="Comma 5 2 2 2 6 2" xfId="1335"/>
    <cellStyle name="Comma 5 2 2 2 6 2 2" xfId="5460"/>
    <cellStyle name="Comma 5 2 2 2 6 2 2 2" xfId="28232"/>
    <cellStyle name="Comma 5 2 2 2 6 2 3" xfId="9587"/>
    <cellStyle name="Comma 5 2 2 2 6 2 3 2" xfId="32359"/>
    <cellStyle name="Comma 5 2 2 2 6 2 4" xfId="13987"/>
    <cellStyle name="Comma 5 2 2 2 6 2 4 2" xfId="36759"/>
    <cellStyle name="Comma 5 2 2 2 6 2 5" xfId="17947"/>
    <cellStyle name="Comma 5 2 2 2 6 2 5 2" xfId="40719"/>
    <cellStyle name="Comma 5 2 2 2 6 2 6" xfId="24107"/>
    <cellStyle name="Comma 5 2 2 2 6 3" xfId="2050"/>
    <cellStyle name="Comma 5 2 2 2 6 3 2" xfId="6175"/>
    <cellStyle name="Comma 5 2 2 2 6 3 2 2" xfId="28947"/>
    <cellStyle name="Comma 5 2 2 2 6 3 3" xfId="10302"/>
    <cellStyle name="Comma 5 2 2 2 6 3 3 2" xfId="33074"/>
    <cellStyle name="Comma 5 2 2 2 6 3 4" xfId="14702"/>
    <cellStyle name="Comma 5 2 2 2 6 3 4 2" xfId="37474"/>
    <cellStyle name="Comma 5 2 2 2 6 3 5" xfId="18662"/>
    <cellStyle name="Comma 5 2 2 2 6 3 5 2" xfId="41434"/>
    <cellStyle name="Comma 5 2 2 2 6 3 6" xfId="24822"/>
    <cellStyle name="Comma 5 2 2 2 6 4" xfId="2875"/>
    <cellStyle name="Comma 5 2 2 2 6 4 2" xfId="7000"/>
    <cellStyle name="Comma 5 2 2 2 6 4 2 2" xfId="29772"/>
    <cellStyle name="Comma 5 2 2 2 6 4 3" xfId="11127"/>
    <cellStyle name="Comma 5 2 2 2 6 4 3 2" xfId="33899"/>
    <cellStyle name="Comma 5 2 2 2 6 4 4" xfId="15527"/>
    <cellStyle name="Comma 5 2 2 2 6 4 4 2" xfId="38299"/>
    <cellStyle name="Comma 5 2 2 2 6 4 5" xfId="19487"/>
    <cellStyle name="Comma 5 2 2 2 6 4 5 2" xfId="42259"/>
    <cellStyle name="Comma 5 2 2 2 6 4 6" xfId="25647"/>
    <cellStyle name="Comma 5 2 2 2 6 5" xfId="3865"/>
    <cellStyle name="Comma 5 2 2 2 6 5 2" xfId="7990"/>
    <cellStyle name="Comma 5 2 2 2 6 5 2 2" xfId="30762"/>
    <cellStyle name="Comma 5 2 2 2 6 5 3" xfId="12117"/>
    <cellStyle name="Comma 5 2 2 2 6 5 3 2" xfId="34889"/>
    <cellStyle name="Comma 5 2 2 2 6 5 4" xfId="16517"/>
    <cellStyle name="Comma 5 2 2 2 6 5 4 2" xfId="39289"/>
    <cellStyle name="Comma 5 2 2 2 6 5 5" xfId="20477"/>
    <cellStyle name="Comma 5 2 2 2 6 5 5 2" xfId="43249"/>
    <cellStyle name="Comma 5 2 2 2 6 5 6" xfId="26637"/>
    <cellStyle name="Comma 5 2 2 2 6 6" xfId="4745"/>
    <cellStyle name="Comma 5 2 2 2 6 6 2" xfId="27517"/>
    <cellStyle name="Comma 5 2 2 2 6 7" xfId="8872"/>
    <cellStyle name="Comma 5 2 2 2 6 7 2" xfId="31644"/>
    <cellStyle name="Comma 5 2 2 2 6 8" xfId="13272"/>
    <cellStyle name="Comma 5 2 2 2 6 8 2" xfId="36044"/>
    <cellStyle name="Comma 5 2 2 2 6 9" xfId="17232"/>
    <cellStyle name="Comma 5 2 2 2 6 9 2" xfId="40004"/>
    <cellStyle name="Comma 5 2 2 2 60" xfId="22182"/>
    <cellStyle name="Comma 5 2 2 2 60 2" xfId="44954"/>
    <cellStyle name="Comma 5 2 2 2 61" xfId="22237"/>
    <cellStyle name="Comma 5 2 2 2 61 2" xfId="45009"/>
    <cellStyle name="Comma 5 2 2 2 62" xfId="22292"/>
    <cellStyle name="Comma 5 2 2 2 62 2" xfId="45064"/>
    <cellStyle name="Comma 5 2 2 2 63" xfId="22347"/>
    <cellStyle name="Comma 5 2 2 2 63 2" xfId="45119"/>
    <cellStyle name="Comma 5 2 2 2 64" xfId="22402"/>
    <cellStyle name="Comma 5 2 2 2 64 2" xfId="45174"/>
    <cellStyle name="Comma 5 2 2 2 65" xfId="22457"/>
    <cellStyle name="Comma 5 2 2 2 65 2" xfId="45229"/>
    <cellStyle name="Comma 5 2 2 2 66" xfId="22512"/>
    <cellStyle name="Comma 5 2 2 2 66 2" xfId="45284"/>
    <cellStyle name="Comma 5 2 2 2 67" xfId="22567"/>
    <cellStyle name="Comma 5 2 2 2 67 2" xfId="45339"/>
    <cellStyle name="Comma 5 2 2 2 68" xfId="22622"/>
    <cellStyle name="Comma 5 2 2 2 68 2" xfId="45394"/>
    <cellStyle name="Comma 5 2 2 2 69" xfId="22677"/>
    <cellStyle name="Comma 5 2 2 2 69 2" xfId="45449"/>
    <cellStyle name="Comma 5 2 2 2 7" xfId="675"/>
    <cellStyle name="Comma 5 2 2 2 7 10" xfId="23447"/>
    <cellStyle name="Comma 5 2 2 2 7 2" xfId="1390"/>
    <cellStyle name="Comma 5 2 2 2 7 2 2" xfId="5515"/>
    <cellStyle name="Comma 5 2 2 2 7 2 2 2" xfId="28287"/>
    <cellStyle name="Comma 5 2 2 2 7 2 3" xfId="9642"/>
    <cellStyle name="Comma 5 2 2 2 7 2 3 2" xfId="32414"/>
    <cellStyle name="Comma 5 2 2 2 7 2 4" xfId="14042"/>
    <cellStyle name="Comma 5 2 2 2 7 2 4 2" xfId="36814"/>
    <cellStyle name="Comma 5 2 2 2 7 2 5" xfId="18002"/>
    <cellStyle name="Comma 5 2 2 2 7 2 5 2" xfId="40774"/>
    <cellStyle name="Comma 5 2 2 2 7 2 6" xfId="24162"/>
    <cellStyle name="Comma 5 2 2 2 7 3" xfId="2105"/>
    <cellStyle name="Comma 5 2 2 2 7 3 2" xfId="6230"/>
    <cellStyle name="Comma 5 2 2 2 7 3 2 2" xfId="29002"/>
    <cellStyle name="Comma 5 2 2 2 7 3 3" xfId="10357"/>
    <cellStyle name="Comma 5 2 2 2 7 3 3 2" xfId="33129"/>
    <cellStyle name="Comma 5 2 2 2 7 3 4" xfId="14757"/>
    <cellStyle name="Comma 5 2 2 2 7 3 4 2" xfId="37529"/>
    <cellStyle name="Comma 5 2 2 2 7 3 5" xfId="18717"/>
    <cellStyle name="Comma 5 2 2 2 7 3 5 2" xfId="41489"/>
    <cellStyle name="Comma 5 2 2 2 7 3 6" xfId="24877"/>
    <cellStyle name="Comma 5 2 2 2 7 4" xfId="2930"/>
    <cellStyle name="Comma 5 2 2 2 7 4 2" xfId="7055"/>
    <cellStyle name="Comma 5 2 2 2 7 4 2 2" xfId="29827"/>
    <cellStyle name="Comma 5 2 2 2 7 4 3" xfId="11182"/>
    <cellStyle name="Comma 5 2 2 2 7 4 3 2" xfId="33954"/>
    <cellStyle name="Comma 5 2 2 2 7 4 4" xfId="15582"/>
    <cellStyle name="Comma 5 2 2 2 7 4 4 2" xfId="38354"/>
    <cellStyle name="Comma 5 2 2 2 7 4 5" xfId="19542"/>
    <cellStyle name="Comma 5 2 2 2 7 4 5 2" xfId="42314"/>
    <cellStyle name="Comma 5 2 2 2 7 4 6" xfId="25702"/>
    <cellStyle name="Comma 5 2 2 2 7 5" xfId="3920"/>
    <cellStyle name="Comma 5 2 2 2 7 5 2" xfId="8045"/>
    <cellStyle name="Comma 5 2 2 2 7 5 2 2" xfId="30817"/>
    <cellStyle name="Comma 5 2 2 2 7 5 3" xfId="12172"/>
    <cellStyle name="Comma 5 2 2 2 7 5 3 2" xfId="34944"/>
    <cellStyle name="Comma 5 2 2 2 7 5 4" xfId="16572"/>
    <cellStyle name="Comma 5 2 2 2 7 5 4 2" xfId="39344"/>
    <cellStyle name="Comma 5 2 2 2 7 5 5" xfId="20532"/>
    <cellStyle name="Comma 5 2 2 2 7 5 5 2" xfId="43304"/>
    <cellStyle name="Comma 5 2 2 2 7 5 6" xfId="26692"/>
    <cellStyle name="Comma 5 2 2 2 7 6" xfId="4800"/>
    <cellStyle name="Comma 5 2 2 2 7 6 2" xfId="27572"/>
    <cellStyle name="Comma 5 2 2 2 7 7" xfId="8927"/>
    <cellStyle name="Comma 5 2 2 2 7 7 2" xfId="31699"/>
    <cellStyle name="Comma 5 2 2 2 7 8" xfId="13327"/>
    <cellStyle name="Comma 5 2 2 2 7 8 2" xfId="36099"/>
    <cellStyle name="Comma 5 2 2 2 7 9" xfId="17287"/>
    <cellStyle name="Comma 5 2 2 2 7 9 2" xfId="40059"/>
    <cellStyle name="Comma 5 2 2 2 70" xfId="22732"/>
    <cellStyle name="Comma 5 2 2 2 70 2" xfId="45504"/>
    <cellStyle name="Comma 5 2 2 2 71" xfId="22787"/>
    <cellStyle name="Comma 5 2 2 2 71 2" xfId="45559"/>
    <cellStyle name="Comma 5 2 2 2 72" xfId="22842"/>
    <cellStyle name="Comma 5 2 2 2 72 2" xfId="45614"/>
    <cellStyle name="Comma 5 2 2 2 73" xfId="22897"/>
    <cellStyle name="Comma 5 2 2 2 73 2" xfId="45669"/>
    <cellStyle name="Comma 5 2 2 2 74" xfId="22952"/>
    <cellStyle name="Comma 5 2 2 2 8" xfId="730"/>
    <cellStyle name="Comma 5 2 2 2 8 10" xfId="23502"/>
    <cellStyle name="Comma 5 2 2 2 8 2" xfId="1445"/>
    <cellStyle name="Comma 5 2 2 2 8 2 2" xfId="5570"/>
    <cellStyle name="Comma 5 2 2 2 8 2 2 2" xfId="28342"/>
    <cellStyle name="Comma 5 2 2 2 8 2 3" xfId="9697"/>
    <cellStyle name="Comma 5 2 2 2 8 2 3 2" xfId="32469"/>
    <cellStyle name="Comma 5 2 2 2 8 2 4" xfId="14097"/>
    <cellStyle name="Comma 5 2 2 2 8 2 4 2" xfId="36869"/>
    <cellStyle name="Comma 5 2 2 2 8 2 5" xfId="18057"/>
    <cellStyle name="Comma 5 2 2 2 8 2 5 2" xfId="40829"/>
    <cellStyle name="Comma 5 2 2 2 8 2 6" xfId="24217"/>
    <cellStyle name="Comma 5 2 2 2 8 3" xfId="2160"/>
    <cellStyle name="Comma 5 2 2 2 8 3 2" xfId="6285"/>
    <cellStyle name="Comma 5 2 2 2 8 3 2 2" xfId="29057"/>
    <cellStyle name="Comma 5 2 2 2 8 3 3" xfId="10412"/>
    <cellStyle name="Comma 5 2 2 2 8 3 3 2" xfId="33184"/>
    <cellStyle name="Comma 5 2 2 2 8 3 4" xfId="14812"/>
    <cellStyle name="Comma 5 2 2 2 8 3 4 2" xfId="37584"/>
    <cellStyle name="Comma 5 2 2 2 8 3 5" xfId="18772"/>
    <cellStyle name="Comma 5 2 2 2 8 3 5 2" xfId="41544"/>
    <cellStyle name="Comma 5 2 2 2 8 3 6" xfId="24932"/>
    <cellStyle name="Comma 5 2 2 2 8 4" xfId="2985"/>
    <cellStyle name="Comma 5 2 2 2 8 4 2" xfId="7110"/>
    <cellStyle name="Comma 5 2 2 2 8 4 2 2" xfId="29882"/>
    <cellStyle name="Comma 5 2 2 2 8 4 3" xfId="11237"/>
    <cellStyle name="Comma 5 2 2 2 8 4 3 2" xfId="34009"/>
    <cellStyle name="Comma 5 2 2 2 8 4 4" xfId="15637"/>
    <cellStyle name="Comma 5 2 2 2 8 4 4 2" xfId="38409"/>
    <cellStyle name="Comma 5 2 2 2 8 4 5" xfId="19597"/>
    <cellStyle name="Comma 5 2 2 2 8 4 5 2" xfId="42369"/>
    <cellStyle name="Comma 5 2 2 2 8 4 6" xfId="25757"/>
    <cellStyle name="Comma 5 2 2 2 8 5" xfId="3975"/>
    <cellStyle name="Comma 5 2 2 2 8 5 2" xfId="8100"/>
    <cellStyle name="Comma 5 2 2 2 8 5 2 2" xfId="30872"/>
    <cellStyle name="Comma 5 2 2 2 8 5 3" xfId="12227"/>
    <cellStyle name="Comma 5 2 2 2 8 5 3 2" xfId="34999"/>
    <cellStyle name="Comma 5 2 2 2 8 5 4" xfId="16627"/>
    <cellStyle name="Comma 5 2 2 2 8 5 4 2" xfId="39399"/>
    <cellStyle name="Comma 5 2 2 2 8 5 5" xfId="20587"/>
    <cellStyle name="Comma 5 2 2 2 8 5 5 2" xfId="43359"/>
    <cellStyle name="Comma 5 2 2 2 8 5 6" xfId="26747"/>
    <cellStyle name="Comma 5 2 2 2 8 6" xfId="4855"/>
    <cellStyle name="Comma 5 2 2 2 8 6 2" xfId="27627"/>
    <cellStyle name="Comma 5 2 2 2 8 7" xfId="8982"/>
    <cellStyle name="Comma 5 2 2 2 8 7 2" xfId="31754"/>
    <cellStyle name="Comma 5 2 2 2 8 8" xfId="13382"/>
    <cellStyle name="Comma 5 2 2 2 8 8 2" xfId="36154"/>
    <cellStyle name="Comma 5 2 2 2 8 9" xfId="17342"/>
    <cellStyle name="Comma 5 2 2 2 8 9 2" xfId="40114"/>
    <cellStyle name="Comma 5 2 2 2 9" xfId="840"/>
    <cellStyle name="Comma 5 2 2 2 9 10" xfId="23612"/>
    <cellStyle name="Comma 5 2 2 2 9 2" xfId="1555"/>
    <cellStyle name="Comma 5 2 2 2 9 2 2" xfId="5680"/>
    <cellStyle name="Comma 5 2 2 2 9 2 2 2" xfId="28452"/>
    <cellStyle name="Comma 5 2 2 2 9 2 3" xfId="9807"/>
    <cellStyle name="Comma 5 2 2 2 9 2 3 2" xfId="32579"/>
    <cellStyle name="Comma 5 2 2 2 9 2 4" xfId="14207"/>
    <cellStyle name="Comma 5 2 2 2 9 2 4 2" xfId="36979"/>
    <cellStyle name="Comma 5 2 2 2 9 2 5" xfId="18167"/>
    <cellStyle name="Comma 5 2 2 2 9 2 5 2" xfId="40939"/>
    <cellStyle name="Comma 5 2 2 2 9 2 6" xfId="24327"/>
    <cellStyle name="Comma 5 2 2 2 9 3" xfId="2270"/>
    <cellStyle name="Comma 5 2 2 2 9 3 2" xfId="6395"/>
    <cellStyle name="Comma 5 2 2 2 9 3 2 2" xfId="29167"/>
    <cellStyle name="Comma 5 2 2 2 9 3 3" xfId="10522"/>
    <cellStyle name="Comma 5 2 2 2 9 3 3 2" xfId="33294"/>
    <cellStyle name="Comma 5 2 2 2 9 3 4" xfId="14922"/>
    <cellStyle name="Comma 5 2 2 2 9 3 4 2" xfId="37694"/>
    <cellStyle name="Comma 5 2 2 2 9 3 5" xfId="18882"/>
    <cellStyle name="Comma 5 2 2 2 9 3 5 2" xfId="41654"/>
    <cellStyle name="Comma 5 2 2 2 9 3 6" xfId="25042"/>
    <cellStyle name="Comma 5 2 2 2 9 4" xfId="3095"/>
    <cellStyle name="Comma 5 2 2 2 9 4 2" xfId="7220"/>
    <cellStyle name="Comma 5 2 2 2 9 4 2 2" xfId="29992"/>
    <cellStyle name="Comma 5 2 2 2 9 4 3" xfId="11347"/>
    <cellStyle name="Comma 5 2 2 2 9 4 3 2" xfId="34119"/>
    <cellStyle name="Comma 5 2 2 2 9 4 4" xfId="15747"/>
    <cellStyle name="Comma 5 2 2 2 9 4 4 2" xfId="38519"/>
    <cellStyle name="Comma 5 2 2 2 9 4 5" xfId="19707"/>
    <cellStyle name="Comma 5 2 2 2 9 4 5 2" xfId="42479"/>
    <cellStyle name="Comma 5 2 2 2 9 4 6" xfId="25867"/>
    <cellStyle name="Comma 5 2 2 2 9 5" xfId="4085"/>
    <cellStyle name="Comma 5 2 2 2 9 5 2" xfId="8210"/>
    <cellStyle name="Comma 5 2 2 2 9 5 2 2" xfId="30982"/>
    <cellStyle name="Comma 5 2 2 2 9 5 3" xfId="12337"/>
    <cellStyle name="Comma 5 2 2 2 9 5 3 2" xfId="35109"/>
    <cellStyle name="Comma 5 2 2 2 9 5 4" xfId="16737"/>
    <cellStyle name="Comma 5 2 2 2 9 5 4 2" xfId="39509"/>
    <cellStyle name="Comma 5 2 2 2 9 5 5" xfId="20697"/>
    <cellStyle name="Comma 5 2 2 2 9 5 5 2" xfId="43469"/>
    <cellStyle name="Comma 5 2 2 2 9 5 6" xfId="26857"/>
    <cellStyle name="Comma 5 2 2 2 9 6" xfId="4965"/>
    <cellStyle name="Comma 5 2 2 2 9 6 2" xfId="27737"/>
    <cellStyle name="Comma 5 2 2 2 9 7" xfId="9092"/>
    <cellStyle name="Comma 5 2 2 2 9 7 2" xfId="31864"/>
    <cellStyle name="Comma 5 2 2 2 9 8" xfId="13492"/>
    <cellStyle name="Comma 5 2 2 2 9 8 2" xfId="36264"/>
    <cellStyle name="Comma 5 2 2 2 9 9" xfId="17452"/>
    <cellStyle name="Comma 5 2 2 2 9 9 2" xfId="40224"/>
    <cellStyle name="Comma 5 2 2 20" xfId="3369"/>
    <cellStyle name="Comma 5 2 2 20 2" xfId="7494"/>
    <cellStyle name="Comma 5 2 2 20 2 2" xfId="30266"/>
    <cellStyle name="Comma 5 2 2 20 3" xfId="11621"/>
    <cellStyle name="Comma 5 2 2 20 3 2" xfId="34393"/>
    <cellStyle name="Comma 5 2 2 20 4" xfId="16021"/>
    <cellStyle name="Comma 5 2 2 20 4 2" xfId="38793"/>
    <cellStyle name="Comma 5 2 2 20 5" xfId="19981"/>
    <cellStyle name="Comma 5 2 2 20 5 2" xfId="42753"/>
    <cellStyle name="Comma 5 2 2 20 6" xfId="26141"/>
    <cellStyle name="Comma 5 2 2 21" xfId="3424"/>
    <cellStyle name="Comma 5 2 2 21 2" xfId="7549"/>
    <cellStyle name="Comma 5 2 2 21 2 2" xfId="30321"/>
    <cellStyle name="Comma 5 2 2 21 3" xfId="11676"/>
    <cellStyle name="Comma 5 2 2 21 3 2" xfId="34448"/>
    <cellStyle name="Comma 5 2 2 21 4" xfId="16076"/>
    <cellStyle name="Comma 5 2 2 21 4 2" xfId="38848"/>
    <cellStyle name="Comma 5 2 2 21 5" xfId="20036"/>
    <cellStyle name="Comma 5 2 2 21 5 2" xfId="42808"/>
    <cellStyle name="Comma 5 2 2 21 6" xfId="26196"/>
    <cellStyle name="Comma 5 2 2 22" xfId="3479"/>
    <cellStyle name="Comma 5 2 2 22 2" xfId="7604"/>
    <cellStyle name="Comma 5 2 2 22 2 2" xfId="30376"/>
    <cellStyle name="Comma 5 2 2 22 3" xfId="11731"/>
    <cellStyle name="Comma 5 2 2 22 3 2" xfId="34503"/>
    <cellStyle name="Comma 5 2 2 22 4" xfId="16131"/>
    <cellStyle name="Comma 5 2 2 22 4 2" xfId="38903"/>
    <cellStyle name="Comma 5 2 2 22 5" xfId="20091"/>
    <cellStyle name="Comma 5 2 2 22 5 2" xfId="42863"/>
    <cellStyle name="Comma 5 2 2 22 6" xfId="26251"/>
    <cellStyle name="Comma 5 2 2 23" xfId="4194"/>
    <cellStyle name="Comma 5 2 2 23 2" xfId="26966"/>
    <cellStyle name="Comma 5 2 2 24" xfId="4249"/>
    <cellStyle name="Comma 5 2 2 24 2" xfId="27021"/>
    <cellStyle name="Comma 5 2 2 25" xfId="4304"/>
    <cellStyle name="Comma 5 2 2 25 2" xfId="27076"/>
    <cellStyle name="Comma 5 2 2 26" xfId="4359"/>
    <cellStyle name="Comma 5 2 2 26 2" xfId="27131"/>
    <cellStyle name="Comma 5 2 2 27" xfId="8319"/>
    <cellStyle name="Comma 5 2 2 27 2" xfId="31091"/>
    <cellStyle name="Comma 5 2 2 28" xfId="8376"/>
    <cellStyle name="Comma 5 2 2 28 2" xfId="31148"/>
    <cellStyle name="Comma 5 2 2 29" xfId="8431"/>
    <cellStyle name="Comma 5 2 2 29 2" xfId="31203"/>
    <cellStyle name="Comma 5 2 2 3" xfId="234"/>
    <cellStyle name="Comma 5 2 2 3 10" xfId="8541"/>
    <cellStyle name="Comma 5 2 2 3 10 2" xfId="31313"/>
    <cellStyle name="Comma 5 2 2 3 11" xfId="12501"/>
    <cellStyle name="Comma 5 2 2 3 11 2" xfId="35273"/>
    <cellStyle name="Comma 5 2 2 3 12" xfId="12941"/>
    <cellStyle name="Comma 5 2 2 3 12 2" xfId="35713"/>
    <cellStyle name="Comma 5 2 2 3 13" xfId="16901"/>
    <cellStyle name="Comma 5 2 2 3 13 2" xfId="39673"/>
    <cellStyle name="Comma 5 2 2 3 14" xfId="344"/>
    <cellStyle name="Comma 5 2 2 3 14 2" xfId="23116"/>
    <cellStyle name="Comma 5 2 2 3 15" xfId="23006"/>
    <cellStyle name="Comma 5 2 2 3 2" xfId="399"/>
    <cellStyle name="Comma 5 2 2 3 2 10" xfId="17011"/>
    <cellStyle name="Comma 5 2 2 3 2 10 2" xfId="39783"/>
    <cellStyle name="Comma 5 2 2 3 2 11" xfId="23171"/>
    <cellStyle name="Comma 5 2 2 3 2 2" xfId="1114"/>
    <cellStyle name="Comma 5 2 2 3 2 2 2" xfId="5239"/>
    <cellStyle name="Comma 5 2 2 3 2 2 2 2" xfId="28011"/>
    <cellStyle name="Comma 5 2 2 3 2 2 3" xfId="9366"/>
    <cellStyle name="Comma 5 2 2 3 2 2 3 2" xfId="32138"/>
    <cellStyle name="Comma 5 2 2 3 2 2 4" xfId="13766"/>
    <cellStyle name="Comma 5 2 2 3 2 2 4 2" xfId="36538"/>
    <cellStyle name="Comma 5 2 2 3 2 2 5" xfId="17726"/>
    <cellStyle name="Comma 5 2 2 3 2 2 5 2" xfId="40498"/>
    <cellStyle name="Comma 5 2 2 3 2 2 6" xfId="23886"/>
    <cellStyle name="Comma 5 2 2 3 2 3" xfId="1829"/>
    <cellStyle name="Comma 5 2 2 3 2 3 2" xfId="5954"/>
    <cellStyle name="Comma 5 2 2 3 2 3 2 2" xfId="28726"/>
    <cellStyle name="Comma 5 2 2 3 2 3 3" xfId="10081"/>
    <cellStyle name="Comma 5 2 2 3 2 3 3 2" xfId="32853"/>
    <cellStyle name="Comma 5 2 2 3 2 3 4" xfId="14481"/>
    <cellStyle name="Comma 5 2 2 3 2 3 4 2" xfId="37253"/>
    <cellStyle name="Comma 5 2 2 3 2 3 5" xfId="18441"/>
    <cellStyle name="Comma 5 2 2 3 2 3 5 2" xfId="41213"/>
    <cellStyle name="Comma 5 2 2 3 2 3 6" xfId="24601"/>
    <cellStyle name="Comma 5 2 2 3 2 4" xfId="2654"/>
    <cellStyle name="Comma 5 2 2 3 2 4 2" xfId="6779"/>
    <cellStyle name="Comma 5 2 2 3 2 4 2 2" xfId="29551"/>
    <cellStyle name="Comma 5 2 2 3 2 4 3" xfId="10906"/>
    <cellStyle name="Comma 5 2 2 3 2 4 3 2" xfId="33678"/>
    <cellStyle name="Comma 5 2 2 3 2 4 4" xfId="15306"/>
    <cellStyle name="Comma 5 2 2 3 2 4 4 2" xfId="38078"/>
    <cellStyle name="Comma 5 2 2 3 2 4 5" xfId="19266"/>
    <cellStyle name="Comma 5 2 2 3 2 4 5 2" xfId="42038"/>
    <cellStyle name="Comma 5 2 2 3 2 4 6" xfId="25426"/>
    <cellStyle name="Comma 5 2 2 3 2 5" xfId="3644"/>
    <cellStyle name="Comma 5 2 2 3 2 5 2" xfId="7769"/>
    <cellStyle name="Comma 5 2 2 3 2 5 2 2" xfId="30541"/>
    <cellStyle name="Comma 5 2 2 3 2 5 3" xfId="11896"/>
    <cellStyle name="Comma 5 2 2 3 2 5 3 2" xfId="34668"/>
    <cellStyle name="Comma 5 2 2 3 2 5 4" xfId="16296"/>
    <cellStyle name="Comma 5 2 2 3 2 5 4 2" xfId="39068"/>
    <cellStyle name="Comma 5 2 2 3 2 5 5" xfId="20256"/>
    <cellStyle name="Comma 5 2 2 3 2 5 5 2" xfId="43028"/>
    <cellStyle name="Comma 5 2 2 3 2 5 6" xfId="26416"/>
    <cellStyle name="Comma 5 2 2 3 2 6" xfId="4524"/>
    <cellStyle name="Comma 5 2 2 3 2 6 2" xfId="27296"/>
    <cellStyle name="Comma 5 2 2 3 2 7" xfId="8651"/>
    <cellStyle name="Comma 5 2 2 3 2 7 2" xfId="31423"/>
    <cellStyle name="Comma 5 2 2 3 2 8" xfId="12611"/>
    <cellStyle name="Comma 5 2 2 3 2 8 2" xfId="35383"/>
    <cellStyle name="Comma 5 2 2 3 2 9" xfId="13051"/>
    <cellStyle name="Comma 5 2 2 3 2 9 2" xfId="35823"/>
    <cellStyle name="Comma 5 2 2 3 3" xfId="509"/>
    <cellStyle name="Comma 5 2 2 3 3 10" xfId="17121"/>
    <cellStyle name="Comma 5 2 2 3 3 10 2" xfId="39893"/>
    <cellStyle name="Comma 5 2 2 3 3 11" xfId="23281"/>
    <cellStyle name="Comma 5 2 2 3 3 2" xfId="1224"/>
    <cellStyle name="Comma 5 2 2 3 3 2 2" xfId="5349"/>
    <cellStyle name="Comma 5 2 2 3 3 2 2 2" xfId="28121"/>
    <cellStyle name="Comma 5 2 2 3 3 2 3" xfId="9476"/>
    <cellStyle name="Comma 5 2 2 3 3 2 3 2" xfId="32248"/>
    <cellStyle name="Comma 5 2 2 3 3 2 4" xfId="13876"/>
    <cellStyle name="Comma 5 2 2 3 3 2 4 2" xfId="36648"/>
    <cellStyle name="Comma 5 2 2 3 3 2 5" xfId="17836"/>
    <cellStyle name="Comma 5 2 2 3 3 2 5 2" xfId="40608"/>
    <cellStyle name="Comma 5 2 2 3 3 2 6" xfId="23996"/>
    <cellStyle name="Comma 5 2 2 3 3 3" xfId="1939"/>
    <cellStyle name="Comma 5 2 2 3 3 3 2" xfId="6064"/>
    <cellStyle name="Comma 5 2 2 3 3 3 2 2" xfId="28836"/>
    <cellStyle name="Comma 5 2 2 3 3 3 3" xfId="10191"/>
    <cellStyle name="Comma 5 2 2 3 3 3 3 2" xfId="32963"/>
    <cellStyle name="Comma 5 2 2 3 3 3 4" xfId="14591"/>
    <cellStyle name="Comma 5 2 2 3 3 3 4 2" xfId="37363"/>
    <cellStyle name="Comma 5 2 2 3 3 3 5" xfId="18551"/>
    <cellStyle name="Comma 5 2 2 3 3 3 5 2" xfId="41323"/>
    <cellStyle name="Comma 5 2 2 3 3 3 6" xfId="24711"/>
    <cellStyle name="Comma 5 2 2 3 3 4" xfId="2764"/>
    <cellStyle name="Comma 5 2 2 3 3 4 2" xfId="6889"/>
    <cellStyle name="Comma 5 2 2 3 3 4 2 2" xfId="29661"/>
    <cellStyle name="Comma 5 2 2 3 3 4 3" xfId="11016"/>
    <cellStyle name="Comma 5 2 2 3 3 4 3 2" xfId="33788"/>
    <cellStyle name="Comma 5 2 2 3 3 4 4" xfId="15416"/>
    <cellStyle name="Comma 5 2 2 3 3 4 4 2" xfId="38188"/>
    <cellStyle name="Comma 5 2 2 3 3 4 5" xfId="19376"/>
    <cellStyle name="Comma 5 2 2 3 3 4 5 2" xfId="42148"/>
    <cellStyle name="Comma 5 2 2 3 3 4 6" xfId="25536"/>
    <cellStyle name="Comma 5 2 2 3 3 5" xfId="3754"/>
    <cellStyle name="Comma 5 2 2 3 3 5 2" xfId="7879"/>
    <cellStyle name="Comma 5 2 2 3 3 5 2 2" xfId="30651"/>
    <cellStyle name="Comma 5 2 2 3 3 5 3" xfId="12006"/>
    <cellStyle name="Comma 5 2 2 3 3 5 3 2" xfId="34778"/>
    <cellStyle name="Comma 5 2 2 3 3 5 4" xfId="16406"/>
    <cellStyle name="Comma 5 2 2 3 3 5 4 2" xfId="39178"/>
    <cellStyle name="Comma 5 2 2 3 3 5 5" xfId="20366"/>
    <cellStyle name="Comma 5 2 2 3 3 5 5 2" xfId="43138"/>
    <cellStyle name="Comma 5 2 2 3 3 5 6" xfId="26526"/>
    <cellStyle name="Comma 5 2 2 3 3 6" xfId="4634"/>
    <cellStyle name="Comma 5 2 2 3 3 6 2" xfId="27406"/>
    <cellStyle name="Comma 5 2 2 3 3 7" xfId="8761"/>
    <cellStyle name="Comma 5 2 2 3 3 7 2" xfId="31533"/>
    <cellStyle name="Comma 5 2 2 3 3 8" xfId="12721"/>
    <cellStyle name="Comma 5 2 2 3 3 8 2" xfId="35493"/>
    <cellStyle name="Comma 5 2 2 3 3 9" xfId="13161"/>
    <cellStyle name="Comma 5 2 2 3 3 9 2" xfId="35933"/>
    <cellStyle name="Comma 5 2 2 3 4" xfId="784"/>
    <cellStyle name="Comma 5 2 2 3 4 10" xfId="23556"/>
    <cellStyle name="Comma 5 2 2 3 4 2" xfId="1499"/>
    <cellStyle name="Comma 5 2 2 3 4 2 2" xfId="5624"/>
    <cellStyle name="Comma 5 2 2 3 4 2 2 2" xfId="28396"/>
    <cellStyle name="Comma 5 2 2 3 4 2 3" xfId="9751"/>
    <cellStyle name="Comma 5 2 2 3 4 2 3 2" xfId="32523"/>
    <cellStyle name="Comma 5 2 2 3 4 2 4" xfId="14151"/>
    <cellStyle name="Comma 5 2 2 3 4 2 4 2" xfId="36923"/>
    <cellStyle name="Comma 5 2 2 3 4 2 5" xfId="18111"/>
    <cellStyle name="Comma 5 2 2 3 4 2 5 2" xfId="40883"/>
    <cellStyle name="Comma 5 2 2 3 4 2 6" xfId="24271"/>
    <cellStyle name="Comma 5 2 2 3 4 3" xfId="2214"/>
    <cellStyle name="Comma 5 2 2 3 4 3 2" xfId="6339"/>
    <cellStyle name="Comma 5 2 2 3 4 3 2 2" xfId="29111"/>
    <cellStyle name="Comma 5 2 2 3 4 3 3" xfId="10466"/>
    <cellStyle name="Comma 5 2 2 3 4 3 3 2" xfId="33238"/>
    <cellStyle name="Comma 5 2 2 3 4 3 4" xfId="14866"/>
    <cellStyle name="Comma 5 2 2 3 4 3 4 2" xfId="37638"/>
    <cellStyle name="Comma 5 2 2 3 4 3 5" xfId="18826"/>
    <cellStyle name="Comma 5 2 2 3 4 3 5 2" xfId="41598"/>
    <cellStyle name="Comma 5 2 2 3 4 3 6" xfId="24986"/>
    <cellStyle name="Comma 5 2 2 3 4 4" xfId="3039"/>
    <cellStyle name="Comma 5 2 2 3 4 4 2" xfId="7164"/>
    <cellStyle name="Comma 5 2 2 3 4 4 2 2" xfId="29936"/>
    <cellStyle name="Comma 5 2 2 3 4 4 3" xfId="11291"/>
    <cellStyle name="Comma 5 2 2 3 4 4 3 2" xfId="34063"/>
    <cellStyle name="Comma 5 2 2 3 4 4 4" xfId="15691"/>
    <cellStyle name="Comma 5 2 2 3 4 4 4 2" xfId="38463"/>
    <cellStyle name="Comma 5 2 2 3 4 4 5" xfId="19651"/>
    <cellStyle name="Comma 5 2 2 3 4 4 5 2" xfId="42423"/>
    <cellStyle name="Comma 5 2 2 3 4 4 6" xfId="25811"/>
    <cellStyle name="Comma 5 2 2 3 4 5" xfId="4029"/>
    <cellStyle name="Comma 5 2 2 3 4 5 2" xfId="8154"/>
    <cellStyle name="Comma 5 2 2 3 4 5 2 2" xfId="30926"/>
    <cellStyle name="Comma 5 2 2 3 4 5 3" xfId="12281"/>
    <cellStyle name="Comma 5 2 2 3 4 5 3 2" xfId="35053"/>
    <cellStyle name="Comma 5 2 2 3 4 5 4" xfId="16681"/>
    <cellStyle name="Comma 5 2 2 3 4 5 4 2" xfId="39453"/>
    <cellStyle name="Comma 5 2 2 3 4 5 5" xfId="20641"/>
    <cellStyle name="Comma 5 2 2 3 4 5 5 2" xfId="43413"/>
    <cellStyle name="Comma 5 2 2 3 4 5 6" xfId="26801"/>
    <cellStyle name="Comma 5 2 2 3 4 6" xfId="4909"/>
    <cellStyle name="Comma 5 2 2 3 4 6 2" xfId="27681"/>
    <cellStyle name="Comma 5 2 2 3 4 7" xfId="9036"/>
    <cellStyle name="Comma 5 2 2 3 4 7 2" xfId="31808"/>
    <cellStyle name="Comma 5 2 2 3 4 8" xfId="13436"/>
    <cellStyle name="Comma 5 2 2 3 4 8 2" xfId="36208"/>
    <cellStyle name="Comma 5 2 2 3 4 9" xfId="17396"/>
    <cellStyle name="Comma 5 2 2 3 4 9 2" xfId="40168"/>
    <cellStyle name="Comma 5 2 2 3 5" xfId="1004"/>
    <cellStyle name="Comma 5 2 2 3 5 2" xfId="5129"/>
    <cellStyle name="Comma 5 2 2 3 5 2 2" xfId="27901"/>
    <cellStyle name="Comma 5 2 2 3 5 3" xfId="9256"/>
    <cellStyle name="Comma 5 2 2 3 5 3 2" xfId="32028"/>
    <cellStyle name="Comma 5 2 2 3 5 4" xfId="13656"/>
    <cellStyle name="Comma 5 2 2 3 5 4 2" xfId="36428"/>
    <cellStyle name="Comma 5 2 2 3 5 5" xfId="17616"/>
    <cellStyle name="Comma 5 2 2 3 5 5 2" xfId="40388"/>
    <cellStyle name="Comma 5 2 2 3 5 6" xfId="23776"/>
    <cellStyle name="Comma 5 2 2 3 6" xfId="1719"/>
    <cellStyle name="Comma 5 2 2 3 6 2" xfId="5844"/>
    <cellStyle name="Comma 5 2 2 3 6 2 2" xfId="28616"/>
    <cellStyle name="Comma 5 2 2 3 6 3" xfId="9971"/>
    <cellStyle name="Comma 5 2 2 3 6 3 2" xfId="32743"/>
    <cellStyle name="Comma 5 2 2 3 6 4" xfId="14371"/>
    <cellStyle name="Comma 5 2 2 3 6 4 2" xfId="37143"/>
    <cellStyle name="Comma 5 2 2 3 6 5" xfId="18331"/>
    <cellStyle name="Comma 5 2 2 3 6 5 2" xfId="41103"/>
    <cellStyle name="Comma 5 2 2 3 6 6" xfId="24491"/>
    <cellStyle name="Comma 5 2 2 3 7" xfId="2544"/>
    <cellStyle name="Comma 5 2 2 3 7 2" xfId="6669"/>
    <cellStyle name="Comma 5 2 2 3 7 2 2" xfId="29441"/>
    <cellStyle name="Comma 5 2 2 3 7 3" xfId="10796"/>
    <cellStyle name="Comma 5 2 2 3 7 3 2" xfId="33568"/>
    <cellStyle name="Comma 5 2 2 3 7 4" xfId="15196"/>
    <cellStyle name="Comma 5 2 2 3 7 4 2" xfId="37968"/>
    <cellStyle name="Comma 5 2 2 3 7 5" xfId="19156"/>
    <cellStyle name="Comma 5 2 2 3 7 5 2" xfId="41928"/>
    <cellStyle name="Comma 5 2 2 3 7 6" xfId="25316"/>
    <cellStyle name="Comma 5 2 2 3 8" xfId="3534"/>
    <cellStyle name="Comma 5 2 2 3 8 2" xfId="7659"/>
    <cellStyle name="Comma 5 2 2 3 8 2 2" xfId="30431"/>
    <cellStyle name="Comma 5 2 2 3 8 3" xfId="11786"/>
    <cellStyle name="Comma 5 2 2 3 8 3 2" xfId="34558"/>
    <cellStyle name="Comma 5 2 2 3 8 4" xfId="16186"/>
    <cellStyle name="Comma 5 2 2 3 8 4 2" xfId="38958"/>
    <cellStyle name="Comma 5 2 2 3 8 5" xfId="20146"/>
    <cellStyle name="Comma 5 2 2 3 8 5 2" xfId="42918"/>
    <cellStyle name="Comma 5 2 2 3 8 6" xfId="26306"/>
    <cellStyle name="Comma 5 2 2 3 9" xfId="4414"/>
    <cellStyle name="Comma 5 2 2 3 9 2" xfId="27186"/>
    <cellStyle name="Comma 5 2 2 30" xfId="8486"/>
    <cellStyle name="Comma 5 2 2 30 2" xfId="31258"/>
    <cellStyle name="Comma 5 2 2 31" xfId="12446"/>
    <cellStyle name="Comma 5 2 2 31 2" xfId="35218"/>
    <cellStyle name="Comma 5 2 2 32" xfId="12776"/>
    <cellStyle name="Comma 5 2 2 32 2" xfId="35548"/>
    <cellStyle name="Comma 5 2 2 33" xfId="12831"/>
    <cellStyle name="Comma 5 2 2 33 2" xfId="35603"/>
    <cellStyle name="Comma 5 2 2 34" xfId="12886"/>
    <cellStyle name="Comma 5 2 2 34 2" xfId="35658"/>
    <cellStyle name="Comma 5 2 2 35" xfId="16846"/>
    <cellStyle name="Comma 5 2 2 35 2" xfId="39618"/>
    <cellStyle name="Comma 5 2 2 36" xfId="20806"/>
    <cellStyle name="Comma 5 2 2 36 2" xfId="43578"/>
    <cellStyle name="Comma 5 2 2 37" xfId="20861"/>
    <cellStyle name="Comma 5 2 2 37 2" xfId="43633"/>
    <cellStyle name="Comma 5 2 2 38" xfId="20916"/>
    <cellStyle name="Comma 5 2 2 38 2" xfId="43688"/>
    <cellStyle name="Comma 5 2 2 39" xfId="20971"/>
    <cellStyle name="Comma 5 2 2 39 2" xfId="43743"/>
    <cellStyle name="Comma 5 2 2 4" xfId="289"/>
    <cellStyle name="Comma 5 2 2 4 10" xfId="16956"/>
    <cellStyle name="Comma 5 2 2 4 10 2" xfId="39728"/>
    <cellStyle name="Comma 5 2 2 4 11" xfId="23061"/>
    <cellStyle name="Comma 5 2 2 4 2" xfId="1059"/>
    <cellStyle name="Comma 5 2 2 4 2 2" xfId="5184"/>
    <cellStyle name="Comma 5 2 2 4 2 2 2" xfId="27956"/>
    <cellStyle name="Comma 5 2 2 4 2 3" xfId="9311"/>
    <cellStyle name="Comma 5 2 2 4 2 3 2" xfId="32083"/>
    <cellStyle name="Comma 5 2 2 4 2 4" xfId="13711"/>
    <cellStyle name="Comma 5 2 2 4 2 4 2" xfId="36483"/>
    <cellStyle name="Comma 5 2 2 4 2 5" xfId="17671"/>
    <cellStyle name="Comma 5 2 2 4 2 5 2" xfId="40443"/>
    <cellStyle name="Comma 5 2 2 4 2 6" xfId="23831"/>
    <cellStyle name="Comma 5 2 2 4 3" xfId="1774"/>
    <cellStyle name="Comma 5 2 2 4 3 2" xfId="5899"/>
    <cellStyle name="Comma 5 2 2 4 3 2 2" xfId="28671"/>
    <cellStyle name="Comma 5 2 2 4 3 3" xfId="10026"/>
    <cellStyle name="Comma 5 2 2 4 3 3 2" xfId="32798"/>
    <cellStyle name="Comma 5 2 2 4 3 4" xfId="14426"/>
    <cellStyle name="Comma 5 2 2 4 3 4 2" xfId="37198"/>
    <cellStyle name="Comma 5 2 2 4 3 5" xfId="18386"/>
    <cellStyle name="Comma 5 2 2 4 3 5 2" xfId="41158"/>
    <cellStyle name="Comma 5 2 2 4 3 6" xfId="24546"/>
    <cellStyle name="Comma 5 2 2 4 4" xfId="2599"/>
    <cellStyle name="Comma 5 2 2 4 4 2" xfId="6724"/>
    <cellStyle name="Comma 5 2 2 4 4 2 2" xfId="29496"/>
    <cellStyle name="Comma 5 2 2 4 4 3" xfId="10851"/>
    <cellStyle name="Comma 5 2 2 4 4 3 2" xfId="33623"/>
    <cellStyle name="Comma 5 2 2 4 4 4" xfId="15251"/>
    <cellStyle name="Comma 5 2 2 4 4 4 2" xfId="38023"/>
    <cellStyle name="Comma 5 2 2 4 4 5" xfId="19211"/>
    <cellStyle name="Comma 5 2 2 4 4 5 2" xfId="41983"/>
    <cellStyle name="Comma 5 2 2 4 4 6" xfId="25371"/>
    <cellStyle name="Comma 5 2 2 4 5" xfId="3589"/>
    <cellStyle name="Comma 5 2 2 4 5 2" xfId="7714"/>
    <cellStyle name="Comma 5 2 2 4 5 2 2" xfId="30486"/>
    <cellStyle name="Comma 5 2 2 4 5 3" xfId="11841"/>
    <cellStyle name="Comma 5 2 2 4 5 3 2" xfId="34613"/>
    <cellStyle name="Comma 5 2 2 4 5 4" xfId="16241"/>
    <cellStyle name="Comma 5 2 2 4 5 4 2" xfId="39013"/>
    <cellStyle name="Comma 5 2 2 4 5 5" xfId="20201"/>
    <cellStyle name="Comma 5 2 2 4 5 5 2" xfId="42973"/>
    <cellStyle name="Comma 5 2 2 4 5 6" xfId="26361"/>
    <cellStyle name="Comma 5 2 2 4 6" xfId="4469"/>
    <cellStyle name="Comma 5 2 2 4 6 2" xfId="27241"/>
    <cellStyle name="Comma 5 2 2 4 7" xfId="8596"/>
    <cellStyle name="Comma 5 2 2 4 7 2" xfId="31368"/>
    <cellStyle name="Comma 5 2 2 4 8" xfId="12556"/>
    <cellStyle name="Comma 5 2 2 4 8 2" xfId="35328"/>
    <cellStyle name="Comma 5 2 2 4 9" xfId="12996"/>
    <cellStyle name="Comma 5 2 2 4 9 2" xfId="35768"/>
    <cellStyle name="Comma 5 2 2 40" xfId="21026"/>
    <cellStyle name="Comma 5 2 2 40 2" xfId="43798"/>
    <cellStyle name="Comma 5 2 2 41" xfId="21081"/>
    <cellStyle name="Comma 5 2 2 41 2" xfId="43853"/>
    <cellStyle name="Comma 5 2 2 42" xfId="21136"/>
    <cellStyle name="Comma 5 2 2 42 2" xfId="43908"/>
    <cellStyle name="Comma 5 2 2 43" xfId="21191"/>
    <cellStyle name="Comma 5 2 2 43 2" xfId="43963"/>
    <cellStyle name="Comma 5 2 2 44" xfId="21246"/>
    <cellStyle name="Comma 5 2 2 44 2" xfId="44018"/>
    <cellStyle name="Comma 5 2 2 45" xfId="21301"/>
    <cellStyle name="Comma 5 2 2 45 2" xfId="44073"/>
    <cellStyle name="Comma 5 2 2 46" xfId="21356"/>
    <cellStyle name="Comma 5 2 2 46 2" xfId="44128"/>
    <cellStyle name="Comma 5 2 2 47" xfId="21411"/>
    <cellStyle name="Comma 5 2 2 47 2" xfId="44183"/>
    <cellStyle name="Comma 5 2 2 48" xfId="21466"/>
    <cellStyle name="Comma 5 2 2 48 2" xfId="44238"/>
    <cellStyle name="Comma 5 2 2 49" xfId="21521"/>
    <cellStyle name="Comma 5 2 2 49 2" xfId="44293"/>
    <cellStyle name="Comma 5 2 2 5" xfId="454"/>
    <cellStyle name="Comma 5 2 2 5 10" xfId="17066"/>
    <cellStyle name="Comma 5 2 2 5 10 2" xfId="39838"/>
    <cellStyle name="Comma 5 2 2 5 11" xfId="23226"/>
    <cellStyle name="Comma 5 2 2 5 2" xfId="1169"/>
    <cellStyle name="Comma 5 2 2 5 2 2" xfId="5294"/>
    <cellStyle name="Comma 5 2 2 5 2 2 2" xfId="28066"/>
    <cellStyle name="Comma 5 2 2 5 2 3" xfId="9421"/>
    <cellStyle name="Comma 5 2 2 5 2 3 2" xfId="32193"/>
    <cellStyle name="Comma 5 2 2 5 2 4" xfId="13821"/>
    <cellStyle name="Comma 5 2 2 5 2 4 2" xfId="36593"/>
    <cellStyle name="Comma 5 2 2 5 2 5" xfId="17781"/>
    <cellStyle name="Comma 5 2 2 5 2 5 2" xfId="40553"/>
    <cellStyle name="Comma 5 2 2 5 2 6" xfId="23941"/>
    <cellStyle name="Comma 5 2 2 5 3" xfId="1884"/>
    <cellStyle name="Comma 5 2 2 5 3 2" xfId="6009"/>
    <cellStyle name="Comma 5 2 2 5 3 2 2" xfId="28781"/>
    <cellStyle name="Comma 5 2 2 5 3 3" xfId="10136"/>
    <cellStyle name="Comma 5 2 2 5 3 3 2" xfId="32908"/>
    <cellStyle name="Comma 5 2 2 5 3 4" xfId="14536"/>
    <cellStyle name="Comma 5 2 2 5 3 4 2" xfId="37308"/>
    <cellStyle name="Comma 5 2 2 5 3 5" xfId="18496"/>
    <cellStyle name="Comma 5 2 2 5 3 5 2" xfId="41268"/>
    <cellStyle name="Comma 5 2 2 5 3 6" xfId="24656"/>
    <cellStyle name="Comma 5 2 2 5 4" xfId="2709"/>
    <cellStyle name="Comma 5 2 2 5 4 2" xfId="6834"/>
    <cellStyle name="Comma 5 2 2 5 4 2 2" xfId="29606"/>
    <cellStyle name="Comma 5 2 2 5 4 3" xfId="10961"/>
    <cellStyle name="Comma 5 2 2 5 4 3 2" xfId="33733"/>
    <cellStyle name="Comma 5 2 2 5 4 4" xfId="15361"/>
    <cellStyle name="Comma 5 2 2 5 4 4 2" xfId="38133"/>
    <cellStyle name="Comma 5 2 2 5 4 5" xfId="19321"/>
    <cellStyle name="Comma 5 2 2 5 4 5 2" xfId="42093"/>
    <cellStyle name="Comma 5 2 2 5 4 6" xfId="25481"/>
    <cellStyle name="Comma 5 2 2 5 5" xfId="3699"/>
    <cellStyle name="Comma 5 2 2 5 5 2" xfId="7824"/>
    <cellStyle name="Comma 5 2 2 5 5 2 2" xfId="30596"/>
    <cellStyle name="Comma 5 2 2 5 5 3" xfId="11951"/>
    <cellStyle name="Comma 5 2 2 5 5 3 2" xfId="34723"/>
    <cellStyle name="Comma 5 2 2 5 5 4" xfId="16351"/>
    <cellStyle name="Comma 5 2 2 5 5 4 2" xfId="39123"/>
    <cellStyle name="Comma 5 2 2 5 5 5" xfId="20311"/>
    <cellStyle name="Comma 5 2 2 5 5 5 2" xfId="43083"/>
    <cellStyle name="Comma 5 2 2 5 5 6" xfId="26471"/>
    <cellStyle name="Comma 5 2 2 5 6" xfId="4579"/>
    <cellStyle name="Comma 5 2 2 5 6 2" xfId="27351"/>
    <cellStyle name="Comma 5 2 2 5 7" xfId="8706"/>
    <cellStyle name="Comma 5 2 2 5 7 2" xfId="31478"/>
    <cellStyle name="Comma 5 2 2 5 8" xfId="12666"/>
    <cellStyle name="Comma 5 2 2 5 8 2" xfId="35438"/>
    <cellStyle name="Comma 5 2 2 5 9" xfId="13106"/>
    <cellStyle name="Comma 5 2 2 5 9 2" xfId="35878"/>
    <cellStyle name="Comma 5 2 2 50" xfId="21576"/>
    <cellStyle name="Comma 5 2 2 50 2" xfId="44348"/>
    <cellStyle name="Comma 5 2 2 51" xfId="21631"/>
    <cellStyle name="Comma 5 2 2 51 2" xfId="44403"/>
    <cellStyle name="Comma 5 2 2 52" xfId="21686"/>
    <cellStyle name="Comma 5 2 2 52 2" xfId="44458"/>
    <cellStyle name="Comma 5 2 2 53" xfId="21741"/>
    <cellStyle name="Comma 5 2 2 53 2" xfId="44513"/>
    <cellStyle name="Comma 5 2 2 54" xfId="21796"/>
    <cellStyle name="Comma 5 2 2 54 2" xfId="44568"/>
    <cellStyle name="Comma 5 2 2 55" xfId="21851"/>
    <cellStyle name="Comma 5 2 2 55 2" xfId="44623"/>
    <cellStyle name="Comma 5 2 2 56" xfId="21906"/>
    <cellStyle name="Comma 5 2 2 56 2" xfId="44678"/>
    <cellStyle name="Comma 5 2 2 57" xfId="21961"/>
    <cellStyle name="Comma 5 2 2 57 2" xfId="44733"/>
    <cellStyle name="Comma 5 2 2 58" xfId="22016"/>
    <cellStyle name="Comma 5 2 2 58 2" xfId="44788"/>
    <cellStyle name="Comma 5 2 2 59" xfId="22071"/>
    <cellStyle name="Comma 5 2 2 59 2" xfId="44843"/>
    <cellStyle name="Comma 5 2 2 6" xfId="564"/>
    <cellStyle name="Comma 5 2 2 6 10" xfId="23336"/>
    <cellStyle name="Comma 5 2 2 6 2" xfId="1279"/>
    <cellStyle name="Comma 5 2 2 6 2 2" xfId="5404"/>
    <cellStyle name="Comma 5 2 2 6 2 2 2" xfId="28176"/>
    <cellStyle name="Comma 5 2 2 6 2 3" xfId="9531"/>
    <cellStyle name="Comma 5 2 2 6 2 3 2" xfId="32303"/>
    <cellStyle name="Comma 5 2 2 6 2 4" xfId="13931"/>
    <cellStyle name="Comma 5 2 2 6 2 4 2" xfId="36703"/>
    <cellStyle name="Comma 5 2 2 6 2 5" xfId="17891"/>
    <cellStyle name="Comma 5 2 2 6 2 5 2" xfId="40663"/>
    <cellStyle name="Comma 5 2 2 6 2 6" xfId="24051"/>
    <cellStyle name="Comma 5 2 2 6 3" xfId="1994"/>
    <cellStyle name="Comma 5 2 2 6 3 2" xfId="6119"/>
    <cellStyle name="Comma 5 2 2 6 3 2 2" xfId="28891"/>
    <cellStyle name="Comma 5 2 2 6 3 3" xfId="10246"/>
    <cellStyle name="Comma 5 2 2 6 3 3 2" xfId="33018"/>
    <cellStyle name="Comma 5 2 2 6 3 4" xfId="14646"/>
    <cellStyle name="Comma 5 2 2 6 3 4 2" xfId="37418"/>
    <cellStyle name="Comma 5 2 2 6 3 5" xfId="18606"/>
    <cellStyle name="Comma 5 2 2 6 3 5 2" xfId="41378"/>
    <cellStyle name="Comma 5 2 2 6 3 6" xfId="24766"/>
    <cellStyle name="Comma 5 2 2 6 4" xfId="2819"/>
    <cellStyle name="Comma 5 2 2 6 4 2" xfId="6944"/>
    <cellStyle name="Comma 5 2 2 6 4 2 2" xfId="29716"/>
    <cellStyle name="Comma 5 2 2 6 4 3" xfId="11071"/>
    <cellStyle name="Comma 5 2 2 6 4 3 2" xfId="33843"/>
    <cellStyle name="Comma 5 2 2 6 4 4" xfId="15471"/>
    <cellStyle name="Comma 5 2 2 6 4 4 2" xfId="38243"/>
    <cellStyle name="Comma 5 2 2 6 4 5" xfId="19431"/>
    <cellStyle name="Comma 5 2 2 6 4 5 2" xfId="42203"/>
    <cellStyle name="Comma 5 2 2 6 4 6" xfId="25591"/>
    <cellStyle name="Comma 5 2 2 6 5" xfId="3809"/>
    <cellStyle name="Comma 5 2 2 6 5 2" xfId="7934"/>
    <cellStyle name="Comma 5 2 2 6 5 2 2" xfId="30706"/>
    <cellStyle name="Comma 5 2 2 6 5 3" xfId="12061"/>
    <cellStyle name="Comma 5 2 2 6 5 3 2" xfId="34833"/>
    <cellStyle name="Comma 5 2 2 6 5 4" xfId="16461"/>
    <cellStyle name="Comma 5 2 2 6 5 4 2" xfId="39233"/>
    <cellStyle name="Comma 5 2 2 6 5 5" xfId="20421"/>
    <cellStyle name="Comma 5 2 2 6 5 5 2" xfId="43193"/>
    <cellStyle name="Comma 5 2 2 6 5 6" xfId="26581"/>
    <cellStyle name="Comma 5 2 2 6 6" xfId="4689"/>
    <cellStyle name="Comma 5 2 2 6 6 2" xfId="27461"/>
    <cellStyle name="Comma 5 2 2 6 7" xfId="8816"/>
    <cellStyle name="Comma 5 2 2 6 7 2" xfId="31588"/>
    <cellStyle name="Comma 5 2 2 6 8" xfId="13216"/>
    <cellStyle name="Comma 5 2 2 6 8 2" xfId="35988"/>
    <cellStyle name="Comma 5 2 2 6 9" xfId="17176"/>
    <cellStyle name="Comma 5 2 2 6 9 2" xfId="39948"/>
    <cellStyle name="Comma 5 2 2 60" xfId="22126"/>
    <cellStyle name="Comma 5 2 2 60 2" xfId="44898"/>
    <cellStyle name="Comma 5 2 2 61" xfId="22181"/>
    <cellStyle name="Comma 5 2 2 61 2" xfId="44953"/>
    <cellStyle name="Comma 5 2 2 62" xfId="22236"/>
    <cellStyle name="Comma 5 2 2 62 2" xfId="45008"/>
    <cellStyle name="Comma 5 2 2 63" xfId="22291"/>
    <cellStyle name="Comma 5 2 2 63 2" xfId="45063"/>
    <cellStyle name="Comma 5 2 2 64" xfId="22346"/>
    <cellStyle name="Comma 5 2 2 64 2" xfId="45118"/>
    <cellStyle name="Comma 5 2 2 65" xfId="22401"/>
    <cellStyle name="Comma 5 2 2 65 2" xfId="45173"/>
    <cellStyle name="Comma 5 2 2 66" xfId="22456"/>
    <cellStyle name="Comma 5 2 2 66 2" xfId="45228"/>
    <cellStyle name="Comma 5 2 2 67" xfId="22511"/>
    <cellStyle name="Comma 5 2 2 67 2" xfId="45283"/>
    <cellStyle name="Comma 5 2 2 68" xfId="22566"/>
    <cellStyle name="Comma 5 2 2 68 2" xfId="45338"/>
    <cellStyle name="Comma 5 2 2 69" xfId="22621"/>
    <cellStyle name="Comma 5 2 2 69 2" xfId="45393"/>
    <cellStyle name="Comma 5 2 2 7" xfId="619"/>
    <cellStyle name="Comma 5 2 2 7 10" xfId="23391"/>
    <cellStyle name="Comma 5 2 2 7 2" xfId="1334"/>
    <cellStyle name="Comma 5 2 2 7 2 2" xfId="5459"/>
    <cellStyle name="Comma 5 2 2 7 2 2 2" xfId="28231"/>
    <cellStyle name="Comma 5 2 2 7 2 3" xfId="9586"/>
    <cellStyle name="Comma 5 2 2 7 2 3 2" xfId="32358"/>
    <cellStyle name="Comma 5 2 2 7 2 4" xfId="13986"/>
    <cellStyle name="Comma 5 2 2 7 2 4 2" xfId="36758"/>
    <cellStyle name="Comma 5 2 2 7 2 5" xfId="17946"/>
    <cellStyle name="Comma 5 2 2 7 2 5 2" xfId="40718"/>
    <cellStyle name="Comma 5 2 2 7 2 6" xfId="24106"/>
    <cellStyle name="Comma 5 2 2 7 3" xfId="2049"/>
    <cellStyle name="Comma 5 2 2 7 3 2" xfId="6174"/>
    <cellStyle name="Comma 5 2 2 7 3 2 2" xfId="28946"/>
    <cellStyle name="Comma 5 2 2 7 3 3" xfId="10301"/>
    <cellStyle name="Comma 5 2 2 7 3 3 2" xfId="33073"/>
    <cellStyle name="Comma 5 2 2 7 3 4" xfId="14701"/>
    <cellStyle name="Comma 5 2 2 7 3 4 2" xfId="37473"/>
    <cellStyle name="Comma 5 2 2 7 3 5" xfId="18661"/>
    <cellStyle name="Comma 5 2 2 7 3 5 2" xfId="41433"/>
    <cellStyle name="Comma 5 2 2 7 3 6" xfId="24821"/>
    <cellStyle name="Comma 5 2 2 7 4" xfId="2874"/>
    <cellStyle name="Comma 5 2 2 7 4 2" xfId="6999"/>
    <cellStyle name="Comma 5 2 2 7 4 2 2" xfId="29771"/>
    <cellStyle name="Comma 5 2 2 7 4 3" xfId="11126"/>
    <cellStyle name="Comma 5 2 2 7 4 3 2" xfId="33898"/>
    <cellStyle name="Comma 5 2 2 7 4 4" xfId="15526"/>
    <cellStyle name="Comma 5 2 2 7 4 4 2" xfId="38298"/>
    <cellStyle name="Comma 5 2 2 7 4 5" xfId="19486"/>
    <cellStyle name="Comma 5 2 2 7 4 5 2" xfId="42258"/>
    <cellStyle name="Comma 5 2 2 7 4 6" xfId="25646"/>
    <cellStyle name="Comma 5 2 2 7 5" xfId="3864"/>
    <cellStyle name="Comma 5 2 2 7 5 2" xfId="7989"/>
    <cellStyle name="Comma 5 2 2 7 5 2 2" xfId="30761"/>
    <cellStyle name="Comma 5 2 2 7 5 3" xfId="12116"/>
    <cellStyle name="Comma 5 2 2 7 5 3 2" xfId="34888"/>
    <cellStyle name="Comma 5 2 2 7 5 4" xfId="16516"/>
    <cellStyle name="Comma 5 2 2 7 5 4 2" xfId="39288"/>
    <cellStyle name="Comma 5 2 2 7 5 5" xfId="20476"/>
    <cellStyle name="Comma 5 2 2 7 5 5 2" xfId="43248"/>
    <cellStyle name="Comma 5 2 2 7 5 6" xfId="26636"/>
    <cellStyle name="Comma 5 2 2 7 6" xfId="4744"/>
    <cellStyle name="Comma 5 2 2 7 6 2" xfId="27516"/>
    <cellStyle name="Comma 5 2 2 7 7" xfId="8871"/>
    <cellStyle name="Comma 5 2 2 7 7 2" xfId="31643"/>
    <cellStyle name="Comma 5 2 2 7 8" xfId="13271"/>
    <cellStyle name="Comma 5 2 2 7 8 2" xfId="36043"/>
    <cellStyle name="Comma 5 2 2 7 9" xfId="17231"/>
    <cellStyle name="Comma 5 2 2 7 9 2" xfId="40003"/>
    <cellStyle name="Comma 5 2 2 70" xfId="22676"/>
    <cellStyle name="Comma 5 2 2 70 2" xfId="45448"/>
    <cellStyle name="Comma 5 2 2 71" xfId="22731"/>
    <cellStyle name="Comma 5 2 2 71 2" xfId="45503"/>
    <cellStyle name="Comma 5 2 2 72" xfId="22786"/>
    <cellStyle name="Comma 5 2 2 72 2" xfId="45558"/>
    <cellStyle name="Comma 5 2 2 73" xfId="22841"/>
    <cellStyle name="Comma 5 2 2 73 2" xfId="45613"/>
    <cellStyle name="Comma 5 2 2 74" xfId="22896"/>
    <cellStyle name="Comma 5 2 2 74 2" xfId="45668"/>
    <cellStyle name="Comma 5 2 2 75" xfId="22951"/>
    <cellStyle name="Comma 5 2 2 8" xfId="674"/>
    <cellStyle name="Comma 5 2 2 8 10" xfId="23446"/>
    <cellStyle name="Comma 5 2 2 8 2" xfId="1389"/>
    <cellStyle name="Comma 5 2 2 8 2 2" xfId="5514"/>
    <cellStyle name="Comma 5 2 2 8 2 2 2" xfId="28286"/>
    <cellStyle name="Comma 5 2 2 8 2 3" xfId="9641"/>
    <cellStyle name="Comma 5 2 2 8 2 3 2" xfId="32413"/>
    <cellStyle name="Comma 5 2 2 8 2 4" xfId="14041"/>
    <cellStyle name="Comma 5 2 2 8 2 4 2" xfId="36813"/>
    <cellStyle name="Comma 5 2 2 8 2 5" xfId="18001"/>
    <cellStyle name="Comma 5 2 2 8 2 5 2" xfId="40773"/>
    <cellStyle name="Comma 5 2 2 8 2 6" xfId="24161"/>
    <cellStyle name="Comma 5 2 2 8 3" xfId="2104"/>
    <cellStyle name="Comma 5 2 2 8 3 2" xfId="6229"/>
    <cellStyle name="Comma 5 2 2 8 3 2 2" xfId="29001"/>
    <cellStyle name="Comma 5 2 2 8 3 3" xfId="10356"/>
    <cellStyle name="Comma 5 2 2 8 3 3 2" xfId="33128"/>
    <cellStyle name="Comma 5 2 2 8 3 4" xfId="14756"/>
    <cellStyle name="Comma 5 2 2 8 3 4 2" xfId="37528"/>
    <cellStyle name="Comma 5 2 2 8 3 5" xfId="18716"/>
    <cellStyle name="Comma 5 2 2 8 3 5 2" xfId="41488"/>
    <cellStyle name="Comma 5 2 2 8 3 6" xfId="24876"/>
    <cellStyle name="Comma 5 2 2 8 4" xfId="2929"/>
    <cellStyle name="Comma 5 2 2 8 4 2" xfId="7054"/>
    <cellStyle name="Comma 5 2 2 8 4 2 2" xfId="29826"/>
    <cellStyle name="Comma 5 2 2 8 4 3" xfId="11181"/>
    <cellStyle name="Comma 5 2 2 8 4 3 2" xfId="33953"/>
    <cellStyle name="Comma 5 2 2 8 4 4" xfId="15581"/>
    <cellStyle name="Comma 5 2 2 8 4 4 2" xfId="38353"/>
    <cellStyle name="Comma 5 2 2 8 4 5" xfId="19541"/>
    <cellStyle name="Comma 5 2 2 8 4 5 2" xfId="42313"/>
    <cellStyle name="Comma 5 2 2 8 4 6" xfId="25701"/>
    <cellStyle name="Comma 5 2 2 8 5" xfId="3919"/>
    <cellStyle name="Comma 5 2 2 8 5 2" xfId="8044"/>
    <cellStyle name="Comma 5 2 2 8 5 2 2" xfId="30816"/>
    <cellStyle name="Comma 5 2 2 8 5 3" xfId="12171"/>
    <cellStyle name="Comma 5 2 2 8 5 3 2" xfId="34943"/>
    <cellStyle name="Comma 5 2 2 8 5 4" xfId="16571"/>
    <cellStyle name="Comma 5 2 2 8 5 4 2" xfId="39343"/>
    <cellStyle name="Comma 5 2 2 8 5 5" xfId="20531"/>
    <cellStyle name="Comma 5 2 2 8 5 5 2" xfId="43303"/>
    <cellStyle name="Comma 5 2 2 8 5 6" xfId="26691"/>
    <cellStyle name="Comma 5 2 2 8 6" xfId="4799"/>
    <cellStyle name="Comma 5 2 2 8 6 2" xfId="27571"/>
    <cellStyle name="Comma 5 2 2 8 7" xfId="8926"/>
    <cellStyle name="Comma 5 2 2 8 7 2" xfId="31698"/>
    <cellStyle name="Comma 5 2 2 8 8" xfId="13326"/>
    <cellStyle name="Comma 5 2 2 8 8 2" xfId="36098"/>
    <cellStyle name="Comma 5 2 2 8 9" xfId="17286"/>
    <cellStyle name="Comma 5 2 2 8 9 2" xfId="40058"/>
    <cellStyle name="Comma 5 2 2 9" xfId="729"/>
    <cellStyle name="Comma 5 2 2 9 10" xfId="23501"/>
    <cellStyle name="Comma 5 2 2 9 2" xfId="1444"/>
    <cellStyle name="Comma 5 2 2 9 2 2" xfId="5569"/>
    <cellStyle name="Comma 5 2 2 9 2 2 2" xfId="28341"/>
    <cellStyle name="Comma 5 2 2 9 2 3" xfId="9696"/>
    <cellStyle name="Comma 5 2 2 9 2 3 2" xfId="32468"/>
    <cellStyle name="Comma 5 2 2 9 2 4" xfId="14096"/>
    <cellStyle name="Comma 5 2 2 9 2 4 2" xfId="36868"/>
    <cellStyle name="Comma 5 2 2 9 2 5" xfId="18056"/>
    <cellStyle name="Comma 5 2 2 9 2 5 2" xfId="40828"/>
    <cellStyle name="Comma 5 2 2 9 2 6" xfId="24216"/>
    <cellStyle name="Comma 5 2 2 9 3" xfId="2159"/>
    <cellStyle name="Comma 5 2 2 9 3 2" xfId="6284"/>
    <cellStyle name="Comma 5 2 2 9 3 2 2" xfId="29056"/>
    <cellStyle name="Comma 5 2 2 9 3 3" xfId="10411"/>
    <cellStyle name="Comma 5 2 2 9 3 3 2" xfId="33183"/>
    <cellStyle name="Comma 5 2 2 9 3 4" xfId="14811"/>
    <cellStyle name="Comma 5 2 2 9 3 4 2" xfId="37583"/>
    <cellStyle name="Comma 5 2 2 9 3 5" xfId="18771"/>
    <cellStyle name="Comma 5 2 2 9 3 5 2" xfId="41543"/>
    <cellStyle name="Comma 5 2 2 9 3 6" xfId="24931"/>
    <cellStyle name="Comma 5 2 2 9 4" xfId="2984"/>
    <cellStyle name="Comma 5 2 2 9 4 2" xfId="7109"/>
    <cellStyle name="Comma 5 2 2 9 4 2 2" xfId="29881"/>
    <cellStyle name="Comma 5 2 2 9 4 3" xfId="11236"/>
    <cellStyle name="Comma 5 2 2 9 4 3 2" xfId="34008"/>
    <cellStyle name="Comma 5 2 2 9 4 4" xfId="15636"/>
    <cellStyle name="Comma 5 2 2 9 4 4 2" xfId="38408"/>
    <cellStyle name="Comma 5 2 2 9 4 5" xfId="19596"/>
    <cellStyle name="Comma 5 2 2 9 4 5 2" xfId="42368"/>
    <cellStyle name="Comma 5 2 2 9 4 6" xfId="25756"/>
    <cellStyle name="Comma 5 2 2 9 5" xfId="3974"/>
    <cellStyle name="Comma 5 2 2 9 5 2" xfId="8099"/>
    <cellStyle name="Comma 5 2 2 9 5 2 2" xfId="30871"/>
    <cellStyle name="Comma 5 2 2 9 5 3" xfId="12226"/>
    <cellStyle name="Comma 5 2 2 9 5 3 2" xfId="34998"/>
    <cellStyle name="Comma 5 2 2 9 5 4" xfId="16626"/>
    <cellStyle name="Comma 5 2 2 9 5 4 2" xfId="39398"/>
    <cellStyle name="Comma 5 2 2 9 5 5" xfId="20586"/>
    <cellStyle name="Comma 5 2 2 9 5 5 2" xfId="43358"/>
    <cellStyle name="Comma 5 2 2 9 5 6" xfId="26746"/>
    <cellStyle name="Comma 5 2 2 9 6" xfId="4854"/>
    <cellStyle name="Comma 5 2 2 9 6 2" xfId="27626"/>
    <cellStyle name="Comma 5 2 2 9 7" xfId="8981"/>
    <cellStyle name="Comma 5 2 2 9 7 2" xfId="31753"/>
    <cellStyle name="Comma 5 2 2 9 8" xfId="13381"/>
    <cellStyle name="Comma 5 2 2 9 8 2" xfId="36153"/>
    <cellStyle name="Comma 5 2 2 9 9" xfId="17341"/>
    <cellStyle name="Comma 5 2 2 9 9 2" xfId="40113"/>
    <cellStyle name="Comma 5 2 20" xfId="3203"/>
    <cellStyle name="Comma 5 2 20 2" xfId="7328"/>
    <cellStyle name="Comma 5 2 20 2 2" xfId="30100"/>
    <cellStyle name="Comma 5 2 20 3" xfId="11455"/>
    <cellStyle name="Comma 5 2 20 3 2" xfId="34227"/>
    <cellStyle name="Comma 5 2 20 4" xfId="15855"/>
    <cellStyle name="Comma 5 2 20 4 2" xfId="38627"/>
    <cellStyle name="Comma 5 2 20 5" xfId="19815"/>
    <cellStyle name="Comma 5 2 20 5 2" xfId="42587"/>
    <cellStyle name="Comma 5 2 20 6" xfId="25975"/>
    <cellStyle name="Comma 5 2 21" xfId="3258"/>
    <cellStyle name="Comma 5 2 21 2" xfId="7383"/>
    <cellStyle name="Comma 5 2 21 2 2" xfId="30155"/>
    <cellStyle name="Comma 5 2 21 3" xfId="11510"/>
    <cellStyle name="Comma 5 2 21 3 2" xfId="34282"/>
    <cellStyle name="Comma 5 2 21 4" xfId="15910"/>
    <cellStyle name="Comma 5 2 21 4 2" xfId="38682"/>
    <cellStyle name="Comma 5 2 21 5" xfId="19870"/>
    <cellStyle name="Comma 5 2 21 5 2" xfId="42642"/>
    <cellStyle name="Comma 5 2 21 6" xfId="26030"/>
    <cellStyle name="Comma 5 2 22" xfId="3313"/>
    <cellStyle name="Comma 5 2 22 2" xfId="7438"/>
    <cellStyle name="Comma 5 2 22 2 2" xfId="30210"/>
    <cellStyle name="Comma 5 2 22 3" xfId="11565"/>
    <cellStyle name="Comma 5 2 22 3 2" xfId="34337"/>
    <cellStyle name="Comma 5 2 22 4" xfId="15965"/>
    <cellStyle name="Comma 5 2 22 4 2" xfId="38737"/>
    <cellStyle name="Comma 5 2 22 5" xfId="19925"/>
    <cellStyle name="Comma 5 2 22 5 2" xfId="42697"/>
    <cellStyle name="Comma 5 2 22 6" xfId="26085"/>
    <cellStyle name="Comma 5 2 23" xfId="3368"/>
    <cellStyle name="Comma 5 2 23 2" xfId="7493"/>
    <cellStyle name="Comma 5 2 23 2 2" xfId="30265"/>
    <cellStyle name="Comma 5 2 23 3" xfId="11620"/>
    <cellStyle name="Comma 5 2 23 3 2" xfId="34392"/>
    <cellStyle name="Comma 5 2 23 4" xfId="16020"/>
    <cellStyle name="Comma 5 2 23 4 2" xfId="38792"/>
    <cellStyle name="Comma 5 2 23 5" xfId="19980"/>
    <cellStyle name="Comma 5 2 23 5 2" xfId="42752"/>
    <cellStyle name="Comma 5 2 23 6" xfId="26140"/>
    <cellStyle name="Comma 5 2 24" xfId="3423"/>
    <cellStyle name="Comma 5 2 24 2" xfId="7548"/>
    <cellStyle name="Comma 5 2 24 2 2" xfId="30320"/>
    <cellStyle name="Comma 5 2 24 3" xfId="11675"/>
    <cellStyle name="Comma 5 2 24 3 2" xfId="34447"/>
    <cellStyle name="Comma 5 2 24 4" xfId="16075"/>
    <cellStyle name="Comma 5 2 24 4 2" xfId="38847"/>
    <cellStyle name="Comma 5 2 24 5" xfId="20035"/>
    <cellStyle name="Comma 5 2 24 5 2" xfId="42807"/>
    <cellStyle name="Comma 5 2 24 6" xfId="26195"/>
    <cellStyle name="Comma 5 2 25" xfId="3478"/>
    <cellStyle name="Comma 5 2 25 2" xfId="7603"/>
    <cellStyle name="Comma 5 2 25 2 2" xfId="30375"/>
    <cellStyle name="Comma 5 2 25 3" xfId="11730"/>
    <cellStyle name="Comma 5 2 25 3 2" xfId="34502"/>
    <cellStyle name="Comma 5 2 25 4" xfId="16130"/>
    <cellStyle name="Comma 5 2 25 4 2" xfId="38902"/>
    <cellStyle name="Comma 5 2 25 5" xfId="20090"/>
    <cellStyle name="Comma 5 2 25 5 2" xfId="42862"/>
    <cellStyle name="Comma 5 2 25 6" xfId="26250"/>
    <cellStyle name="Comma 5 2 26" xfId="4193"/>
    <cellStyle name="Comma 5 2 26 2" xfId="26965"/>
    <cellStyle name="Comma 5 2 27" xfId="4248"/>
    <cellStyle name="Comma 5 2 27 2" xfId="27020"/>
    <cellStyle name="Comma 5 2 28" xfId="4303"/>
    <cellStyle name="Comma 5 2 28 2" xfId="27075"/>
    <cellStyle name="Comma 5 2 29" xfId="4358"/>
    <cellStyle name="Comma 5 2 29 2" xfId="27130"/>
    <cellStyle name="Comma 5 2 3" xfId="86"/>
    <cellStyle name="Comma 5 2 3 10" xfId="896"/>
    <cellStyle name="Comma 5 2 3 10 10" xfId="23668"/>
    <cellStyle name="Comma 5 2 3 10 2" xfId="1611"/>
    <cellStyle name="Comma 5 2 3 10 2 2" xfId="5736"/>
    <cellStyle name="Comma 5 2 3 10 2 2 2" xfId="28508"/>
    <cellStyle name="Comma 5 2 3 10 2 3" xfId="9863"/>
    <cellStyle name="Comma 5 2 3 10 2 3 2" xfId="32635"/>
    <cellStyle name="Comma 5 2 3 10 2 4" xfId="14263"/>
    <cellStyle name="Comma 5 2 3 10 2 4 2" xfId="37035"/>
    <cellStyle name="Comma 5 2 3 10 2 5" xfId="18223"/>
    <cellStyle name="Comma 5 2 3 10 2 5 2" xfId="40995"/>
    <cellStyle name="Comma 5 2 3 10 2 6" xfId="24383"/>
    <cellStyle name="Comma 5 2 3 10 3" xfId="2326"/>
    <cellStyle name="Comma 5 2 3 10 3 2" xfId="6451"/>
    <cellStyle name="Comma 5 2 3 10 3 2 2" xfId="29223"/>
    <cellStyle name="Comma 5 2 3 10 3 3" xfId="10578"/>
    <cellStyle name="Comma 5 2 3 10 3 3 2" xfId="33350"/>
    <cellStyle name="Comma 5 2 3 10 3 4" xfId="14978"/>
    <cellStyle name="Comma 5 2 3 10 3 4 2" xfId="37750"/>
    <cellStyle name="Comma 5 2 3 10 3 5" xfId="18938"/>
    <cellStyle name="Comma 5 2 3 10 3 5 2" xfId="41710"/>
    <cellStyle name="Comma 5 2 3 10 3 6" xfId="25098"/>
    <cellStyle name="Comma 5 2 3 10 4" xfId="3151"/>
    <cellStyle name="Comma 5 2 3 10 4 2" xfId="7276"/>
    <cellStyle name="Comma 5 2 3 10 4 2 2" xfId="30048"/>
    <cellStyle name="Comma 5 2 3 10 4 3" xfId="11403"/>
    <cellStyle name="Comma 5 2 3 10 4 3 2" xfId="34175"/>
    <cellStyle name="Comma 5 2 3 10 4 4" xfId="15803"/>
    <cellStyle name="Comma 5 2 3 10 4 4 2" xfId="38575"/>
    <cellStyle name="Comma 5 2 3 10 4 5" xfId="19763"/>
    <cellStyle name="Comma 5 2 3 10 4 5 2" xfId="42535"/>
    <cellStyle name="Comma 5 2 3 10 4 6" xfId="25923"/>
    <cellStyle name="Comma 5 2 3 10 5" xfId="4141"/>
    <cellStyle name="Comma 5 2 3 10 5 2" xfId="8266"/>
    <cellStyle name="Comma 5 2 3 10 5 2 2" xfId="31038"/>
    <cellStyle name="Comma 5 2 3 10 5 3" xfId="12393"/>
    <cellStyle name="Comma 5 2 3 10 5 3 2" xfId="35165"/>
    <cellStyle name="Comma 5 2 3 10 5 4" xfId="16793"/>
    <cellStyle name="Comma 5 2 3 10 5 4 2" xfId="39565"/>
    <cellStyle name="Comma 5 2 3 10 5 5" xfId="20753"/>
    <cellStyle name="Comma 5 2 3 10 5 5 2" xfId="43525"/>
    <cellStyle name="Comma 5 2 3 10 5 6" xfId="26913"/>
    <cellStyle name="Comma 5 2 3 10 6" xfId="5021"/>
    <cellStyle name="Comma 5 2 3 10 6 2" xfId="27793"/>
    <cellStyle name="Comma 5 2 3 10 7" xfId="9148"/>
    <cellStyle name="Comma 5 2 3 10 7 2" xfId="31920"/>
    <cellStyle name="Comma 5 2 3 10 8" xfId="13548"/>
    <cellStyle name="Comma 5 2 3 10 8 2" xfId="36320"/>
    <cellStyle name="Comma 5 2 3 10 9" xfId="17508"/>
    <cellStyle name="Comma 5 2 3 10 9 2" xfId="40280"/>
    <cellStyle name="Comma 5 2 3 11" xfId="951"/>
    <cellStyle name="Comma 5 2 3 11 2" xfId="5076"/>
    <cellStyle name="Comma 5 2 3 11 2 2" xfId="27848"/>
    <cellStyle name="Comma 5 2 3 11 3" xfId="9203"/>
    <cellStyle name="Comma 5 2 3 11 3 2" xfId="31975"/>
    <cellStyle name="Comma 5 2 3 11 4" xfId="13603"/>
    <cellStyle name="Comma 5 2 3 11 4 2" xfId="36375"/>
    <cellStyle name="Comma 5 2 3 11 5" xfId="17563"/>
    <cellStyle name="Comma 5 2 3 11 5 2" xfId="40335"/>
    <cellStyle name="Comma 5 2 3 11 6" xfId="23723"/>
    <cellStyle name="Comma 5 2 3 12" xfId="1666"/>
    <cellStyle name="Comma 5 2 3 12 2" xfId="5791"/>
    <cellStyle name="Comma 5 2 3 12 2 2" xfId="28563"/>
    <cellStyle name="Comma 5 2 3 12 3" xfId="9918"/>
    <cellStyle name="Comma 5 2 3 12 3 2" xfId="32690"/>
    <cellStyle name="Comma 5 2 3 12 4" xfId="14318"/>
    <cellStyle name="Comma 5 2 3 12 4 2" xfId="37090"/>
    <cellStyle name="Comma 5 2 3 12 5" xfId="18278"/>
    <cellStyle name="Comma 5 2 3 12 5 2" xfId="41050"/>
    <cellStyle name="Comma 5 2 3 12 6" xfId="24438"/>
    <cellStyle name="Comma 5 2 3 13" xfId="2381"/>
    <cellStyle name="Comma 5 2 3 13 2" xfId="6506"/>
    <cellStyle name="Comma 5 2 3 13 2 2" xfId="29278"/>
    <cellStyle name="Comma 5 2 3 13 3" xfId="10633"/>
    <cellStyle name="Comma 5 2 3 13 3 2" xfId="33405"/>
    <cellStyle name="Comma 5 2 3 13 4" xfId="15033"/>
    <cellStyle name="Comma 5 2 3 13 4 2" xfId="37805"/>
    <cellStyle name="Comma 5 2 3 13 5" xfId="18993"/>
    <cellStyle name="Comma 5 2 3 13 5 2" xfId="41765"/>
    <cellStyle name="Comma 5 2 3 13 6" xfId="25153"/>
    <cellStyle name="Comma 5 2 3 14" xfId="2436"/>
    <cellStyle name="Comma 5 2 3 14 2" xfId="6561"/>
    <cellStyle name="Comma 5 2 3 14 2 2" xfId="29333"/>
    <cellStyle name="Comma 5 2 3 14 3" xfId="10688"/>
    <cellStyle name="Comma 5 2 3 14 3 2" xfId="33460"/>
    <cellStyle name="Comma 5 2 3 14 4" xfId="15088"/>
    <cellStyle name="Comma 5 2 3 14 4 2" xfId="37860"/>
    <cellStyle name="Comma 5 2 3 14 5" xfId="19048"/>
    <cellStyle name="Comma 5 2 3 14 5 2" xfId="41820"/>
    <cellStyle name="Comma 5 2 3 14 6" xfId="25208"/>
    <cellStyle name="Comma 5 2 3 15" xfId="2491"/>
    <cellStyle name="Comma 5 2 3 15 2" xfId="6616"/>
    <cellStyle name="Comma 5 2 3 15 2 2" xfId="29388"/>
    <cellStyle name="Comma 5 2 3 15 3" xfId="10743"/>
    <cellStyle name="Comma 5 2 3 15 3 2" xfId="33515"/>
    <cellStyle name="Comma 5 2 3 15 4" xfId="15143"/>
    <cellStyle name="Comma 5 2 3 15 4 2" xfId="37915"/>
    <cellStyle name="Comma 5 2 3 15 5" xfId="19103"/>
    <cellStyle name="Comma 5 2 3 15 5 2" xfId="41875"/>
    <cellStyle name="Comma 5 2 3 15 6" xfId="25263"/>
    <cellStyle name="Comma 5 2 3 16" xfId="3206"/>
    <cellStyle name="Comma 5 2 3 16 2" xfId="7331"/>
    <cellStyle name="Comma 5 2 3 16 2 2" xfId="30103"/>
    <cellStyle name="Comma 5 2 3 16 3" xfId="11458"/>
    <cellStyle name="Comma 5 2 3 16 3 2" xfId="34230"/>
    <cellStyle name="Comma 5 2 3 16 4" xfId="15858"/>
    <cellStyle name="Comma 5 2 3 16 4 2" xfId="38630"/>
    <cellStyle name="Comma 5 2 3 16 5" xfId="19818"/>
    <cellStyle name="Comma 5 2 3 16 5 2" xfId="42590"/>
    <cellStyle name="Comma 5 2 3 16 6" xfId="25978"/>
    <cellStyle name="Comma 5 2 3 17" xfId="3261"/>
    <cellStyle name="Comma 5 2 3 17 2" xfId="7386"/>
    <cellStyle name="Comma 5 2 3 17 2 2" xfId="30158"/>
    <cellStyle name="Comma 5 2 3 17 3" xfId="11513"/>
    <cellStyle name="Comma 5 2 3 17 3 2" xfId="34285"/>
    <cellStyle name="Comma 5 2 3 17 4" xfId="15913"/>
    <cellStyle name="Comma 5 2 3 17 4 2" xfId="38685"/>
    <cellStyle name="Comma 5 2 3 17 5" xfId="19873"/>
    <cellStyle name="Comma 5 2 3 17 5 2" xfId="42645"/>
    <cellStyle name="Comma 5 2 3 17 6" xfId="26033"/>
    <cellStyle name="Comma 5 2 3 18" xfId="3316"/>
    <cellStyle name="Comma 5 2 3 18 2" xfId="7441"/>
    <cellStyle name="Comma 5 2 3 18 2 2" xfId="30213"/>
    <cellStyle name="Comma 5 2 3 18 3" xfId="11568"/>
    <cellStyle name="Comma 5 2 3 18 3 2" xfId="34340"/>
    <cellStyle name="Comma 5 2 3 18 4" xfId="15968"/>
    <cellStyle name="Comma 5 2 3 18 4 2" xfId="38740"/>
    <cellStyle name="Comma 5 2 3 18 5" xfId="19928"/>
    <cellStyle name="Comma 5 2 3 18 5 2" xfId="42700"/>
    <cellStyle name="Comma 5 2 3 18 6" xfId="26088"/>
    <cellStyle name="Comma 5 2 3 19" xfId="3371"/>
    <cellStyle name="Comma 5 2 3 19 2" xfId="7496"/>
    <cellStyle name="Comma 5 2 3 19 2 2" xfId="30268"/>
    <cellStyle name="Comma 5 2 3 19 3" xfId="11623"/>
    <cellStyle name="Comma 5 2 3 19 3 2" xfId="34395"/>
    <cellStyle name="Comma 5 2 3 19 4" xfId="16023"/>
    <cellStyle name="Comma 5 2 3 19 4 2" xfId="38795"/>
    <cellStyle name="Comma 5 2 3 19 5" xfId="19983"/>
    <cellStyle name="Comma 5 2 3 19 5 2" xfId="42755"/>
    <cellStyle name="Comma 5 2 3 19 6" xfId="26143"/>
    <cellStyle name="Comma 5 2 3 2" xfId="236"/>
    <cellStyle name="Comma 5 2 3 2 10" xfId="8543"/>
    <cellStyle name="Comma 5 2 3 2 10 2" xfId="31315"/>
    <cellStyle name="Comma 5 2 3 2 11" xfId="12503"/>
    <cellStyle name="Comma 5 2 3 2 11 2" xfId="35275"/>
    <cellStyle name="Comma 5 2 3 2 12" xfId="12943"/>
    <cellStyle name="Comma 5 2 3 2 12 2" xfId="35715"/>
    <cellStyle name="Comma 5 2 3 2 13" xfId="16903"/>
    <cellStyle name="Comma 5 2 3 2 13 2" xfId="39675"/>
    <cellStyle name="Comma 5 2 3 2 14" xfId="346"/>
    <cellStyle name="Comma 5 2 3 2 14 2" xfId="23118"/>
    <cellStyle name="Comma 5 2 3 2 15" xfId="23008"/>
    <cellStyle name="Comma 5 2 3 2 2" xfId="401"/>
    <cellStyle name="Comma 5 2 3 2 2 10" xfId="17013"/>
    <cellStyle name="Comma 5 2 3 2 2 10 2" xfId="39785"/>
    <cellStyle name="Comma 5 2 3 2 2 11" xfId="23173"/>
    <cellStyle name="Comma 5 2 3 2 2 2" xfId="1116"/>
    <cellStyle name="Comma 5 2 3 2 2 2 2" xfId="5241"/>
    <cellStyle name="Comma 5 2 3 2 2 2 2 2" xfId="28013"/>
    <cellStyle name="Comma 5 2 3 2 2 2 3" xfId="9368"/>
    <cellStyle name="Comma 5 2 3 2 2 2 3 2" xfId="32140"/>
    <cellStyle name="Comma 5 2 3 2 2 2 4" xfId="13768"/>
    <cellStyle name="Comma 5 2 3 2 2 2 4 2" xfId="36540"/>
    <cellStyle name="Comma 5 2 3 2 2 2 5" xfId="17728"/>
    <cellStyle name="Comma 5 2 3 2 2 2 5 2" xfId="40500"/>
    <cellStyle name="Comma 5 2 3 2 2 2 6" xfId="23888"/>
    <cellStyle name="Comma 5 2 3 2 2 3" xfId="1831"/>
    <cellStyle name="Comma 5 2 3 2 2 3 2" xfId="5956"/>
    <cellStyle name="Comma 5 2 3 2 2 3 2 2" xfId="28728"/>
    <cellStyle name="Comma 5 2 3 2 2 3 3" xfId="10083"/>
    <cellStyle name="Comma 5 2 3 2 2 3 3 2" xfId="32855"/>
    <cellStyle name="Comma 5 2 3 2 2 3 4" xfId="14483"/>
    <cellStyle name="Comma 5 2 3 2 2 3 4 2" xfId="37255"/>
    <cellStyle name="Comma 5 2 3 2 2 3 5" xfId="18443"/>
    <cellStyle name="Comma 5 2 3 2 2 3 5 2" xfId="41215"/>
    <cellStyle name="Comma 5 2 3 2 2 3 6" xfId="24603"/>
    <cellStyle name="Comma 5 2 3 2 2 4" xfId="2656"/>
    <cellStyle name="Comma 5 2 3 2 2 4 2" xfId="6781"/>
    <cellStyle name="Comma 5 2 3 2 2 4 2 2" xfId="29553"/>
    <cellStyle name="Comma 5 2 3 2 2 4 3" xfId="10908"/>
    <cellStyle name="Comma 5 2 3 2 2 4 3 2" xfId="33680"/>
    <cellStyle name="Comma 5 2 3 2 2 4 4" xfId="15308"/>
    <cellStyle name="Comma 5 2 3 2 2 4 4 2" xfId="38080"/>
    <cellStyle name="Comma 5 2 3 2 2 4 5" xfId="19268"/>
    <cellStyle name="Comma 5 2 3 2 2 4 5 2" xfId="42040"/>
    <cellStyle name="Comma 5 2 3 2 2 4 6" xfId="25428"/>
    <cellStyle name="Comma 5 2 3 2 2 5" xfId="3646"/>
    <cellStyle name="Comma 5 2 3 2 2 5 2" xfId="7771"/>
    <cellStyle name="Comma 5 2 3 2 2 5 2 2" xfId="30543"/>
    <cellStyle name="Comma 5 2 3 2 2 5 3" xfId="11898"/>
    <cellStyle name="Comma 5 2 3 2 2 5 3 2" xfId="34670"/>
    <cellStyle name="Comma 5 2 3 2 2 5 4" xfId="16298"/>
    <cellStyle name="Comma 5 2 3 2 2 5 4 2" xfId="39070"/>
    <cellStyle name="Comma 5 2 3 2 2 5 5" xfId="20258"/>
    <cellStyle name="Comma 5 2 3 2 2 5 5 2" xfId="43030"/>
    <cellStyle name="Comma 5 2 3 2 2 5 6" xfId="26418"/>
    <cellStyle name="Comma 5 2 3 2 2 6" xfId="4526"/>
    <cellStyle name="Comma 5 2 3 2 2 6 2" xfId="27298"/>
    <cellStyle name="Comma 5 2 3 2 2 7" xfId="8653"/>
    <cellStyle name="Comma 5 2 3 2 2 7 2" xfId="31425"/>
    <cellStyle name="Comma 5 2 3 2 2 8" xfId="12613"/>
    <cellStyle name="Comma 5 2 3 2 2 8 2" xfId="35385"/>
    <cellStyle name="Comma 5 2 3 2 2 9" xfId="13053"/>
    <cellStyle name="Comma 5 2 3 2 2 9 2" xfId="35825"/>
    <cellStyle name="Comma 5 2 3 2 3" xfId="511"/>
    <cellStyle name="Comma 5 2 3 2 3 10" xfId="17123"/>
    <cellStyle name="Comma 5 2 3 2 3 10 2" xfId="39895"/>
    <cellStyle name="Comma 5 2 3 2 3 11" xfId="23283"/>
    <cellStyle name="Comma 5 2 3 2 3 2" xfId="1226"/>
    <cellStyle name="Comma 5 2 3 2 3 2 2" xfId="5351"/>
    <cellStyle name="Comma 5 2 3 2 3 2 2 2" xfId="28123"/>
    <cellStyle name="Comma 5 2 3 2 3 2 3" xfId="9478"/>
    <cellStyle name="Comma 5 2 3 2 3 2 3 2" xfId="32250"/>
    <cellStyle name="Comma 5 2 3 2 3 2 4" xfId="13878"/>
    <cellStyle name="Comma 5 2 3 2 3 2 4 2" xfId="36650"/>
    <cellStyle name="Comma 5 2 3 2 3 2 5" xfId="17838"/>
    <cellStyle name="Comma 5 2 3 2 3 2 5 2" xfId="40610"/>
    <cellStyle name="Comma 5 2 3 2 3 2 6" xfId="23998"/>
    <cellStyle name="Comma 5 2 3 2 3 3" xfId="1941"/>
    <cellStyle name="Comma 5 2 3 2 3 3 2" xfId="6066"/>
    <cellStyle name="Comma 5 2 3 2 3 3 2 2" xfId="28838"/>
    <cellStyle name="Comma 5 2 3 2 3 3 3" xfId="10193"/>
    <cellStyle name="Comma 5 2 3 2 3 3 3 2" xfId="32965"/>
    <cellStyle name="Comma 5 2 3 2 3 3 4" xfId="14593"/>
    <cellStyle name="Comma 5 2 3 2 3 3 4 2" xfId="37365"/>
    <cellStyle name="Comma 5 2 3 2 3 3 5" xfId="18553"/>
    <cellStyle name="Comma 5 2 3 2 3 3 5 2" xfId="41325"/>
    <cellStyle name="Comma 5 2 3 2 3 3 6" xfId="24713"/>
    <cellStyle name="Comma 5 2 3 2 3 4" xfId="2766"/>
    <cellStyle name="Comma 5 2 3 2 3 4 2" xfId="6891"/>
    <cellStyle name="Comma 5 2 3 2 3 4 2 2" xfId="29663"/>
    <cellStyle name="Comma 5 2 3 2 3 4 3" xfId="11018"/>
    <cellStyle name="Comma 5 2 3 2 3 4 3 2" xfId="33790"/>
    <cellStyle name="Comma 5 2 3 2 3 4 4" xfId="15418"/>
    <cellStyle name="Comma 5 2 3 2 3 4 4 2" xfId="38190"/>
    <cellStyle name="Comma 5 2 3 2 3 4 5" xfId="19378"/>
    <cellStyle name="Comma 5 2 3 2 3 4 5 2" xfId="42150"/>
    <cellStyle name="Comma 5 2 3 2 3 4 6" xfId="25538"/>
    <cellStyle name="Comma 5 2 3 2 3 5" xfId="3756"/>
    <cellStyle name="Comma 5 2 3 2 3 5 2" xfId="7881"/>
    <cellStyle name="Comma 5 2 3 2 3 5 2 2" xfId="30653"/>
    <cellStyle name="Comma 5 2 3 2 3 5 3" xfId="12008"/>
    <cellStyle name="Comma 5 2 3 2 3 5 3 2" xfId="34780"/>
    <cellStyle name="Comma 5 2 3 2 3 5 4" xfId="16408"/>
    <cellStyle name="Comma 5 2 3 2 3 5 4 2" xfId="39180"/>
    <cellStyle name="Comma 5 2 3 2 3 5 5" xfId="20368"/>
    <cellStyle name="Comma 5 2 3 2 3 5 5 2" xfId="43140"/>
    <cellStyle name="Comma 5 2 3 2 3 5 6" xfId="26528"/>
    <cellStyle name="Comma 5 2 3 2 3 6" xfId="4636"/>
    <cellStyle name="Comma 5 2 3 2 3 6 2" xfId="27408"/>
    <cellStyle name="Comma 5 2 3 2 3 7" xfId="8763"/>
    <cellStyle name="Comma 5 2 3 2 3 7 2" xfId="31535"/>
    <cellStyle name="Comma 5 2 3 2 3 8" xfId="12723"/>
    <cellStyle name="Comma 5 2 3 2 3 8 2" xfId="35495"/>
    <cellStyle name="Comma 5 2 3 2 3 9" xfId="13163"/>
    <cellStyle name="Comma 5 2 3 2 3 9 2" xfId="35935"/>
    <cellStyle name="Comma 5 2 3 2 4" xfId="786"/>
    <cellStyle name="Comma 5 2 3 2 4 10" xfId="23558"/>
    <cellStyle name="Comma 5 2 3 2 4 2" xfId="1501"/>
    <cellStyle name="Comma 5 2 3 2 4 2 2" xfId="5626"/>
    <cellStyle name="Comma 5 2 3 2 4 2 2 2" xfId="28398"/>
    <cellStyle name="Comma 5 2 3 2 4 2 3" xfId="9753"/>
    <cellStyle name="Comma 5 2 3 2 4 2 3 2" xfId="32525"/>
    <cellStyle name="Comma 5 2 3 2 4 2 4" xfId="14153"/>
    <cellStyle name="Comma 5 2 3 2 4 2 4 2" xfId="36925"/>
    <cellStyle name="Comma 5 2 3 2 4 2 5" xfId="18113"/>
    <cellStyle name="Comma 5 2 3 2 4 2 5 2" xfId="40885"/>
    <cellStyle name="Comma 5 2 3 2 4 2 6" xfId="24273"/>
    <cellStyle name="Comma 5 2 3 2 4 3" xfId="2216"/>
    <cellStyle name="Comma 5 2 3 2 4 3 2" xfId="6341"/>
    <cellStyle name="Comma 5 2 3 2 4 3 2 2" xfId="29113"/>
    <cellStyle name="Comma 5 2 3 2 4 3 3" xfId="10468"/>
    <cellStyle name="Comma 5 2 3 2 4 3 3 2" xfId="33240"/>
    <cellStyle name="Comma 5 2 3 2 4 3 4" xfId="14868"/>
    <cellStyle name="Comma 5 2 3 2 4 3 4 2" xfId="37640"/>
    <cellStyle name="Comma 5 2 3 2 4 3 5" xfId="18828"/>
    <cellStyle name="Comma 5 2 3 2 4 3 5 2" xfId="41600"/>
    <cellStyle name="Comma 5 2 3 2 4 3 6" xfId="24988"/>
    <cellStyle name="Comma 5 2 3 2 4 4" xfId="3041"/>
    <cellStyle name="Comma 5 2 3 2 4 4 2" xfId="7166"/>
    <cellStyle name="Comma 5 2 3 2 4 4 2 2" xfId="29938"/>
    <cellStyle name="Comma 5 2 3 2 4 4 3" xfId="11293"/>
    <cellStyle name="Comma 5 2 3 2 4 4 3 2" xfId="34065"/>
    <cellStyle name="Comma 5 2 3 2 4 4 4" xfId="15693"/>
    <cellStyle name="Comma 5 2 3 2 4 4 4 2" xfId="38465"/>
    <cellStyle name="Comma 5 2 3 2 4 4 5" xfId="19653"/>
    <cellStyle name="Comma 5 2 3 2 4 4 5 2" xfId="42425"/>
    <cellStyle name="Comma 5 2 3 2 4 4 6" xfId="25813"/>
    <cellStyle name="Comma 5 2 3 2 4 5" xfId="4031"/>
    <cellStyle name="Comma 5 2 3 2 4 5 2" xfId="8156"/>
    <cellStyle name="Comma 5 2 3 2 4 5 2 2" xfId="30928"/>
    <cellStyle name="Comma 5 2 3 2 4 5 3" xfId="12283"/>
    <cellStyle name="Comma 5 2 3 2 4 5 3 2" xfId="35055"/>
    <cellStyle name="Comma 5 2 3 2 4 5 4" xfId="16683"/>
    <cellStyle name="Comma 5 2 3 2 4 5 4 2" xfId="39455"/>
    <cellStyle name="Comma 5 2 3 2 4 5 5" xfId="20643"/>
    <cellStyle name="Comma 5 2 3 2 4 5 5 2" xfId="43415"/>
    <cellStyle name="Comma 5 2 3 2 4 5 6" xfId="26803"/>
    <cellStyle name="Comma 5 2 3 2 4 6" xfId="4911"/>
    <cellStyle name="Comma 5 2 3 2 4 6 2" xfId="27683"/>
    <cellStyle name="Comma 5 2 3 2 4 7" xfId="9038"/>
    <cellStyle name="Comma 5 2 3 2 4 7 2" xfId="31810"/>
    <cellStyle name="Comma 5 2 3 2 4 8" xfId="13438"/>
    <cellStyle name="Comma 5 2 3 2 4 8 2" xfId="36210"/>
    <cellStyle name="Comma 5 2 3 2 4 9" xfId="17398"/>
    <cellStyle name="Comma 5 2 3 2 4 9 2" xfId="40170"/>
    <cellStyle name="Comma 5 2 3 2 5" xfId="1006"/>
    <cellStyle name="Comma 5 2 3 2 5 2" xfId="5131"/>
    <cellStyle name="Comma 5 2 3 2 5 2 2" xfId="27903"/>
    <cellStyle name="Comma 5 2 3 2 5 3" xfId="9258"/>
    <cellStyle name="Comma 5 2 3 2 5 3 2" xfId="32030"/>
    <cellStyle name="Comma 5 2 3 2 5 4" xfId="13658"/>
    <cellStyle name="Comma 5 2 3 2 5 4 2" xfId="36430"/>
    <cellStyle name="Comma 5 2 3 2 5 5" xfId="17618"/>
    <cellStyle name="Comma 5 2 3 2 5 5 2" xfId="40390"/>
    <cellStyle name="Comma 5 2 3 2 5 6" xfId="23778"/>
    <cellStyle name="Comma 5 2 3 2 6" xfId="1721"/>
    <cellStyle name="Comma 5 2 3 2 6 2" xfId="5846"/>
    <cellStyle name="Comma 5 2 3 2 6 2 2" xfId="28618"/>
    <cellStyle name="Comma 5 2 3 2 6 3" xfId="9973"/>
    <cellStyle name="Comma 5 2 3 2 6 3 2" xfId="32745"/>
    <cellStyle name="Comma 5 2 3 2 6 4" xfId="14373"/>
    <cellStyle name="Comma 5 2 3 2 6 4 2" xfId="37145"/>
    <cellStyle name="Comma 5 2 3 2 6 5" xfId="18333"/>
    <cellStyle name="Comma 5 2 3 2 6 5 2" xfId="41105"/>
    <cellStyle name="Comma 5 2 3 2 6 6" xfId="24493"/>
    <cellStyle name="Comma 5 2 3 2 7" xfId="2546"/>
    <cellStyle name="Comma 5 2 3 2 7 2" xfId="6671"/>
    <cellStyle name="Comma 5 2 3 2 7 2 2" xfId="29443"/>
    <cellStyle name="Comma 5 2 3 2 7 3" xfId="10798"/>
    <cellStyle name="Comma 5 2 3 2 7 3 2" xfId="33570"/>
    <cellStyle name="Comma 5 2 3 2 7 4" xfId="15198"/>
    <cellStyle name="Comma 5 2 3 2 7 4 2" xfId="37970"/>
    <cellStyle name="Comma 5 2 3 2 7 5" xfId="19158"/>
    <cellStyle name="Comma 5 2 3 2 7 5 2" xfId="41930"/>
    <cellStyle name="Comma 5 2 3 2 7 6" xfId="25318"/>
    <cellStyle name="Comma 5 2 3 2 8" xfId="3536"/>
    <cellStyle name="Comma 5 2 3 2 8 2" xfId="7661"/>
    <cellStyle name="Comma 5 2 3 2 8 2 2" xfId="30433"/>
    <cellStyle name="Comma 5 2 3 2 8 3" xfId="11788"/>
    <cellStyle name="Comma 5 2 3 2 8 3 2" xfId="34560"/>
    <cellStyle name="Comma 5 2 3 2 8 4" xfId="16188"/>
    <cellStyle name="Comma 5 2 3 2 8 4 2" xfId="38960"/>
    <cellStyle name="Comma 5 2 3 2 8 5" xfId="20148"/>
    <cellStyle name="Comma 5 2 3 2 8 5 2" xfId="42920"/>
    <cellStyle name="Comma 5 2 3 2 8 6" xfId="26308"/>
    <cellStyle name="Comma 5 2 3 2 9" xfId="4416"/>
    <cellStyle name="Comma 5 2 3 2 9 2" xfId="27188"/>
    <cellStyle name="Comma 5 2 3 20" xfId="3426"/>
    <cellStyle name="Comma 5 2 3 20 2" xfId="7551"/>
    <cellStyle name="Comma 5 2 3 20 2 2" xfId="30323"/>
    <cellStyle name="Comma 5 2 3 20 3" xfId="11678"/>
    <cellStyle name="Comma 5 2 3 20 3 2" xfId="34450"/>
    <cellStyle name="Comma 5 2 3 20 4" xfId="16078"/>
    <cellStyle name="Comma 5 2 3 20 4 2" xfId="38850"/>
    <cellStyle name="Comma 5 2 3 20 5" xfId="20038"/>
    <cellStyle name="Comma 5 2 3 20 5 2" xfId="42810"/>
    <cellStyle name="Comma 5 2 3 20 6" xfId="26198"/>
    <cellStyle name="Comma 5 2 3 21" xfId="3481"/>
    <cellStyle name="Comma 5 2 3 21 2" xfId="7606"/>
    <cellStyle name="Comma 5 2 3 21 2 2" xfId="30378"/>
    <cellStyle name="Comma 5 2 3 21 3" xfId="11733"/>
    <cellStyle name="Comma 5 2 3 21 3 2" xfId="34505"/>
    <cellStyle name="Comma 5 2 3 21 4" xfId="16133"/>
    <cellStyle name="Comma 5 2 3 21 4 2" xfId="38905"/>
    <cellStyle name="Comma 5 2 3 21 5" xfId="20093"/>
    <cellStyle name="Comma 5 2 3 21 5 2" xfId="42865"/>
    <cellStyle name="Comma 5 2 3 21 6" xfId="26253"/>
    <cellStyle name="Comma 5 2 3 22" xfId="4196"/>
    <cellStyle name="Comma 5 2 3 22 2" xfId="26968"/>
    <cellStyle name="Comma 5 2 3 23" xfId="4251"/>
    <cellStyle name="Comma 5 2 3 23 2" xfId="27023"/>
    <cellStyle name="Comma 5 2 3 24" xfId="4306"/>
    <cellStyle name="Comma 5 2 3 24 2" xfId="27078"/>
    <cellStyle name="Comma 5 2 3 25" xfId="4361"/>
    <cellStyle name="Comma 5 2 3 25 2" xfId="27133"/>
    <cellStyle name="Comma 5 2 3 26" xfId="8321"/>
    <cellStyle name="Comma 5 2 3 26 2" xfId="31093"/>
    <cellStyle name="Comma 5 2 3 27" xfId="8378"/>
    <cellStyle name="Comma 5 2 3 27 2" xfId="31150"/>
    <cellStyle name="Comma 5 2 3 28" xfId="8433"/>
    <cellStyle name="Comma 5 2 3 28 2" xfId="31205"/>
    <cellStyle name="Comma 5 2 3 29" xfId="8488"/>
    <cellStyle name="Comma 5 2 3 29 2" xfId="31260"/>
    <cellStyle name="Comma 5 2 3 3" xfId="291"/>
    <cellStyle name="Comma 5 2 3 3 10" xfId="16958"/>
    <cellStyle name="Comma 5 2 3 3 10 2" xfId="39730"/>
    <cellStyle name="Comma 5 2 3 3 11" xfId="23063"/>
    <cellStyle name="Comma 5 2 3 3 2" xfId="1061"/>
    <cellStyle name="Comma 5 2 3 3 2 2" xfId="5186"/>
    <cellStyle name="Comma 5 2 3 3 2 2 2" xfId="27958"/>
    <cellStyle name="Comma 5 2 3 3 2 3" xfId="9313"/>
    <cellStyle name="Comma 5 2 3 3 2 3 2" xfId="32085"/>
    <cellStyle name="Comma 5 2 3 3 2 4" xfId="13713"/>
    <cellStyle name="Comma 5 2 3 3 2 4 2" xfId="36485"/>
    <cellStyle name="Comma 5 2 3 3 2 5" xfId="17673"/>
    <cellStyle name="Comma 5 2 3 3 2 5 2" xfId="40445"/>
    <cellStyle name="Comma 5 2 3 3 2 6" xfId="23833"/>
    <cellStyle name="Comma 5 2 3 3 3" xfId="1776"/>
    <cellStyle name="Comma 5 2 3 3 3 2" xfId="5901"/>
    <cellStyle name="Comma 5 2 3 3 3 2 2" xfId="28673"/>
    <cellStyle name="Comma 5 2 3 3 3 3" xfId="10028"/>
    <cellStyle name="Comma 5 2 3 3 3 3 2" xfId="32800"/>
    <cellStyle name="Comma 5 2 3 3 3 4" xfId="14428"/>
    <cellStyle name="Comma 5 2 3 3 3 4 2" xfId="37200"/>
    <cellStyle name="Comma 5 2 3 3 3 5" xfId="18388"/>
    <cellStyle name="Comma 5 2 3 3 3 5 2" xfId="41160"/>
    <cellStyle name="Comma 5 2 3 3 3 6" xfId="24548"/>
    <cellStyle name="Comma 5 2 3 3 4" xfId="2601"/>
    <cellStyle name="Comma 5 2 3 3 4 2" xfId="6726"/>
    <cellStyle name="Comma 5 2 3 3 4 2 2" xfId="29498"/>
    <cellStyle name="Comma 5 2 3 3 4 3" xfId="10853"/>
    <cellStyle name="Comma 5 2 3 3 4 3 2" xfId="33625"/>
    <cellStyle name="Comma 5 2 3 3 4 4" xfId="15253"/>
    <cellStyle name="Comma 5 2 3 3 4 4 2" xfId="38025"/>
    <cellStyle name="Comma 5 2 3 3 4 5" xfId="19213"/>
    <cellStyle name="Comma 5 2 3 3 4 5 2" xfId="41985"/>
    <cellStyle name="Comma 5 2 3 3 4 6" xfId="25373"/>
    <cellStyle name="Comma 5 2 3 3 5" xfId="3591"/>
    <cellStyle name="Comma 5 2 3 3 5 2" xfId="7716"/>
    <cellStyle name="Comma 5 2 3 3 5 2 2" xfId="30488"/>
    <cellStyle name="Comma 5 2 3 3 5 3" xfId="11843"/>
    <cellStyle name="Comma 5 2 3 3 5 3 2" xfId="34615"/>
    <cellStyle name="Comma 5 2 3 3 5 4" xfId="16243"/>
    <cellStyle name="Comma 5 2 3 3 5 4 2" xfId="39015"/>
    <cellStyle name="Comma 5 2 3 3 5 5" xfId="20203"/>
    <cellStyle name="Comma 5 2 3 3 5 5 2" xfId="42975"/>
    <cellStyle name="Comma 5 2 3 3 5 6" xfId="26363"/>
    <cellStyle name="Comma 5 2 3 3 6" xfId="4471"/>
    <cellStyle name="Comma 5 2 3 3 6 2" xfId="27243"/>
    <cellStyle name="Comma 5 2 3 3 7" xfId="8598"/>
    <cellStyle name="Comma 5 2 3 3 7 2" xfId="31370"/>
    <cellStyle name="Comma 5 2 3 3 8" xfId="12558"/>
    <cellStyle name="Comma 5 2 3 3 8 2" xfId="35330"/>
    <cellStyle name="Comma 5 2 3 3 9" xfId="12998"/>
    <cellStyle name="Comma 5 2 3 3 9 2" xfId="35770"/>
    <cellStyle name="Comma 5 2 3 30" xfId="12448"/>
    <cellStyle name="Comma 5 2 3 30 2" xfId="35220"/>
    <cellStyle name="Comma 5 2 3 31" xfId="12778"/>
    <cellStyle name="Comma 5 2 3 31 2" xfId="35550"/>
    <cellStyle name="Comma 5 2 3 32" xfId="12833"/>
    <cellStyle name="Comma 5 2 3 32 2" xfId="35605"/>
    <cellStyle name="Comma 5 2 3 33" xfId="12888"/>
    <cellStyle name="Comma 5 2 3 33 2" xfId="35660"/>
    <cellStyle name="Comma 5 2 3 34" xfId="16848"/>
    <cellStyle name="Comma 5 2 3 34 2" xfId="39620"/>
    <cellStyle name="Comma 5 2 3 35" xfId="20808"/>
    <cellStyle name="Comma 5 2 3 35 2" xfId="43580"/>
    <cellStyle name="Comma 5 2 3 36" xfId="20863"/>
    <cellStyle name="Comma 5 2 3 36 2" xfId="43635"/>
    <cellStyle name="Comma 5 2 3 37" xfId="20918"/>
    <cellStyle name="Comma 5 2 3 37 2" xfId="43690"/>
    <cellStyle name="Comma 5 2 3 38" xfId="20973"/>
    <cellStyle name="Comma 5 2 3 38 2" xfId="43745"/>
    <cellStyle name="Comma 5 2 3 39" xfId="21028"/>
    <cellStyle name="Comma 5 2 3 39 2" xfId="43800"/>
    <cellStyle name="Comma 5 2 3 4" xfId="456"/>
    <cellStyle name="Comma 5 2 3 4 10" xfId="17068"/>
    <cellStyle name="Comma 5 2 3 4 10 2" xfId="39840"/>
    <cellStyle name="Comma 5 2 3 4 11" xfId="23228"/>
    <cellStyle name="Comma 5 2 3 4 2" xfId="1171"/>
    <cellStyle name="Comma 5 2 3 4 2 2" xfId="5296"/>
    <cellStyle name="Comma 5 2 3 4 2 2 2" xfId="28068"/>
    <cellStyle name="Comma 5 2 3 4 2 3" xfId="9423"/>
    <cellStyle name="Comma 5 2 3 4 2 3 2" xfId="32195"/>
    <cellStyle name="Comma 5 2 3 4 2 4" xfId="13823"/>
    <cellStyle name="Comma 5 2 3 4 2 4 2" xfId="36595"/>
    <cellStyle name="Comma 5 2 3 4 2 5" xfId="17783"/>
    <cellStyle name="Comma 5 2 3 4 2 5 2" xfId="40555"/>
    <cellStyle name="Comma 5 2 3 4 2 6" xfId="23943"/>
    <cellStyle name="Comma 5 2 3 4 3" xfId="1886"/>
    <cellStyle name="Comma 5 2 3 4 3 2" xfId="6011"/>
    <cellStyle name="Comma 5 2 3 4 3 2 2" xfId="28783"/>
    <cellStyle name="Comma 5 2 3 4 3 3" xfId="10138"/>
    <cellStyle name="Comma 5 2 3 4 3 3 2" xfId="32910"/>
    <cellStyle name="Comma 5 2 3 4 3 4" xfId="14538"/>
    <cellStyle name="Comma 5 2 3 4 3 4 2" xfId="37310"/>
    <cellStyle name="Comma 5 2 3 4 3 5" xfId="18498"/>
    <cellStyle name="Comma 5 2 3 4 3 5 2" xfId="41270"/>
    <cellStyle name="Comma 5 2 3 4 3 6" xfId="24658"/>
    <cellStyle name="Comma 5 2 3 4 4" xfId="2711"/>
    <cellStyle name="Comma 5 2 3 4 4 2" xfId="6836"/>
    <cellStyle name="Comma 5 2 3 4 4 2 2" xfId="29608"/>
    <cellStyle name="Comma 5 2 3 4 4 3" xfId="10963"/>
    <cellStyle name="Comma 5 2 3 4 4 3 2" xfId="33735"/>
    <cellStyle name="Comma 5 2 3 4 4 4" xfId="15363"/>
    <cellStyle name="Comma 5 2 3 4 4 4 2" xfId="38135"/>
    <cellStyle name="Comma 5 2 3 4 4 5" xfId="19323"/>
    <cellStyle name="Comma 5 2 3 4 4 5 2" xfId="42095"/>
    <cellStyle name="Comma 5 2 3 4 4 6" xfId="25483"/>
    <cellStyle name="Comma 5 2 3 4 5" xfId="3701"/>
    <cellStyle name="Comma 5 2 3 4 5 2" xfId="7826"/>
    <cellStyle name="Comma 5 2 3 4 5 2 2" xfId="30598"/>
    <cellStyle name="Comma 5 2 3 4 5 3" xfId="11953"/>
    <cellStyle name="Comma 5 2 3 4 5 3 2" xfId="34725"/>
    <cellStyle name="Comma 5 2 3 4 5 4" xfId="16353"/>
    <cellStyle name="Comma 5 2 3 4 5 4 2" xfId="39125"/>
    <cellStyle name="Comma 5 2 3 4 5 5" xfId="20313"/>
    <cellStyle name="Comma 5 2 3 4 5 5 2" xfId="43085"/>
    <cellStyle name="Comma 5 2 3 4 5 6" xfId="26473"/>
    <cellStyle name="Comma 5 2 3 4 6" xfId="4581"/>
    <cellStyle name="Comma 5 2 3 4 6 2" xfId="27353"/>
    <cellStyle name="Comma 5 2 3 4 7" xfId="8708"/>
    <cellStyle name="Comma 5 2 3 4 7 2" xfId="31480"/>
    <cellStyle name="Comma 5 2 3 4 8" xfId="12668"/>
    <cellStyle name="Comma 5 2 3 4 8 2" xfId="35440"/>
    <cellStyle name="Comma 5 2 3 4 9" xfId="13108"/>
    <cellStyle name="Comma 5 2 3 4 9 2" xfId="35880"/>
    <cellStyle name="Comma 5 2 3 40" xfId="21083"/>
    <cellStyle name="Comma 5 2 3 40 2" xfId="43855"/>
    <cellStyle name="Comma 5 2 3 41" xfId="21138"/>
    <cellStyle name="Comma 5 2 3 41 2" xfId="43910"/>
    <cellStyle name="Comma 5 2 3 42" xfId="21193"/>
    <cellStyle name="Comma 5 2 3 42 2" xfId="43965"/>
    <cellStyle name="Comma 5 2 3 43" xfId="21248"/>
    <cellStyle name="Comma 5 2 3 43 2" xfId="44020"/>
    <cellStyle name="Comma 5 2 3 44" xfId="21303"/>
    <cellStyle name="Comma 5 2 3 44 2" xfId="44075"/>
    <cellStyle name="Comma 5 2 3 45" xfId="21358"/>
    <cellStyle name="Comma 5 2 3 45 2" xfId="44130"/>
    <cellStyle name="Comma 5 2 3 46" xfId="21413"/>
    <cellStyle name="Comma 5 2 3 46 2" xfId="44185"/>
    <cellStyle name="Comma 5 2 3 47" xfId="21468"/>
    <cellStyle name="Comma 5 2 3 47 2" xfId="44240"/>
    <cellStyle name="Comma 5 2 3 48" xfId="21523"/>
    <cellStyle name="Comma 5 2 3 48 2" xfId="44295"/>
    <cellStyle name="Comma 5 2 3 49" xfId="21578"/>
    <cellStyle name="Comma 5 2 3 49 2" xfId="44350"/>
    <cellStyle name="Comma 5 2 3 5" xfId="566"/>
    <cellStyle name="Comma 5 2 3 5 10" xfId="23338"/>
    <cellStyle name="Comma 5 2 3 5 2" xfId="1281"/>
    <cellStyle name="Comma 5 2 3 5 2 2" xfId="5406"/>
    <cellStyle name="Comma 5 2 3 5 2 2 2" xfId="28178"/>
    <cellStyle name="Comma 5 2 3 5 2 3" xfId="9533"/>
    <cellStyle name="Comma 5 2 3 5 2 3 2" xfId="32305"/>
    <cellStyle name="Comma 5 2 3 5 2 4" xfId="13933"/>
    <cellStyle name="Comma 5 2 3 5 2 4 2" xfId="36705"/>
    <cellStyle name="Comma 5 2 3 5 2 5" xfId="17893"/>
    <cellStyle name="Comma 5 2 3 5 2 5 2" xfId="40665"/>
    <cellStyle name="Comma 5 2 3 5 2 6" xfId="24053"/>
    <cellStyle name="Comma 5 2 3 5 3" xfId="1996"/>
    <cellStyle name="Comma 5 2 3 5 3 2" xfId="6121"/>
    <cellStyle name="Comma 5 2 3 5 3 2 2" xfId="28893"/>
    <cellStyle name="Comma 5 2 3 5 3 3" xfId="10248"/>
    <cellStyle name="Comma 5 2 3 5 3 3 2" xfId="33020"/>
    <cellStyle name="Comma 5 2 3 5 3 4" xfId="14648"/>
    <cellStyle name="Comma 5 2 3 5 3 4 2" xfId="37420"/>
    <cellStyle name="Comma 5 2 3 5 3 5" xfId="18608"/>
    <cellStyle name="Comma 5 2 3 5 3 5 2" xfId="41380"/>
    <cellStyle name="Comma 5 2 3 5 3 6" xfId="24768"/>
    <cellStyle name="Comma 5 2 3 5 4" xfId="2821"/>
    <cellStyle name="Comma 5 2 3 5 4 2" xfId="6946"/>
    <cellStyle name="Comma 5 2 3 5 4 2 2" xfId="29718"/>
    <cellStyle name="Comma 5 2 3 5 4 3" xfId="11073"/>
    <cellStyle name="Comma 5 2 3 5 4 3 2" xfId="33845"/>
    <cellStyle name="Comma 5 2 3 5 4 4" xfId="15473"/>
    <cellStyle name="Comma 5 2 3 5 4 4 2" xfId="38245"/>
    <cellStyle name="Comma 5 2 3 5 4 5" xfId="19433"/>
    <cellStyle name="Comma 5 2 3 5 4 5 2" xfId="42205"/>
    <cellStyle name="Comma 5 2 3 5 4 6" xfId="25593"/>
    <cellStyle name="Comma 5 2 3 5 5" xfId="3811"/>
    <cellStyle name="Comma 5 2 3 5 5 2" xfId="7936"/>
    <cellStyle name="Comma 5 2 3 5 5 2 2" xfId="30708"/>
    <cellStyle name="Comma 5 2 3 5 5 3" xfId="12063"/>
    <cellStyle name="Comma 5 2 3 5 5 3 2" xfId="34835"/>
    <cellStyle name="Comma 5 2 3 5 5 4" xfId="16463"/>
    <cellStyle name="Comma 5 2 3 5 5 4 2" xfId="39235"/>
    <cellStyle name="Comma 5 2 3 5 5 5" xfId="20423"/>
    <cellStyle name="Comma 5 2 3 5 5 5 2" xfId="43195"/>
    <cellStyle name="Comma 5 2 3 5 5 6" xfId="26583"/>
    <cellStyle name="Comma 5 2 3 5 6" xfId="4691"/>
    <cellStyle name="Comma 5 2 3 5 6 2" xfId="27463"/>
    <cellStyle name="Comma 5 2 3 5 7" xfId="8818"/>
    <cellStyle name="Comma 5 2 3 5 7 2" xfId="31590"/>
    <cellStyle name="Comma 5 2 3 5 8" xfId="13218"/>
    <cellStyle name="Comma 5 2 3 5 8 2" xfId="35990"/>
    <cellStyle name="Comma 5 2 3 5 9" xfId="17178"/>
    <cellStyle name="Comma 5 2 3 5 9 2" xfId="39950"/>
    <cellStyle name="Comma 5 2 3 50" xfId="21633"/>
    <cellStyle name="Comma 5 2 3 50 2" xfId="44405"/>
    <cellStyle name="Comma 5 2 3 51" xfId="21688"/>
    <cellStyle name="Comma 5 2 3 51 2" xfId="44460"/>
    <cellStyle name="Comma 5 2 3 52" xfId="21743"/>
    <cellStyle name="Comma 5 2 3 52 2" xfId="44515"/>
    <cellStyle name="Comma 5 2 3 53" xfId="21798"/>
    <cellStyle name="Comma 5 2 3 53 2" xfId="44570"/>
    <cellStyle name="Comma 5 2 3 54" xfId="21853"/>
    <cellStyle name="Comma 5 2 3 54 2" xfId="44625"/>
    <cellStyle name="Comma 5 2 3 55" xfId="21908"/>
    <cellStyle name="Comma 5 2 3 55 2" xfId="44680"/>
    <cellStyle name="Comma 5 2 3 56" xfId="21963"/>
    <cellStyle name="Comma 5 2 3 56 2" xfId="44735"/>
    <cellStyle name="Comma 5 2 3 57" xfId="22018"/>
    <cellStyle name="Comma 5 2 3 57 2" xfId="44790"/>
    <cellStyle name="Comma 5 2 3 58" xfId="22073"/>
    <cellStyle name="Comma 5 2 3 58 2" xfId="44845"/>
    <cellStyle name="Comma 5 2 3 59" xfId="22128"/>
    <cellStyle name="Comma 5 2 3 59 2" xfId="44900"/>
    <cellStyle name="Comma 5 2 3 6" xfId="621"/>
    <cellStyle name="Comma 5 2 3 6 10" xfId="23393"/>
    <cellStyle name="Comma 5 2 3 6 2" xfId="1336"/>
    <cellStyle name="Comma 5 2 3 6 2 2" xfId="5461"/>
    <cellStyle name="Comma 5 2 3 6 2 2 2" xfId="28233"/>
    <cellStyle name="Comma 5 2 3 6 2 3" xfId="9588"/>
    <cellStyle name="Comma 5 2 3 6 2 3 2" xfId="32360"/>
    <cellStyle name="Comma 5 2 3 6 2 4" xfId="13988"/>
    <cellStyle name="Comma 5 2 3 6 2 4 2" xfId="36760"/>
    <cellStyle name="Comma 5 2 3 6 2 5" xfId="17948"/>
    <cellStyle name="Comma 5 2 3 6 2 5 2" xfId="40720"/>
    <cellStyle name="Comma 5 2 3 6 2 6" xfId="24108"/>
    <cellStyle name="Comma 5 2 3 6 3" xfId="2051"/>
    <cellStyle name="Comma 5 2 3 6 3 2" xfId="6176"/>
    <cellStyle name="Comma 5 2 3 6 3 2 2" xfId="28948"/>
    <cellStyle name="Comma 5 2 3 6 3 3" xfId="10303"/>
    <cellStyle name="Comma 5 2 3 6 3 3 2" xfId="33075"/>
    <cellStyle name="Comma 5 2 3 6 3 4" xfId="14703"/>
    <cellStyle name="Comma 5 2 3 6 3 4 2" xfId="37475"/>
    <cellStyle name="Comma 5 2 3 6 3 5" xfId="18663"/>
    <cellStyle name="Comma 5 2 3 6 3 5 2" xfId="41435"/>
    <cellStyle name="Comma 5 2 3 6 3 6" xfId="24823"/>
    <cellStyle name="Comma 5 2 3 6 4" xfId="2876"/>
    <cellStyle name="Comma 5 2 3 6 4 2" xfId="7001"/>
    <cellStyle name="Comma 5 2 3 6 4 2 2" xfId="29773"/>
    <cellStyle name="Comma 5 2 3 6 4 3" xfId="11128"/>
    <cellStyle name="Comma 5 2 3 6 4 3 2" xfId="33900"/>
    <cellStyle name="Comma 5 2 3 6 4 4" xfId="15528"/>
    <cellStyle name="Comma 5 2 3 6 4 4 2" xfId="38300"/>
    <cellStyle name="Comma 5 2 3 6 4 5" xfId="19488"/>
    <cellStyle name="Comma 5 2 3 6 4 5 2" xfId="42260"/>
    <cellStyle name="Comma 5 2 3 6 4 6" xfId="25648"/>
    <cellStyle name="Comma 5 2 3 6 5" xfId="3866"/>
    <cellStyle name="Comma 5 2 3 6 5 2" xfId="7991"/>
    <cellStyle name="Comma 5 2 3 6 5 2 2" xfId="30763"/>
    <cellStyle name="Comma 5 2 3 6 5 3" xfId="12118"/>
    <cellStyle name="Comma 5 2 3 6 5 3 2" xfId="34890"/>
    <cellStyle name="Comma 5 2 3 6 5 4" xfId="16518"/>
    <cellStyle name="Comma 5 2 3 6 5 4 2" xfId="39290"/>
    <cellStyle name="Comma 5 2 3 6 5 5" xfId="20478"/>
    <cellStyle name="Comma 5 2 3 6 5 5 2" xfId="43250"/>
    <cellStyle name="Comma 5 2 3 6 5 6" xfId="26638"/>
    <cellStyle name="Comma 5 2 3 6 6" xfId="4746"/>
    <cellStyle name="Comma 5 2 3 6 6 2" xfId="27518"/>
    <cellStyle name="Comma 5 2 3 6 7" xfId="8873"/>
    <cellStyle name="Comma 5 2 3 6 7 2" xfId="31645"/>
    <cellStyle name="Comma 5 2 3 6 8" xfId="13273"/>
    <cellStyle name="Comma 5 2 3 6 8 2" xfId="36045"/>
    <cellStyle name="Comma 5 2 3 6 9" xfId="17233"/>
    <cellStyle name="Comma 5 2 3 6 9 2" xfId="40005"/>
    <cellStyle name="Comma 5 2 3 60" xfId="22183"/>
    <cellStyle name="Comma 5 2 3 60 2" xfId="44955"/>
    <cellStyle name="Comma 5 2 3 61" xfId="22238"/>
    <cellStyle name="Comma 5 2 3 61 2" xfId="45010"/>
    <cellStyle name="Comma 5 2 3 62" xfId="22293"/>
    <cellStyle name="Comma 5 2 3 62 2" xfId="45065"/>
    <cellStyle name="Comma 5 2 3 63" xfId="22348"/>
    <cellStyle name="Comma 5 2 3 63 2" xfId="45120"/>
    <cellStyle name="Comma 5 2 3 64" xfId="22403"/>
    <cellStyle name="Comma 5 2 3 64 2" xfId="45175"/>
    <cellStyle name="Comma 5 2 3 65" xfId="22458"/>
    <cellStyle name="Comma 5 2 3 65 2" xfId="45230"/>
    <cellStyle name="Comma 5 2 3 66" xfId="22513"/>
    <cellStyle name="Comma 5 2 3 66 2" xfId="45285"/>
    <cellStyle name="Comma 5 2 3 67" xfId="22568"/>
    <cellStyle name="Comma 5 2 3 67 2" xfId="45340"/>
    <cellStyle name="Comma 5 2 3 68" xfId="22623"/>
    <cellStyle name="Comma 5 2 3 68 2" xfId="45395"/>
    <cellStyle name="Comma 5 2 3 69" xfId="22678"/>
    <cellStyle name="Comma 5 2 3 69 2" xfId="45450"/>
    <cellStyle name="Comma 5 2 3 7" xfId="676"/>
    <cellStyle name="Comma 5 2 3 7 10" xfId="23448"/>
    <cellStyle name="Comma 5 2 3 7 2" xfId="1391"/>
    <cellStyle name="Comma 5 2 3 7 2 2" xfId="5516"/>
    <cellStyle name="Comma 5 2 3 7 2 2 2" xfId="28288"/>
    <cellStyle name="Comma 5 2 3 7 2 3" xfId="9643"/>
    <cellStyle name="Comma 5 2 3 7 2 3 2" xfId="32415"/>
    <cellStyle name="Comma 5 2 3 7 2 4" xfId="14043"/>
    <cellStyle name="Comma 5 2 3 7 2 4 2" xfId="36815"/>
    <cellStyle name="Comma 5 2 3 7 2 5" xfId="18003"/>
    <cellStyle name="Comma 5 2 3 7 2 5 2" xfId="40775"/>
    <cellStyle name="Comma 5 2 3 7 2 6" xfId="24163"/>
    <cellStyle name="Comma 5 2 3 7 3" xfId="2106"/>
    <cellStyle name="Comma 5 2 3 7 3 2" xfId="6231"/>
    <cellStyle name="Comma 5 2 3 7 3 2 2" xfId="29003"/>
    <cellStyle name="Comma 5 2 3 7 3 3" xfId="10358"/>
    <cellStyle name="Comma 5 2 3 7 3 3 2" xfId="33130"/>
    <cellStyle name="Comma 5 2 3 7 3 4" xfId="14758"/>
    <cellStyle name="Comma 5 2 3 7 3 4 2" xfId="37530"/>
    <cellStyle name="Comma 5 2 3 7 3 5" xfId="18718"/>
    <cellStyle name="Comma 5 2 3 7 3 5 2" xfId="41490"/>
    <cellStyle name="Comma 5 2 3 7 3 6" xfId="24878"/>
    <cellStyle name="Comma 5 2 3 7 4" xfId="2931"/>
    <cellStyle name="Comma 5 2 3 7 4 2" xfId="7056"/>
    <cellStyle name="Comma 5 2 3 7 4 2 2" xfId="29828"/>
    <cellStyle name="Comma 5 2 3 7 4 3" xfId="11183"/>
    <cellStyle name="Comma 5 2 3 7 4 3 2" xfId="33955"/>
    <cellStyle name="Comma 5 2 3 7 4 4" xfId="15583"/>
    <cellStyle name="Comma 5 2 3 7 4 4 2" xfId="38355"/>
    <cellStyle name="Comma 5 2 3 7 4 5" xfId="19543"/>
    <cellStyle name="Comma 5 2 3 7 4 5 2" xfId="42315"/>
    <cellStyle name="Comma 5 2 3 7 4 6" xfId="25703"/>
    <cellStyle name="Comma 5 2 3 7 5" xfId="3921"/>
    <cellStyle name="Comma 5 2 3 7 5 2" xfId="8046"/>
    <cellStyle name="Comma 5 2 3 7 5 2 2" xfId="30818"/>
    <cellStyle name="Comma 5 2 3 7 5 3" xfId="12173"/>
    <cellStyle name="Comma 5 2 3 7 5 3 2" xfId="34945"/>
    <cellStyle name="Comma 5 2 3 7 5 4" xfId="16573"/>
    <cellStyle name="Comma 5 2 3 7 5 4 2" xfId="39345"/>
    <cellStyle name="Comma 5 2 3 7 5 5" xfId="20533"/>
    <cellStyle name="Comma 5 2 3 7 5 5 2" xfId="43305"/>
    <cellStyle name="Comma 5 2 3 7 5 6" xfId="26693"/>
    <cellStyle name="Comma 5 2 3 7 6" xfId="4801"/>
    <cellStyle name="Comma 5 2 3 7 6 2" xfId="27573"/>
    <cellStyle name="Comma 5 2 3 7 7" xfId="8928"/>
    <cellStyle name="Comma 5 2 3 7 7 2" xfId="31700"/>
    <cellStyle name="Comma 5 2 3 7 8" xfId="13328"/>
    <cellStyle name="Comma 5 2 3 7 8 2" xfId="36100"/>
    <cellStyle name="Comma 5 2 3 7 9" xfId="17288"/>
    <cellStyle name="Comma 5 2 3 7 9 2" xfId="40060"/>
    <cellStyle name="Comma 5 2 3 70" xfId="22733"/>
    <cellStyle name="Comma 5 2 3 70 2" xfId="45505"/>
    <cellStyle name="Comma 5 2 3 71" xfId="22788"/>
    <cellStyle name="Comma 5 2 3 71 2" xfId="45560"/>
    <cellStyle name="Comma 5 2 3 72" xfId="22843"/>
    <cellStyle name="Comma 5 2 3 72 2" xfId="45615"/>
    <cellStyle name="Comma 5 2 3 73" xfId="22898"/>
    <cellStyle name="Comma 5 2 3 73 2" xfId="45670"/>
    <cellStyle name="Comma 5 2 3 74" xfId="22953"/>
    <cellStyle name="Comma 5 2 3 8" xfId="731"/>
    <cellStyle name="Comma 5 2 3 8 10" xfId="23503"/>
    <cellStyle name="Comma 5 2 3 8 2" xfId="1446"/>
    <cellStyle name="Comma 5 2 3 8 2 2" xfId="5571"/>
    <cellStyle name="Comma 5 2 3 8 2 2 2" xfId="28343"/>
    <cellStyle name="Comma 5 2 3 8 2 3" xfId="9698"/>
    <cellStyle name="Comma 5 2 3 8 2 3 2" xfId="32470"/>
    <cellStyle name="Comma 5 2 3 8 2 4" xfId="14098"/>
    <cellStyle name="Comma 5 2 3 8 2 4 2" xfId="36870"/>
    <cellStyle name="Comma 5 2 3 8 2 5" xfId="18058"/>
    <cellStyle name="Comma 5 2 3 8 2 5 2" xfId="40830"/>
    <cellStyle name="Comma 5 2 3 8 2 6" xfId="24218"/>
    <cellStyle name="Comma 5 2 3 8 3" xfId="2161"/>
    <cellStyle name="Comma 5 2 3 8 3 2" xfId="6286"/>
    <cellStyle name="Comma 5 2 3 8 3 2 2" xfId="29058"/>
    <cellStyle name="Comma 5 2 3 8 3 3" xfId="10413"/>
    <cellStyle name="Comma 5 2 3 8 3 3 2" xfId="33185"/>
    <cellStyle name="Comma 5 2 3 8 3 4" xfId="14813"/>
    <cellStyle name="Comma 5 2 3 8 3 4 2" xfId="37585"/>
    <cellStyle name="Comma 5 2 3 8 3 5" xfId="18773"/>
    <cellStyle name="Comma 5 2 3 8 3 5 2" xfId="41545"/>
    <cellStyle name="Comma 5 2 3 8 3 6" xfId="24933"/>
    <cellStyle name="Comma 5 2 3 8 4" xfId="2986"/>
    <cellStyle name="Comma 5 2 3 8 4 2" xfId="7111"/>
    <cellStyle name="Comma 5 2 3 8 4 2 2" xfId="29883"/>
    <cellStyle name="Comma 5 2 3 8 4 3" xfId="11238"/>
    <cellStyle name="Comma 5 2 3 8 4 3 2" xfId="34010"/>
    <cellStyle name="Comma 5 2 3 8 4 4" xfId="15638"/>
    <cellStyle name="Comma 5 2 3 8 4 4 2" xfId="38410"/>
    <cellStyle name="Comma 5 2 3 8 4 5" xfId="19598"/>
    <cellStyle name="Comma 5 2 3 8 4 5 2" xfId="42370"/>
    <cellStyle name="Comma 5 2 3 8 4 6" xfId="25758"/>
    <cellStyle name="Comma 5 2 3 8 5" xfId="3976"/>
    <cellStyle name="Comma 5 2 3 8 5 2" xfId="8101"/>
    <cellStyle name="Comma 5 2 3 8 5 2 2" xfId="30873"/>
    <cellStyle name="Comma 5 2 3 8 5 3" xfId="12228"/>
    <cellStyle name="Comma 5 2 3 8 5 3 2" xfId="35000"/>
    <cellStyle name="Comma 5 2 3 8 5 4" xfId="16628"/>
    <cellStyle name="Comma 5 2 3 8 5 4 2" xfId="39400"/>
    <cellStyle name="Comma 5 2 3 8 5 5" xfId="20588"/>
    <cellStyle name="Comma 5 2 3 8 5 5 2" xfId="43360"/>
    <cellStyle name="Comma 5 2 3 8 5 6" xfId="26748"/>
    <cellStyle name="Comma 5 2 3 8 6" xfId="4856"/>
    <cellStyle name="Comma 5 2 3 8 6 2" xfId="27628"/>
    <cellStyle name="Comma 5 2 3 8 7" xfId="8983"/>
    <cellStyle name="Comma 5 2 3 8 7 2" xfId="31755"/>
    <cellStyle name="Comma 5 2 3 8 8" xfId="13383"/>
    <cellStyle name="Comma 5 2 3 8 8 2" xfId="36155"/>
    <cellStyle name="Comma 5 2 3 8 9" xfId="17343"/>
    <cellStyle name="Comma 5 2 3 8 9 2" xfId="40115"/>
    <cellStyle name="Comma 5 2 3 9" xfId="841"/>
    <cellStyle name="Comma 5 2 3 9 10" xfId="23613"/>
    <cellStyle name="Comma 5 2 3 9 2" xfId="1556"/>
    <cellStyle name="Comma 5 2 3 9 2 2" xfId="5681"/>
    <cellStyle name="Comma 5 2 3 9 2 2 2" xfId="28453"/>
    <cellStyle name="Comma 5 2 3 9 2 3" xfId="9808"/>
    <cellStyle name="Comma 5 2 3 9 2 3 2" xfId="32580"/>
    <cellStyle name="Comma 5 2 3 9 2 4" xfId="14208"/>
    <cellStyle name="Comma 5 2 3 9 2 4 2" xfId="36980"/>
    <cellStyle name="Comma 5 2 3 9 2 5" xfId="18168"/>
    <cellStyle name="Comma 5 2 3 9 2 5 2" xfId="40940"/>
    <cellStyle name="Comma 5 2 3 9 2 6" xfId="24328"/>
    <cellStyle name="Comma 5 2 3 9 3" xfId="2271"/>
    <cellStyle name="Comma 5 2 3 9 3 2" xfId="6396"/>
    <cellStyle name="Comma 5 2 3 9 3 2 2" xfId="29168"/>
    <cellStyle name="Comma 5 2 3 9 3 3" xfId="10523"/>
    <cellStyle name="Comma 5 2 3 9 3 3 2" xfId="33295"/>
    <cellStyle name="Comma 5 2 3 9 3 4" xfId="14923"/>
    <cellStyle name="Comma 5 2 3 9 3 4 2" xfId="37695"/>
    <cellStyle name="Comma 5 2 3 9 3 5" xfId="18883"/>
    <cellStyle name="Comma 5 2 3 9 3 5 2" xfId="41655"/>
    <cellStyle name="Comma 5 2 3 9 3 6" xfId="25043"/>
    <cellStyle name="Comma 5 2 3 9 4" xfId="3096"/>
    <cellStyle name="Comma 5 2 3 9 4 2" xfId="7221"/>
    <cellStyle name="Comma 5 2 3 9 4 2 2" xfId="29993"/>
    <cellStyle name="Comma 5 2 3 9 4 3" xfId="11348"/>
    <cellStyle name="Comma 5 2 3 9 4 3 2" xfId="34120"/>
    <cellStyle name="Comma 5 2 3 9 4 4" xfId="15748"/>
    <cellStyle name="Comma 5 2 3 9 4 4 2" xfId="38520"/>
    <cellStyle name="Comma 5 2 3 9 4 5" xfId="19708"/>
    <cellStyle name="Comma 5 2 3 9 4 5 2" xfId="42480"/>
    <cellStyle name="Comma 5 2 3 9 4 6" xfId="25868"/>
    <cellStyle name="Comma 5 2 3 9 5" xfId="4086"/>
    <cellStyle name="Comma 5 2 3 9 5 2" xfId="8211"/>
    <cellStyle name="Comma 5 2 3 9 5 2 2" xfId="30983"/>
    <cellStyle name="Comma 5 2 3 9 5 3" xfId="12338"/>
    <cellStyle name="Comma 5 2 3 9 5 3 2" xfId="35110"/>
    <cellStyle name="Comma 5 2 3 9 5 4" xfId="16738"/>
    <cellStyle name="Comma 5 2 3 9 5 4 2" xfId="39510"/>
    <cellStyle name="Comma 5 2 3 9 5 5" xfId="20698"/>
    <cellStyle name="Comma 5 2 3 9 5 5 2" xfId="43470"/>
    <cellStyle name="Comma 5 2 3 9 5 6" xfId="26858"/>
    <cellStyle name="Comma 5 2 3 9 6" xfId="4966"/>
    <cellStyle name="Comma 5 2 3 9 6 2" xfId="27738"/>
    <cellStyle name="Comma 5 2 3 9 7" xfId="9093"/>
    <cellStyle name="Comma 5 2 3 9 7 2" xfId="31865"/>
    <cellStyle name="Comma 5 2 3 9 8" xfId="13493"/>
    <cellStyle name="Comma 5 2 3 9 8 2" xfId="36265"/>
    <cellStyle name="Comma 5 2 3 9 9" xfId="17453"/>
    <cellStyle name="Comma 5 2 3 9 9 2" xfId="40225"/>
    <cellStyle name="Comma 5 2 30" xfId="8318"/>
    <cellStyle name="Comma 5 2 30 2" xfId="31090"/>
    <cellStyle name="Comma 5 2 31" xfId="8375"/>
    <cellStyle name="Comma 5 2 31 2" xfId="31147"/>
    <cellStyle name="Comma 5 2 32" xfId="8430"/>
    <cellStyle name="Comma 5 2 32 2" xfId="31202"/>
    <cellStyle name="Comma 5 2 33" xfId="8485"/>
    <cellStyle name="Comma 5 2 33 2" xfId="31257"/>
    <cellStyle name="Comma 5 2 34" xfId="12445"/>
    <cellStyle name="Comma 5 2 34 2" xfId="35217"/>
    <cellStyle name="Comma 5 2 35" xfId="12775"/>
    <cellStyle name="Comma 5 2 35 2" xfId="35547"/>
    <cellStyle name="Comma 5 2 36" xfId="12830"/>
    <cellStyle name="Comma 5 2 36 2" xfId="35602"/>
    <cellStyle name="Comma 5 2 37" xfId="12885"/>
    <cellStyle name="Comma 5 2 37 2" xfId="35657"/>
    <cellStyle name="Comma 5 2 38" xfId="16845"/>
    <cellStyle name="Comma 5 2 38 2" xfId="39617"/>
    <cellStyle name="Comma 5 2 39" xfId="20805"/>
    <cellStyle name="Comma 5 2 39 2" xfId="43577"/>
    <cellStyle name="Comma 5 2 4" xfId="87"/>
    <cellStyle name="Comma 5 2 4 10" xfId="897"/>
    <cellStyle name="Comma 5 2 4 10 10" xfId="23669"/>
    <cellStyle name="Comma 5 2 4 10 2" xfId="1612"/>
    <cellStyle name="Comma 5 2 4 10 2 2" xfId="5737"/>
    <cellStyle name="Comma 5 2 4 10 2 2 2" xfId="28509"/>
    <cellStyle name="Comma 5 2 4 10 2 3" xfId="9864"/>
    <cellStyle name="Comma 5 2 4 10 2 3 2" xfId="32636"/>
    <cellStyle name="Comma 5 2 4 10 2 4" xfId="14264"/>
    <cellStyle name="Comma 5 2 4 10 2 4 2" xfId="37036"/>
    <cellStyle name="Comma 5 2 4 10 2 5" xfId="18224"/>
    <cellStyle name="Comma 5 2 4 10 2 5 2" xfId="40996"/>
    <cellStyle name="Comma 5 2 4 10 2 6" xfId="24384"/>
    <cellStyle name="Comma 5 2 4 10 3" xfId="2327"/>
    <cellStyle name="Comma 5 2 4 10 3 2" xfId="6452"/>
    <cellStyle name="Comma 5 2 4 10 3 2 2" xfId="29224"/>
    <cellStyle name="Comma 5 2 4 10 3 3" xfId="10579"/>
    <cellStyle name="Comma 5 2 4 10 3 3 2" xfId="33351"/>
    <cellStyle name="Comma 5 2 4 10 3 4" xfId="14979"/>
    <cellStyle name="Comma 5 2 4 10 3 4 2" xfId="37751"/>
    <cellStyle name="Comma 5 2 4 10 3 5" xfId="18939"/>
    <cellStyle name="Comma 5 2 4 10 3 5 2" xfId="41711"/>
    <cellStyle name="Comma 5 2 4 10 3 6" xfId="25099"/>
    <cellStyle name="Comma 5 2 4 10 4" xfId="3152"/>
    <cellStyle name="Comma 5 2 4 10 4 2" xfId="7277"/>
    <cellStyle name="Comma 5 2 4 10 4 2 2" xfId="30049"/>
    <cellStyle name="Comma 5 2 4 10 4 3" xfId="11404"/>
    <cellStyle name="Comma 5 2 4 10 4 3 2" xfId="34176"/>
    <cellStyle name="Comma 5 2 4 10 4 4" xfId="15804"/>
    <cellStyle name="Comma 5 2 4 10 4 4 2" xfId="38576"/>
    <cellStyle name="Comma 5 2 4 10 4 5" xfId="19764"/>
    <cellStyle name="Comma 5 2 4 10 4 5 2" xfId="42536"/>
    <cellStyle name="Comma 5 2 4 10 4 6" xfId="25924"/>
    <cellStyle name="Comma 5 2 4 10 5" xfId="4142"/>
    <cellStyle name="Comma 5 2 4 10 5 2" xfId="8267"/>
    <cellStyle name="Comma 5 2 4 10 5 2 2" xfId="31039"/>
    <cellStyle name="Comma 5 2 4 10 5 3" xfId="12394"/>
    <cellStyle name="Comma 5 2 4 10 5 3 2" xfId="35166"/>
    <cellStyle name="Comma 5 2 4 10 5 4" xfId="16794"/>
    <cellStyle name="Comma 5 2 4 10 5 4 2" xfId="39566"/>
    <cellStyle name="Comma 5 2 4 10 5 5" xfId="20754"/>
    <cellStyle name="Comma 5 2 4 10 5 5 2" xfId="43526"/>
    <cellStyle name="Comma 5 2 4 10 5 6" xfId="26914"/>
    <cellStyle name="Comma 5 2 4 10 6" xfId="5022"/>
    <cellStyle name="Comma 5 2 4 10 6 2" xfId="27794"/>
    <cellStyle name="Comma 5 2 4 10 7" xfId="9149"/>
    <cellStyle name="Comma 5 2 4 10 7 2" xfId="31921"/>
    <cellStyle name="Comma 5 2 4 10 8" xfId="13549"/>
    <cellStyle name="Comma 5 2 4 10 8 2" xfId="36321"/>
    <cellStyle name="Comma 5 2 4 10 9" xfId="17509"/>
    <cellStyle name="Comma 5 2 4 10 9 2" xfId="40281"/>
    <cellStyle name="Comma 5 2 4 11" xfId="952"/>
    <cellStyle name="Comma 5 2 4 11 2" xfId="5077"/>
    <cellStyle name="Comma 5 2 4 11 2 2" xfId="27849"/>
    <cellStyle name="Comma 5 2 4 11 3" xfId="9204"/>
    <cellStyle name="Comma 5 2 4 11 3 2" xfId="31976"/>
    <cellStyle name="Comma 5 2 4 11 4" xfId="13604"/>
    <cellStyle name="Comma 5 2 4 11 4 2" xfId="36376"/>
    <cellStyle name="Comma 5 2 4 11 5" xfId="17564"/>
    <cellStyle name="Comma 5 2 4 11 5 2" xfId="40336"/>
    <cellStyle name="Comma 5 2 4 11 6" xfId="23724"/>
    <cellStyle name="Comma 5 2 4 12" xfId="1667"/>
    <cellStyle name="Comma 5 2 4 12 2" xfId="5792"/>
    <cellStyle name="Comma 5 2 4 12 2 2" xfId="28564"/>
    <cellStyle name="Comma 5 2 4 12 3" xfId="9919"/>
    <cellStyle name="Comma 5 2 4 12 3 2" xfId="32691"/>
    <cellStyle name="Comma 5 2 4 12 4" xfId="14319"/>
    <cellStyle name="Comma 5 2 4 12 4 2" xfId="37091"/>
    <cellStyle name="Comma 5 2 4 12 5" xfId="18279"/>
    <cellStyle name="Comma 5 2 4 12 5 2" xfId="41051"/>
    <cellStyle name="Comma 5 2 4 12 6" xfId="24439"/>
    <cellStyle name="Comma 5 2 4 13" xfId="2382"/>
    <cellStyle name="Comma 5 2 4 13 2" xfId="6507"/>
    <cellStyle name="Comma 5 2 4 13 2 2" xfId="29279"/>
    <cellStyle name="Comma 5 2 4 13 3" xfId="10634"/>
    <cellStyle name="Comma 5 2 4 13 3 2" xfId="33406"/>
    <cellStyle name="Comma 5 2 4 13 4" xfId="15034"/>
    <cellStyle name="Comma 5 2 4 13 4 2" xfId="37806"/>
    <cellStyle name="Comma 5 2 4 13 5" xfId="18994"/>
    <cellStyle name="Comma 5 2 4 13 5 2" xfId="41766"/>
    <cellStyle name="Comma 5 2 4 13 6" xfId="25154"/>
    <cellStyle name="Comma 5 2 4 14" xfId="2437"/>
    <cellStyle name="Comma 5 2 4 14 2" xfId="6562"/>
    <cellStyle name="Comma 5 2 4 14 2 2" xfId="29334"/>
    <cellStyle name="Comma 5 2 4 14 3" xfId="10689"/>
    <cellStyle name="Comma 5 2 4 14 3 2" xfId="33461"/>
    <cellStyle name="Comma 5 2 4 14 4" xfId="15089"/>
    <cellStyle name="Comma 5 2 4 14 4 2" xfId="37861"/>
    <cellStyle name="Comma 5 2 4 14 5" xfId="19049"/>
    <cellStyle name="Comma 5 2 4 14 5 2" xfId="41821"/>
    <cellStyle name="Comma 5 2 4 14 6" xfId="25209"/>
    <cellStyle name="Comma 5 2 4 15" xfId="2492"/>
    <cellStyle name="Comma 5 2 4 15 2" xfId="6617"/>
    <cellStyle name="Comma 5 2 4 15 2 2" xfId="29389"/>
    <cellStyle name="Comma 5 2 4 15 3" xfId="10744"/>
    <cellStyle name="Comma 5 2 4 15 3 2" xfId="33516"/>
    <cellStyle name="Comma 5 2 4 15 4" xfId="15144"/>
    <cellStyle name="Comma 5 2 4 15 4 2" xfId="37916"/>
    <cellStyle name="Comma 5 2 4 15 5" xfId="19104"/>
    <cellStyle name="Comma 5 2 4 15 5 2" xfId="41876"/>
    <cellStyle name="Comma 5 2 4 15 6" xfId="25264"/>
    <cellStyle name="Comma 5 2 4 16" xfId="3207"/>
    <cellStyle name="Comma 5 2 4 16 2" xfId="7332"/>
    <cellStyle name="Comma 5 2 4 16 2 2" xfId="30104"/>
    <cellStyle name="Comma 5 2 4 16 3" xfId="11459"/>
    <cellStyle name="Comma 5 2 4 16 3 2" xfId="34231"/>
    <cellStyle name="Comma 5 2 4 16 4" xfId="15859"/>
    <cellStyle name="Comma 5 2 4 16 4 2" xfId="38631"/>
    <cellStyle name="Comma 5 2 4 16 5" xfId="19819"/>
    <cellStyle name="Comma 5 2 4 16 5 2" xfId="42591"/>
    <cellStyle name="Comma 5 2 4 16 6" xfId="25979"/>
    <cellStyle name="Comma 5 2 4 17" xfId="3262"/>
    <cellStyle name="Comma 5 2 4 17 2" xfId="7387"/>
    <cellStyle name="Comma 5 2 4 17 2 2" xfId="30159"/>
    <cellStyle name="Comma 5 2 4 17 3" xfId="11514"/>
    <cellStyle name="Comma 5 2 4 17 3 2" xfId="34286"/>
    <cellStyle name="Comma 5 2 4 17 4" xfId="15914"/>
    <cellStyle name="Comma 5 2 4 17 4 2" xfId="38686"/>
    <cellStyle name="Comma 5 2 4 17 5" xfId="19874"/>
    <cellStyle name="Comma 5 2 4 17 5 2" xfId="42646"/>
    <cellStyle name="Comma 5 2 4 17 6" xfId="26034"/>
    <cellStyle name="Comma 5 2 4 18" xfId="3317"/>
    <cellStyle name="Comma 5 2 4 18 2" xfId="7442"/>
    <cellStyle name="Comma 5 2 4 18 2 2" xfId="30214"/>
    <cellStyle name="Comma 5 2 4 18 3" xfId="11569"/>
    <cellStyle name="Comma 5 2 4 18 3 2" xfId="34341"/>
    <cellStyle name="Comma 5 2 4 18 4" xfId="15969"/>
    <cellStyle name="Comma 5 2 4 18 4 2" xfId="38741"/>
    <cellStyle name="Comma 5 2 4 18 5" xfId="19929"/>
    <cellStyle name="Comma 5 2 4 18 5 2" xfId="42701"/>
    <cellStyle name="Comma 5 2 4 18 6" xfId="26089"/>
    <cellStyle name="Comma 5 2 4 19" xfId="3372"/>
    <cellStyle name="Comma 5 2 4 19 2" xfId="7497"/>
    <cellStyle name="Comma 5 2 4 19 2 2" xfId="30269"/>
    <cellStyle name="Comma 5 2 4 19 3" xfId="11624"/>
    <cellStyle name="Comma 5 2 4 19 3 2" xfId="34396"/>
    <cellStyle name="Comma 5 2 4 19 4" xfId="16024"/>
    <cellStyle name="Comma 5 2 4 19 4 2" xfId="38796"/>
    <cellStyle name="Comma 5 2 4 19 5" xfId="19984"/>
    <cellStyle name="Comma 5 2 4 19 5 2" xfId="42756"/>
    <cellStyle name="Comma 5 2 4 19 6" xfId="26144"/>
    <cellStyle name="Comma 5 2 4 2" xfId="237"/>
    <cellStyle name="Comma 5 2 4 2 10" xfId="8544"/>
    <cellStyle name="Comma 5 2 4 2 10 2" xfId="31316"/>
    <cellStyle name="Comma 5 2 4 2 11" xfId="12504"/>
    <cellStyle name="Comma 5 2 4 2 11 2" xfId="35276"/>
    <cellStyle name="Comma 5 2 4 2 12" xfId="12944"/>
    <cellStyle name="Comma 5 2 4 2 12 2" xfId="35716"/>
    <cellStyle name="Comma 5 2 4 2 13" xfId="16904"/>
    <cellStyle name="Comma 5 2 4 2 13 2" xfId="39676"/>
    <cellStyle name="Comma 5 2 4 2 14" xfId="347"/>
    <cellStyle name="Comma 5 2 4 2 14 2" xfId="23119"/>
    <cellStyle name="Comma 5 2 4 2 15" xfId="23009"/>
    <cellStyle name="Comma 5 2 4 2 2" xfId="402"/>
    <cellStyle name="Comma 5 2 4 2 2 10" xfId="17014"/>
    <cellStyle name="Comma 5 2 4 2 2 10 2" xfId="39786"/>
    <cellStyle name="Comma 5 2 4 2 2 11" xfId="23174"/>
    <cellStyle name="Comma 5 2 4 2 2 2" xfId="1117"/>
    <cellStyle name="Comma 5 2 4 2 2 2 2" xfId="5242"/>
    <cellStyle name="Comma 5 2 4 2 2 2 2 2" xfId="28014"/>
    <cellStyle name="Comma 5 2 4 2 2 2 3" xfId="9369"/>
    <cellStyle name="Comma 5 2 4 2 2 2 3 2" xfId="32141"/>
    <cellStyle name="Comma 5 2 4 2 2 2 4" xfId="13769"/>
    <cellStyle name="Comma 5 2 4 2 2 2 4 2" xfId="36541"/>
    <cellStyle name="Comma 5 2 4 2 2 2 5" xfId="17729"/>
    <cellStyle name="Comma 5 2 4 2 2 2 5 2" xfId="40501"/>
    <cellStyle name="Comma 5 2 4 2 2 2 6" xfId="23889"/>
    <cellStyle name="Comma 5 2 4 2 2 3" xfId="1832"/>
    <cellStyle name="Comma 5 2 4 2 2 3 2" xfId="5957"/>
    <cellStyle name="Comma 5 2 4 2 2 3 2 2" xfId="28729"/>
    <cellStyle name="Comma 5 2 4 2 2 3 3" xfId="10084"/>
    <cellStyle name="Comma 5 2 4 2 2 3 3 2" xfId="32856"/>
    <cellStyle name="Comma 5 2 4 2 2 3 4" xfId="14484"/>
    <cellStyle name="Comma 5 2 4 2 2 3 4 2" xfId="37256"/>
    <cellStyle name="Comma 5 2 4 2 2 3 5" xfId="18444"/>
    <cellStyle name="Comma 5 2 4 2 2 3 5 2" xfId="41216"/>
    <cellStyle name="Comma 5 2 4 2 2 3 6" xfId="24604"/>
    <cellStyle name="Comma 5 2 4 2 2 4" xfId="2657"/>
    <cellStyle name="Comma 5 2 4 2 2 4 2" xfId="6782"/>
    <cellStyle name="Comma 5 2 4 2 2 4 2 2" xfId="29554"/>
    <cellStyle name="Comma 5 2 4 2 2 4 3" xfId="10909"/>
    <cellStyle name="Comma 5 2 4 2 2 4 3 2" xfId="33681"/>
    <cellStyle name="Comma 5 2 4 2 2 4 4" xfId="15309"/>
    <cellStyle name="Comma 5 2 4 2 2 4 4 2" xfId="38081"/>
    <cellStyle name="Comma 5 2 4 2 2 4 5" xfId="19269"/>
    <cellStyle name="Comma 5 2 4 2 2 4 5 2" xfId="42041"/>
    <cellStyle name="Comma 5 2 4 2 2 4 6" xfId="25429"/>
    <cellStyle name="Comma 5 2 4 2 2 5" xfId="3647"/>
    <cellStyle name="Comma 5 2 4 2 2 5 2" xfId="7772"/>
    <cellStyle name="Comma 5 2 4 2 2 5 2 2" xfId="30544"/>
    <cellStyle name="Comma 5 2 4 2 2 5 3" xfId="11899"/>
    <cellStyle name="Comma 5 2 4 2 2 5 3 2" xfId="34671"/>
    <cellStyle name="Comma 5 2 4 2 2 5 4" xfId="16299"/>
    <cellStyle name="Comma 5 2 4 2 2 5 4 2" xfId="39071"/>
    <cellStyle name="Comma 5 2 4 2 2 5 5" xfId="20259"/>
    <cellStyle name="Comma 5 2 4 2 2 5 5 2" xfId="43031"/>
    <cellStyle name="Comma 5 2 4 2 2 5 6" xfId="26419"/>
    <cellStyle name="Comma 5 2 4 2 2 6" xfId="4527"/>
    <cellStyle name="Comma 5 2 4 2 2 6 2" xfId="27299"/>
    <cellStyle name="Comma 5 2 4 2 2 7" xfId="8654"/>
    <cellStyle name="Comma 5 2 4 2 2 7 2" xfId="31426"/>
    <cellStyle name="Comma 5 2 4 2 2 8" xfId="12614"/>
    <cellStyle name="Comma 5 2 4 2 2 8 2" xfId="35386"/>
    <cellStyle name="Comma 5 2 4 2 2 9" xfId="13054"/>
    <cellStyle name="Comma 5 2 4 2 2 9 2" xfId="35826"/>
    <cellStyle name="Comma 5 2 4 2 3" xfId="512"/>
    <cellStyle name="Comma 5 2 4 2 3 10" xfId="17124"/>
    <cellStyle name="Comma 5 2 4 2 3 10 2" xfId="39896"/>
    <cellStyle name="Comma 5 2 4 2 3 11" xfId="23284"/>
    <cellStyle name="Comma 5 2 4 2 3 2" xfId="1227"/>
    <cellStyle name="Comma 5 2 4 2 3 2 2" xfId="5352"/>
    <cellStyle name="Comma 5 2 4 2 3 2 2 2" xfId="28124"/>
    <cellStyle name="Comma 5 2 4 2 3 2 3" xfId="9479"/>
    <cellStyle name="Comma 5 2 4 2 3 2 3 2" xfId="32251"/>
    <cellStyle name="Comma 5 2 4 2 3 2 4" xfId="13879"/>
    <cellStyle name="Comma 5 2 4 2 3 2 4 2" xfId="36651"/>
    <cellStyle name="Comma 5 2 4 2 3 2 5" xfId="17839"/>
    <cellStyle name="Comma 5 2 4 2 3 2 5 2" xfId="40611"/>
    <cellStyle name="Comma 5 2 4 2 3 2 6" xfId="23999"/>
    <cellStyle name="Comma 5 2 4 2 3 3" xfId="1942"/>
    <cellStyle name="Comma 5 2 4 2 3 3 2" xfId="6067"/>
    <cellStyle name="Comma 5 2 4 2 3 3 2 2" xfId="28839"/>
    <cellStyle name="Comma 5 2 4 2 3 3 3" xfId="10194"/>
    <cellStyle name="Comma 5 2 4 2 3 3 3 2" xfId="32966"/>
    <cellStyle name="Comma 5 2 4 2 3 3 4" xfId="14594"/>
    <cellStyle name="Comma 5 2 4 2 3 3 4 2" xfId="37366"/>
    <cellStyle name="Comma 5 2 4 2 3 3 5" xfId="18554"/>
    <cellStyle name="Comma 5 2 4 2 3 3 5 2" xfId="41326"/>
    <cellStyle name="Comma 5 2 4 2 3 3 6" xfId="24714"/>
    <cellStyle name="Comma 5 2 4 2 3 4" xfId="2767"/>
    <cellStyle name="Comma 5 2 4 2 3 4 2" xfId="6892"/>
    <cellStyle name="Comma 5 2 4 2 3 4 2 2" xfId="29664"/>
    <cellStyle name="Comma 5 2 4 2 3 4 3" xfId="11019"/>
    <cellStyle name="Comma 5 2 4 2 3 4 3 2" xfId="33791"/>
    <cellStyle name="Comma 5 2 4 2 3 4 4" xfId="15419"/>
    <cellStyle name="Comma 5 2 4 2 3 4 4 2" xfId="38191"/>
    <cellStyle name="Comma 5 2 4 2 3 4 5" xfId="19379"/>
    <cellStyle name="Comma 5 2 4 2 3 4 5 2" xfId="42151"/>
    <cellStyle name="Comma 5 2 4 2 3 4 6" xfId="25539"/>
    <cellStyle name="Comma 5 2 4 2 3 5" xfId="3757"/>
    <cellStyle name="Comma 5 2 4 2 3 5 2" xfId="7882"/>
    <cellStyle name="Comma 5 2 4 2 3 5 2 2" xfId="30654"/>
    <cellStyle name="Comma 5 2 4 2 3 5 3" xfId="12009"/>
    <cellStyle name="Comma 5 2 4 2 3 5 3 2" xfId="34781"/>
    <cellStyle name="Comma 5 2 4 2 3 5 4" xfId="16409"/>
    <cellStyle name="Comma 5 2 4 2 3 5 4 2" xfId="39181"/>
    <cellStyle name="Comma 5 2 4 2 3 5 5" xfId="20369"/>
    <cellStyle name="Comma 5 2 4 2 3 5 5 2" xfId="43141"/>
    <cellStyle name="Comma 5 2 4 2 3 5 6" xfId="26529"/>
    <cellStyle name="Comma 5 2 4 2 3 6" xfId="4637"/>
    <cellStyle name="Comma 5 2 4 2 3 6 2" xfId="27409"/>
    <cellStyle name="Comma 5 2 4 2 3 7" xfId="8764"/>
    <cellStyle name="Comma 5 2 4 2 3 7 2" xfId="31536"/>
    <cellStyle name="Comma 5 2 4 2 3 8" xfId="12724"/>
    <cellStyle name="Comma 5 2 4 2 3 8 2" xfId="35496"/>
    <cellStyle name="Comma 5 2 4 2 3 9" xfId="13164"/>
    <cellStyle name="Comma 5 2 4 2 3 9 2" xfId="35936"/>
    <cellStyle name="Comma 5 2 4 2 4" xfId="787"/>
    <cellStyle name="Comma 5 2 4 2 4 10" xfId="23559"/>
    <cellStyle name="Comma 5 2 4 2 4 2" xfId="1502"/>
    <cellStyle name="Comma 5 2 4 2 4 2 2" xfId="5627"/>
    <cellStyle name="Comma 5 2 4 2 4 2 2 2" xfId="28399"/>
    <cellStyle name="Comma 5 2 4 2 4 2 3" xfId="9754"/>
    <cellStyle name="Comma 5 2 4 2 4 2 3 2" xfId="32526"/>
    <cellStyle name="Comma 5 2 4 2 4 2 4" xfId="14154"/>
    <cellStyle name="Comma 5 2 4 2 4 2 4 2" xfId="36926"/>
    <cellStyle name="Comma 5 2 4 2 4 2 5" xfId="18114"/>
    <cellStyle name="Comma 5 2 4 2 4 2 5 2" xfId="40886"/>
    <cellStyle name="Comma 5 2 4 2 4 2 6" xfId="24274"/>
    <cellStyle name="Comma 5 2 4 2 4 3" xfId="2217"/>
    <cellStyle name="Comma 5 2 4 2 4 3 2" xfId="6342"/>
    <cellStyle name="Comma 5 2 4 2 4 3 2 2" xfId="29114"/>
    <cellStyle name="Comma 5 2 4 2 4 3 3" xfId="10469"/>
    <cellStyle name="Comma 5 2 4 2 4 3 3 2" xfId="33241"/>
    <cellStyle name="Comma 5 2 4 2 4 3 4" xfId="14869"/>
    <cellStyle name="Comma 5 2 4 2 4 3 4 2" xfId="37641"/>
    <cellStyle name="Comma 5 2 4 2 4 3 5" xfId="18829"/>
    <cellStyle name="Comma 5 2 4 2 4 3 5 2" xfId="41601"/>
    <cellStyle name="Comma 5 2 4 2 4 3 6" xfId="24989"/>
    <cellStyle name="Comma 5 2 4 2 4 4" xfId="3042"/>
    <cellStyle name="Comma 5 2 4 2 4 4 2" xfId="7167"/>
    <cellStyle name="Comma 5 2 4 2 4 4 2 2" xfId="29939"/>
    <cellStyle name="Comma 5 2 4 2 4 4 3" xfId="11294"/>
    <cellStyle name="Comma 5 2 4 2 4 4 3 2" xfId="34066"/>
    <cellStyle name="Comma 5 2 4 2 4 4 4" xfId="15694"/>
    <cellStyle name="Comma 5 2 4 2 4 4 4 2" xfId="38466"/>
    <cellStyle name="Comma 5 2 4 2 4 4 5" xfId="19654"/>
    <cellStyle name="Comma 5 2 4 2 4 4 5 2" xfId="42426"/>
    <cellStyle name="Comma 5 2 4 2 4 4 6" xfId="25814"/>
    <cellStyle name="Comma 5 2 4 2 4 5" xfId="4032"/>
    <cellStyle name="Comma 5 2 4 2 4 5 2" xfId="8157"/>
    <cellStyle name="Comma 5 2 4 2 4 5 2 2" xfId="30929"/>
    <cellStyle name="Comma 5 2 4 2 4 5 3" xfId="12284"/>
    <cellStyle name="Comma 5 2 4 2 4 5 3 2" xfId="35056"/>
    <cellStyle name="Comma 5 2 4 2 4 5 4" xfId="16684"/>
    <cellStyle name="Comma 5 2 4 2 4 5 4 2" xfId="39456"/>
    <cellStyle name="Comma 5 2 4 2 4 5 5" xfId="20644"/>
    <cellStyle name="Comma 5 2 4 2 4 5 5 2" xfId="43416"/>
    <cellStyle name="Comma 5 2 4 2 4 5 6" xfId="26804"/>
    <cellStyle name="Comma 5 2 4 2 4 6" xfId="4912"/>
    <cellStyle name="Comma 5 2 4 2 4 6 2" xfId="27684"/>
    <cellStyle name="Comma 5 2 4 2 4 7" xfId="9039"/>
    <cellStyle name="Comma 5 2 4 2 4 7 2" xfId="31811"/>
    <cellStyle name="Comma 5 2 4 2 4 8" xfId="13439"/>
    <cellStyle name="Comma 5 2 4 2 4 8 2" xfId="36211"/>
    <cellStyle name="Comma 5 2 4 2 4 9" xfId="17399"/>
    <cellStyle name="Comma 5 2 4 2 4 9 2" xfId="40171"/>
    <cellStyle name="Comma 5 2 4 2 5" xfId="1007"/>
    <cellStyle name="Comma 5 2 4 2 5 2" xfId="5132"/>
    <cellStyle name="Comma 5 2 4 2 5 2 2" xfId="27904"/>
    <cellStyle name="Comma 5 2 4 2 5 3" xfId="9259"/>
    <cellStyle name="Comma 5 2 4 2 5 3 2" xfId="32031"/>
    <cellStyle name="Comma 5 2 4 2 5 4" xfId="13659"/>
    <cellStyle name="Comma 5 2 4 2 5 4 2" xfId="36431"/>
    <cellStyle name="Comma 5 2 4 2 5 5" xfId="17619"/>
    <cellStyle name="Comma 5 2 4 2 5 5 2" xfId="40391"/>
    <cellStyle name="Comma 5 2 4 2 5 6" xfId="23779"/>
    <cellStyle name="Comma 5 2 4 2 6" xfId="1722"/>
    <cellStyle name="Comma 5 2 4 2 6 2" xfId="5847"/>
    <cellStyle name="Comma 5 2 4 2 6 2 2" xfId="28619"/>
    <cellStyle name="Comma 5 2 4 2 6 3" xfId="9974"/>
    <cellStyle name="Comma 5 2 4 2 6 3 2" xfId="32746"/>
    <cellStyle name="Comma 5 2 4 2 6 4" xfId="14374"/>
    <cellStyle name="Comma 5 2 4 2 6 4 2" xfId="37146"/>
    <cellStyle name="Comma 5 2 4 2 6 5" xfId="18334"/>
    <cellStyle name="Comma 5 2 4 2 6 5 2" xfId="41106"/>
    <cellStyle name="Comma 5 2 4 2 6 6" xfId="24494"/>
    <cellStyle name="Comma 5 2 4 2 7" xfId="2547"/>
    <cellStyle name="Comma 5 2 4 2 7 2" xfId="6672"/>
    <cellStyle name="Comma 5 2 4 2 7 2 2" xfId="29444"/>
    <cellStyle name="Comma 5 2 4 2 7 3" xfId="10799"/>
    <cellStyle name="Comma 5 2 4 2 7 3 2" xfId="33571"/>
    <cellStyle name="Comma 5 2 4 2 7 4" xfId="15199"/>
    <cellStyle name="Comma 5 2 4 2 7 4 2" xfId="37971"/>
    <cellStyle name="Comma 5 2 4 2 7 5" xfId="19159"/>
    <cellStyle name="Comma 5 2 4 2 7 5 2" xfId="41931"/>
    <cellStyle name="Comma 5 2 4 2 7 6" xfId="25319"/>
    <cellStyle name="Comma 5 2 4 2 8" xfId="3537"/>
    <cellStyle name="Comma 5 2 4 2 8 2" xfId="7662"/>
    <cellStyle name="Comma 5 2 4 2 8 2 2" xfId="30434"/>
    <cellStyle name="Comma 5 2 4 2 8 3" xfId="11789"/>
    <cellStyle name="Comma 5 2 4 2 8 3 2" xfId="34561"/>
    <cellStyle name="Comma 5 2 4 2 8 4" xfId="16189"/>
    <cellStyle name="Comma 5 2 4 2 8 4 2" xfId="38961"/>
    <cellStyle name="Comma 5 2 4 2 8 5" xfId="20149"/>
    <cellStyle name="Comma 5 2 4 2 8 5 2" xfId="42921"/>
    <cellStyle name="Comma 5 2 4 2 8 6" xfId="26309"/>
    <cellStyle name="Comma 5 2 4 2 9" xfId="4417"/>
    <cellStyle name="Comma 5 2 4 2 9 2" xfId="27189"/>
    <cellStyle name="Comma 5 2 4 20" xfId="3427"/>
    <cellStyle name="Comma 5 2 4 20 2" xfId="7552"/>
    <cellStyle name="Comma 5 2 4 20 2 2" xfId="30324"/>
    <cellStyle name="Comma 5 2 4 20 3" xfId="11679"/>
    <cellStyle name="Comma 5 2 4 20 3 2" xfId="34451"/>
    <cellStyle name="Comma 5 2 4 20 4" xfId="16079"/>
    <cellStyle name="Comma 5 2 4 20 4 2" xfId="38851"/>
    <cellStyle name="Comma 5 2 4 20 5" xfId="20039"/>
    <cellStyle name="Comma 5 2 4 20 5 2" xfId="42811"/>
    <cellStyle name="Comma 5 2 4 20 6" xfId="26199"/>
    <cellStyle name="Comma 5 2 4 21" xfId="3482"/>
    <cellStyle name="Comma 5 2 4 21 2" xfId="7607"/>
    <cellStyle name="Comma 5 2 4 21 2 2" xfId="30379"/>
    <cellStyle name="Comma 5 2 4 21 3" xfId="11734"/>
    <cellStyle name="Comma 5 2 4 21 3 2" xfId="34506"/>
    <cellStyle name="Comma 5 2 4 21 4" xfId="16134"/>
    <cellStyle name="Comma 5 2 4 21 4 2" xfId="38906"/>
    <cellStyle name="Comma 5 2 4 21 5" xfId="20094"/>
    <cellStyle name="Comma 5 2 4 21 5 2" xfId="42866"/>
    <cellStyle name="Comma 5 2 4 21 6" xfId="26254"/>
    <cellStyle name="Comma 5 2 4 22" xfId="4197"/>
    <cellStyle name="Comma 5 2 4 22 2" xfId="26969"/>
    <cellStyle name="Comma 5 2 4 23" xfId="4252"/>
    <cellStyle name="Comma 5 2 4 23 2" xfId="27024"/>
    <cellStyle name="Comma 5 2 4 24" xfId="4307"/>
    <cellStyle name="Comma 5 2 4 24 2" xfId="27079"/>
    <cellStyle name="Comma 5 2 4 25" xfId="4362"/>
    <cellStyle name="Comma 5 2 4 25 2" xfId="27134"/>
    <cellStyle name="Comma 5 2 4 26" xfId="8322"/>
    <cellStyle name="Comma 5 2 4 26 2" xfId="31094"/>
    <cellStyle name="Comma 5 2 4 27" xfId="8379"/>
    <cellStyle name="Comma 5 2 4 27 2" xfId="31151"/>
    <cellStyle name="Comma 5 2 4 28" xfId="8434"/>
    <cellStyle name="Comma 5 2 4 28 2" xfId="31206"/>
    <cellStyle name="Comma 5 2 4 29" xfId="8489"/>
    <cellStyle name="Comma 5 2 4 29 2" xfId="31261"/>
    <cellStyle name="Comma 5 2 4 3" xfId="292"/>
    <cellStyle name="Comma 5 2 4 3 10" xfId="16959"/>
    <cellStyle name="Comma 5 2 4 3 10 2" xfId="39731"/>
    <cellStyle name="Comma 5 2 4 3 11" xfId="23064"/>
    <cellStyle name="Comma 5 2 4 3 2" xfId="1062"/>
    <cellStyle name="Comma 5 2 4 3 2 2" xfId="5187"/>
    <cellStyle name="Comma 5 2 4 3 2 2 2" xfId="27959"/>
    <cellStyle name="Comma 5 2 4 3 2 3" xfId="9314"/>
    <cellStyle name="Comma 5 2 4 3 2 3 2" xfId="32086"/>
    <cellStyle name="Comma 5 2 4 3 2 4" xfId="13714"/>
    <cellStyle name="Comma 5 2 4 3 2 4 2" xfId="36486"/>
    <cellStyle name="Comma 5 2 4 3 2 5" xfId="17674"/>
    <cellStyle name="Comma 5 2 4 3 2 5 2" xfId="40446"/>
    <cellStyle name="Comma 5 2 4 3 2 6" xfId="23834"/>
    <cellStyle name="Comma 5 2 4 3 3" xfId="1777"/>
    <cellStyle name="Comma 5 2 4 3 3 2" xfId="5902"/>
    <cellStyle name="Comma 5 2 4 3 3 2 2" xfId="28674"/>
    <cellStyle name="Comma 5 2 4 3 3 3" xfId="10029"/>
    <cellStyle name="Comma 5 2 4 3 3 3 2" xfId="32801"/>
    <cellStyle name="Comma 5 2 4 3 3 4" xfId="14429"/>
    <cellStyle name="Comma 5 2 4 3 3 4 2" xfId="37201"/>
    <cellStyle name="Comma 5 2 4 3 3 5" xfId="18389"/>
    <cellStyle name="Comma 5 2 4 3 3 5 2" xfId="41161"/>
    <cellStyle name="Comma 5 2 4 3 3 6" xfId="24549"/>
    <cellStyle name="Comma 5 2 4 3 4" xfId="2602"/>
    <cellStyle name="Comma 5 2 4 3 4 2" xfId="6727"/>
    <cellStyle name="Comma 5 2 4 3 4 2 2" xfId="29499"/>
    <cellStyle name="Comma 5 2 4 3 4 3" xfId="10854"/>
    <cellStyle name="Comma 5 2 4 3 4 3 2" xfId="33626"/>
    <cellStyle name="Comma 5 2 4 3 4 4" xfId="15254"/>
    <cellStyle name="Comma 5 2 4 3 4 4 2" xfId="38026"/>
    <cellStyle name="Comma 5 2 4 3 4 5" xfId="19214"/>
    <cellStyle name="Comma 5 2 4 3 4 5 2" xfId="41986"/>
    <cellStyle name="Comma 5 2 4 3 4 6" xfId="25374"/>
    <cellStyle name="Comma 5 2 4 3 5" xfId="3592"/>
    <cellStyle name="Comma 5 2 4 3 5 2" xfId="7717"/>
    <cellStyle name="Comma 5 2 4 3 5 2 2" xfId="30489"/>
    <cellStyle name="Comma 5 2 4 3 5 3" xfId="11844"/>
    <cellStyle name="Comma 5 2 4 3 5 3 2" xfId="34616"/>
    <cellStyle name="Comma 5 2 4 3 5 4" xfId="16244"/>
    <cellStyle name="Comma 5 2 4 3 5 4 2" xfId="39016"/>
    <cellStyle name="Comma 5 2 4 3 5 5" xfId="20204"/>
    <cellStyle name="Comma 5 2 4 3 5 5 2" xfId="42976"/>
    <cellStyle name="Comma 5 2 4 3 5 6" xfId="26364"/>
    <cellStyle name="Comma 5 2 4 3 6" xfId="4472"/>
    <cellStyle name="Comma 5 2 4 3 6 2" xfId="27244"/>
    <cellStyle name="Comma 5 2 4 3 7" xfId="8599"/>
    <cellStyle name="Comma 5 2 4 3 7 2" xfId="31371"/>
    <cellStyle name="Comma 5 2 4 3 8" xfId="12559"/>
    <cellStyle name="Comma 5 2 4 3 8 2" xfId="35331"/>
    <cellStyle name="Comma 5 2 4 3 9" xfId="12999"/>
    <cellStyle name="Comma 5 2 4 3 9 2" xfId="35771"/>
    <cellStyle name="Comma 5 2 4 30" xfId="12449"/>
    <cellStyle name="Comma 5 2 4 30 2" xfId="35221"/>
    <cellStyle name="Comma 5 2 4 31" xfId="12779"/>
    <cellStyle name="Comma 5 2 4 31 2" xfId="35551"/>
    <cellStyle name="Comma 5 2 4 32" xfId="12834"/>
    <cellStyle name="Comma 5 2 4 32 2" xfId="35606"/>
    <cellStyle name="Comma 5 2 4 33" xfId="12889"/>
    <cellStyle name="Comma 5 2 4 33 2" xfId="35661"/>
    <cellStyle name="Comma 5 2 4 34" xfId="16849"/>
    <cellStyle name="Comma 5 2 4 34 2" xfId="39621"/>
    <cellStyle name="Comma 5 2 4 35" xfId="20809"/>
    <cellStyle name="Comma 5 2 4 35 2" xfId="43581"/>
    <cellStyle name="Comma 5 2 4 36" xfId="20864"/>
    <cellStyle name="Comma 5 2 4 36 2" xfId="43636"/>
    <cellStyle name="Comma 5 2 4 37" xfId="20919"/>
    <cellStyle name="Comma 5 2 4 37 2" xfId="43691"/>
    <cellStyle name="Comma 5 2 4 38" xfId="20974"/>
    <cellStyle name="Comma 5 2 4 38 2" xfId="43746"/>
    <cellStyle name="Comma 5 2 4 39" xfId="21029"/>
    <cellStyle name="Comma 5 2 4 39 2" xfId="43801"/>
    <cellStyle name="Comma 5 2 4 4" xfId="457"/>
    <cellStyle name="Comma 5 2 4 4 10" xfId="17069"/>
    <cellStyle name="Comma 5 2 4 4 10 2" xfId="39841"/>
    <cellStyle name="Comma 5 2 4 4 11" xfId="23229"/>
    <cellStyle name="Comma 5 2 4 4 2" xfId="1172"/>
    <cellStyle name="Comma 5 2 4 4 2 2" xfId="5297"/>
    <cellStyle name="Comma 5 2 4 4 2 2 2" xfId="28069"/>
    <cellStyle name="Comma 5 2 4 4 2 3" xfId="9424"/>
    <cellStyle name="Comma 5 2 4 4 2 3 2" xfId="32196"/>
    <cellStyle name="Comma 5 2 4 4 2 4" xfId="13824"/>
    <cellStyle name="Comma 5 2 4 4 2 4 2" xfId="36596"/>
    <cellStyle name="Comma 5 2 4 4 2 5" xfId="17784"/>
    <cellStyle name="Comma 5 2 4 4 2 5 2" xfId="40556"/>
    <cellStyle name="Comma 5 2 4 4 2 6" xfId="23944"/>
    <cellStyle name="Comma 5 2 4 4 3" xfId="1887"/>
    <cellStyle name="Comma 5 2 4 4 3 2" xfId="6012"/>
    <cellStyle name="Comma 5 2 4 4 3 2 2" xfId="28784"/>
    <cellStyle name="Comma 5 2 4 4 3 3" xfId="10139"/>
    <cellStyle name="Comma 5 2 4 4 3 3 2" xfId="32911"/>
    <cellStyle name="Comma 5 2 4 4 3 4" xfId="14539"/>
    <cellStyle name="Comma 5 2 4 4 3 4 2" xfId="37311"/>
    <cellStyle name="Comma 5 2 4 4 3 5" xfId="18499"/>
    <cellStyle name="Comma 5 2 4 4 3 5 2" xfId="41271"/>
    <cellStyle name="Comma 5 2 4 4 3 6" xfId="24659"/>
    <cellStyle name="Comma 5 2 4 4 4" xfId="2712"/>
    <cellStyle name="Comma 5 2 4 4 4 2" xfId="6837"/>
    <cellStyle name="Comma 5 2 4 4 4 2 2" xfId="29609"/>
    <cellStyle name="Comma 5 2 4 4 4 3" xfId="10964"/>
    <cellStyle name="Comma 5 2 4 4 4 3 2" xfId="33736"/>
    <cellStyle name="Comma 5 2 4 4 4 4" xfId="15364"/>
    <cellStyle name="Comma 5 2 4 4 4 4 2" xfId="38136"/>
    <cellStyle name="Comma 5 2 4 4 4 5" xfId="19324"/>
    <cellStyle name="Comma 5 2 4 4 4 5 2" xfId="42096"/>
    <cellStyle name="Comma 5 2 4 4 4 6" xfId="25484"/>
    <cellStyle name="Comma 5 2 4 4 5" xfId="3702"/>
    <cellStyle name="Comma 5 2 4 4 5 2" xfId="7827"/>
    <cellStyle name="Comma 5 2 4 4 5 2 2" xfId="30599"/>
    <cellStyle name="Comma 5 2 4 4 5 3" xfId="11954"/>
    <cellStyle name="Comma 5 2 4 4 5 3 2" xfId="34726"/>
    <cellStyle name="Comma 5 2 4 4 5 4" xfId="16354"/>
    <cellStyle name="Comma 5 2 4 4 5 4 2" xfId="39126"/>
    <cellStyle name="Comma 5 2 4 4 5 5" xfId="20314"/>
    <cellStyle name="Comma 5 2 4 4 5 5 2" xfId="43086"/>
    <cellStyle name="Comma 5 2 4 4 5 6" xfId="26474"/>
    <cellStyle name="Comma 5 2 4 4 6" xfId="4582"/>
    <cellStyle name="Comma 5 2 4 4 6 2" xfId="27354"/>
    <cellStyle name="Comma 5 2 4 4 7" xfId="8709"/>
    <cellStyle name="Comma 5 2 4 4 7 2" xfId="31481"/>
    <cellStyle name="Comma 5 2 4 4 8" xfId="12669"/>
    <cellStyle name="Comma 5 2 4 4 8 2" xfId="35441"/>
    <cellStyle name="Comma 5 2 4 4 9" xfId="13109"/>
    <cellStyle name="Comma 5 2 4 4 9 2" xfId="35881"/>
    <cellStyle name="Comma 5 2 4 40" xfId="21084"/>
    <cellStyle name="Comma 5 2 4 40 2" xfId="43856"/>
    <cellStyle name="Comma 5 2 4 41" xfId="21139"/>
    <cellStyle name="Comma 5 2 4 41 2" xfId="43911"/>
    <cellStyle name="Comma 5 2 4 42" xfId="21194"/>
    <cellStyle name="Comma 5 2 4 42 2" xfId="43966"/>
    <cellStyle name="Comma 5 2 4 43" xfId="21249"/>
    <cellStyle name="Comma 5 2 4 43 2" xfId="44021"/>
    <cellStyle name="Comma 5 2 4 44" xfId="21304"/>
    <cellStyle name="Comma 5 2 4 44 2" xfId="44076"/>
    <cellStyle name="Comma 5 2 4 45" xfId="21359"/>
    <cellStyle name="Comma 5 2 4 45 2" xfId="44131"/>
    <cellStyle name="Comma 5 2 4 46" xfId="21414"/>
    <cellStyle name="Comma 5 2 4 46 2" xfId="44186"/>
    <cellStyle name="Comma 5 2 4 47" xfId="21469"/>
    <cellStyle name="Comma 5 2 4 47 2" xfId="44241"/>
    <cellStyle name="Comma 5 2 4 48" xfId="21524"/>
    <cellStyle name="Comma 5 2 4 48 2" xfId="44296"/>
    <cellStyle name="Comma 5 2 4 49" xfId="21579"/>
    <cellStyle name="Comma 5 2 4 49 2" xfId="44351"/>
    <cellStyle name="Comma 5 2 4 5" xfId="567"/>
    <cellStyle name="Comma 5 2 4 5 10" xfId="23339"/>
    <cellStyle name="Comma 5 2 4 5 2" xfId="1282"/>
    <cellStyle name="Comma 5 2 4 5 2 2" xfId="5407"/>
    <cellStyle name="Comma 5 2 4 5 2 2 2" xfId="28179"/>
    <cellStyle name="Comma 5 2 4 5 2 3" xfId="9534"/>
    <cellStyle name="Comma 5 2 4 5 2 3 2" xfId="32306"/>
    <cellStyle name="Comma 5 2 4 5 2 4" xfId="13934"/>
    <cellStyle name="Comma 5 2 4 5 2 4 2" xfId="36706"/>
    <cellStyle name="Comma 5 2 4 5 2 5" xfId="17894"/>
    <cellStyle name="Comma 5 2 4 5 2 5 2" xfId="40666"/>
    <cellStyle name="Comma 5 2 4 5 2 6" xfId="24054"/>
    <cellStyle name="Comma 5 2 4 5 3" xfId="1997"/>
    <cellStyle name="Comma 5 2 4 5 3 2" xfId="6122"/>
    <cellStyle name="Comma 5 2 4 5 3 2 2" xfId="28894"/>
    <cellStyle name="Comma 5 2 4 5 3 3" xfId="10249"/>
    <cellStyle name="Comma 5 2 4 5 3 3 2" xfId="33021"/>
    <cellStyle name="Comma 5 2 4 5 3 4" xfId="14649"/>
    <cellStyle name="Comma 5 2 4 5 3 4 2" xfId="37421"/>
    <cellStyle name="Comma 5 2 4 5 3 5" xfId="18609"/>
    <cellStyle name="Comma 5 2 4 5 3 5 2" xfId="41381"/>
    <cellStyle name="Comma 5 2 4 5 3 6" xfId="24769"/>
    <cellStyle name="Comma 5 2 4 5 4" xfId="2822"/>
    <cellStyle name="Comma 5 2 4 5 4 2" xfId="6947"/>
    <cellStyle name="Comma 5 2 4 5 4 2 2" xfId="29719"/>
    <cellStyle name="Comma 5 2 4 5 4 3" xfId="11074"/>
    <cellStyle name="Comma 5 2 4 5 4 3 2" xfId="33846"/>
    <cellStyle name="Comma 5 2 4 5 4 4" xfId="15474"/>
    <cellStyle name="Comma 5 2 4 5 4 4 2" xfId="38246"/>
    <cellStyle name="Comma 5 2 4 5 4 5" xfId="19434"/>
    <cellStyle name="Comma 5 2 4 5 4 5 2" xfId="42206"/>
    <cellStyle name="Comma 5 2 4 5 4 6" xfId="25594"/>
    <cellStyle name="Comma 5 2 4 5 5" xfId="3812"/>
    <cellStyle name="Comma 5 2 4 5 5 2" xfId="7937"/>
    <cellStyle name="Comma 5 2 4 5 5 2 2" xfId="30709"/>
    <cellStyle name="Comma 5 2 4 5 5 3" xfId="12064"/>
    <cellStyle name="Comma 5 2 4 5 5 3 2" xfId="34836"/>
    <cellStyle name="Comma 5 2 4 5 5 4" xfId="16464"/>
    <cellStyle name="Comma 5 2 4 5 5 4 2" xfId="39236"/>
    <cellStyle name="Comma 5 2 4 5 5 5" xfId="20424"/>
    <cellStyle name="Comma 5 2 4 5 5 5 2" xfId="43196"/>
    <cellStyle name="Comma 5 2 4 5 5 6" xfId="26584"/>
    <cellStyle name="Comma 5 2 4 5 6" xfId="4692"/>
    <cellStyle name="Comma 5 2 4 5 6 2" xfId="27464"/>
    <cellStyle name="Comma 5 2 4 5 7" xfId="8819"/>
    <cellStyle name="Comma 5 2 4 5 7 2" xfId="31591"/>
    <cellStyle name="Comma 5 2 4 5 8" xfId="13219"/>
    <cellStyle name="Comma 5 2 4 5 8 2" xfId="35991"/>
    <cellStyle name="Comma 5 2 4 5 9" xfId="17179"/>
    <cellStyle name="Comma 5 2 4 5 9 2" xfId="39951"/>
    <cellStyle name="Comma 5 2 4 50" xfId="21634"/>
    <cellStyle name="Comma 5 2 4 50 2" xfId="44406"/>
    <cellStyle name="Comma 5 2 4 51" xfId="21689"/>
    <cellStyle name="Comma 5 2 4 51 2" xfId="44461"/>
    <cellStyle name="Comma 5 2 4 52" xfId="21744"/>
    <cellStyle name="Comma 5 2 4 52 2" xfId="44516"/>
    <cellStyle name="Comma 5 2 4 53" xfId="21799"/>
    <cellStyle name="Comma 5 2 4 53 2" xfId="44571"/>
    <cellStyle name="Comma 5 2 4 54" xfId="21854"/>
    <cellStyle name="Comma 5 2 4 54 2" xfId="44626"/>
    <cellStyle name="Comma 5 2 4 55" xfId="21909"/>
    <cellStyle name="Comma 5 2 4 55 2" xfId="44681"/>
    <cellStyle name="Comma 5 2 4 56" xfId="21964"/>
    <cellStyle name="Comma 5 2 4 56 2" xfId="44736"/>
    <cellStyle name="Comma 5 2 4 57" xfId="22019"/>
    <cellStyle name="Comma 5 2 4 57 2" xfId="44791"/>
    <cellStyle name="Comma 5 2 4 58" xfId="22074"/>
    <cellStyle name="Comma 5 2 4 58 2" xfId="44846"/>
    <cellStyle name="Comma 5 2 4 59" xfId="22129"/>
    <cellStyle name="Comma 5 2 4 59 2" xfId="44901"/>
    <cellStyle name="Comma 5 2 4 6" xfId="622"/>
    <cellStyle name="Comma 5 2 4 6 10" xfId="23394"/>
    <cellStyle name="Comma 5 2 4 6 2" xfId="1337"/>
    <cellStyle name="Comma 5 2 4 6 2 2" xfId="5462"/>
    <cellStyle name="Comma 5 2 4 6 2 2 2" xfId="28234"/>
    <cellStyle name="Comma 5 2 4 6 2 3" xfId="9589"/>
    <cellStyle name="Comma 5 2 4 6 2 3 2" xfId="32361"/>
    <cellStyle name="Comma 5 2 4 6 2 4" xfId="13989"/>
    <cellStyle name="Comma 5 2 4 6 2 4 2" xfId="36761"/>
    <cellStyle name="Comma 5 2 4 6 2 5" xfId="17949"/>
    <cellStyle name="Comma 5 2 4 6 2 5 2" xfId="40721"/>
    <cellStyle name="Comma 5 2 4 6 2 6" xfId="24109"/>
    <cellStyle name="Comma 5 2 4 6 3" xfId="2052"/>
    <cellStyle name="Comma 5 2 4 6 3 2" xfId="6177"/>
    <cellStyle name="Comma 5 2 4 6 3 2 2" xfId="28949"/>
    <cellStyle name="Comma 5 2 4 6 3 3" xfId="10304"/>
    <cellStyle name="Comma 5 2 4 6 3 3 2" xfId="33076"/>
    <cellStyle name="Comma 5 2 4 6 3 4" xfId="14704"/>
    <cellStyle name="Comma 5 2 4 6 3 4 2" xfId="37476"/>
    <cellStyle name="Comma 5 2 4 6 3 5" xfId="18664"/>
    <cellStyle name="Comma 5 2 4 6 3 5 2" xfId="41436"/>
    <cellStyle name="Comma 5 2 4 6 3 6" xfId="24824"/>
    <cellStyle name="Comma 5 2 4 6 4" xfId="2877"/>
    <cellStyle name="Comma 5 2 4 6 4 2" xfId="7002"/>
    <cellStyle name="Comma 5 2 4 6 4 2 2" xfId="29774"/>
    <cellStyle name="Comma 5 2 4 6 4 3" xfId="11129"/>
    <cellStyle name="Comma 5 2 4 6 4 3 2" xfId="33901"/>
    <cellStyle name="Comma 5 2 4 6 4 4" xfId="15529"/>
    <cellStyle name="Comma 5 2 4 6 4 4 2" xfId="38301"/>
    <cellStyle name="Comma 5 2 4 6 4 5" xfId="19489"/>
    <cellStyle name="Comma 5 2 4 6 4 5 2" xfId="42261"/>
    <cellStyle name="Comma 5 2 4 6 4 6" xfId="25649"/>
    <cellStyle name="Comma 5 2 4 6 5" xfId="3867"/>
    <cellStyle name="Comma 5 2 4 6 5 2" xfId="7992"/>
    <cellStyle name="Comma 5 2 4 6 5 2 2" xfId="30764"/>
    <cellStyle name="Comma 5 2 4 6 5 3" xfId="12119"/>
    <cellStyle name="Comma 5 2 4 6 5 3 2" xfId="34891"/>
    <cellStyle name="Comma 5 2 4 6 5 4" xfId="16519"/>
    <cellStyle name="Comma 5 2 4 6 5 4 2" xfId="39291"/>
    <cellStyle name="Comma 5 2 4 6 5 5" xfId="20479"/>
    <cellStyle name="Comma 5 2 4 6 5 5 2" xfId="43251"/>
    <cellStyle name="Comma 5 2 4 6 5 6" xfId="26639"/>
    <cellStyle name="Comma 5 2 4 6 6" xfId="4747"/>
    <cellStyle name="Comma 5 2 4 6 6 2" xfId="27519"/>
    <cellStyle name="Comma 5 2 4 6 7" xfId="8874"/>
    <cellStyle name="Comma 5 2 4 6 7 2" xfId="31646"/>
    <cellStyle name="Comma 5 2 4 6 8" xfId="13274"/>
    <cellStyle name="Comma 5 2 4 6 8 2" xfId="36046"/>
    <cellStyle name="Comma 5 2 4 6 9" xfId="17234"/>
    <cellStyle name="Comma 5 2 4 6 9 2" xfId="40006"/>
    <cellStyle name="Comma 5 2 4 60" xfId="22184"/>
    <cellStyle name="Comma 5 2 4 60 2" xfId="44956"/>
    <cellStyle name="Comma 5 2 4 61" xfId="22239"/>
    <cellStyle name="Comma 5 2 4 61 2" xfId="45011"/>
    <cellStyle name="Comma 5 2 4 62" xfId="22294"/>
    <cellStyle name="Comma 5 2 4 62 2" xfId="45066"/>
    <cellStyle name="Comma 5 2 4 63" xfId="22349"/>
    <cellStyle name="Comma 5 2 4 63 2" xfId="45121"/>
    <cellStyle name="Comma 5 2 4 64" xfId="22404"/>
    <cellStyle name="Comma 5 2 4 64 2" xfId="45176"/>
    <cellStyle name="Comma 5 2 4 65" xfId="22459"/>
    <cellStyle name="Comma 5 2 4 65 2" xfId="45231"/>
    <cellStyle name="Comma 5 2 4 66" xfId="22514"/>
    <cellStyle name="Comma 5 2 4 66 2" xfId="45286"/>
    <cellStyle name="Comma 5 2 4 67" xfId="22569"/>
    <cellStyle name="Comma 5 2 4 67 2" xfId="45341"/>
    <cellStyle name="Comma 5 2 4 68" xfId="22624"/>
    <cellStyle name="Comma 5 2 4 68 2" xfId="45396"/>
    <cellStyle name="Comma 5 2 4 69" xfId="22679"/>
    <cellStyle name="Comma 5 2 4 69 2" xfId="45451"/>
    <cellStyle name="Comma 5 2 4 7" xfId="677"/>
    <cellStyle name="Comma 5 2 4 7 10" xfId="23449"/>
    <cellStyle name="Comma 5 2 4 7 2" xfId="1392"/>
    <cellStyle name="Comma 5 2 4 7 2 2" xfId="5517"/>
    <cellStyle name="Comma 5 2 4 7 2 2 2" xfId="28289"/>
    <cellStyle name="Comma 5 2 4 7 2 3" xfId="9644"/>
    <cellStyle name="Comma 5 2 4 7 2 3 2" xfId="32416"/>
    <cellStyle name="Comma 5 2 4 7 2 4" xfId="14044"/>
    <cellStyle name="Comma 5 2 4 7 2 4 2" xfId="36816"/>
    <cellStyle name="Comma 5 2 4 7 2 5" xfId="18004"/>
    <cellStyle name="Comma 5 2 4 7 2 5 2" xfId="40776"/>
    <cellStyle name="Comma 5 2 4 7 2 6" xfId="24164"/>
    <cellStyle name="Comma 5 2 4 7 3" xfId="2107"/>
    <cellStyle name="Comma 5 2 4 7 3 2" xfId="6232"/>
    <cellStyle name="Comma 5 2 4 7 3 2 2" xfId="29004"/>
    <cellStyle name="Comma 5 2 4 7 3 3" xfId="10359"/>
    <cellStyle name="Comma 5 2 4 7 3 3 2" xfId="33131"/>
    <cellStyle name="Comma 5 2 4 7 3 4" xfId="14759"/>
    <cellStyle name="Comma 5 2 4 7 3 4 2" xfId="37531"/>
    <cellStyle name="Comma 5 2 4 7 3 5" xfId="18719"/>
    <cellStyle name="Comma 5 2 4 7 3 5 2" xfId="41491"/>
    <cellStyle name="Comma 5 2 4 7 3 6" xfId="24879"/>
    <cellStyle name="Comma 5 2 4 7 4" xfId="2932"/>
    <cellStyle name="Comma 5 2 4 7 4 2" xfId="7057"/>
    <cellStyle name="Comma 5 2 4 7 4 2 2" xfId="29829"/>
    <cellStyle name="Comma 5 2 4 7 4 3" xfId="11184"/>
    <cellStyle name="Comma 5 2 4 7 4 3 2" xfId="33956"/>
    <cellStyle name="Comma 5 2 4 7 4 4" xfId="15584"/>
    <cellStyle name="Comma 5 2 4 7 4 4 2" xfId="38356"/>
    <cellStyle name="Comma 5 2 4 7 4 5" xfId="19544"/>
    <cellStyle name="Comma 5 2 4 7 4 5 2" xfId="42316"/>
    <cellStyle name="Comma 5 2 4 7 4 6" xfId="25704"/>
    <cellStyle name="Comma 5 2 4 7 5" xfId="3922"/>
    <cellStyle name="Comma 5 2 4 7 5 2" xfId="8047"/>
    <cellStyle name="Comma 5 2 4 7 5 2 2" xfId="30819"/>
    <cellStyle name="Comma 5 2 4 7 5 3" xfId="12174"/>
    <cellStyle name="Comma 5 2 4 7 5 3 2" xfId="34946"/>
    <cellStyle name="Comma 5 2 4 7 5 4" xfId="16574"/>
    <cellStyle name="Comma 5 2 4 7 5 4 2" xfId="39346"/>
    <cellStyle name="Comma 5 2 4 7 5 5" xfId="20534"/>
    <cellStyle name="Comma 5 2 4 7 5 5 2" xfId="43306"/>
    <cellStyle name="Comma 5 2 4 7 5 6" xfId="26694"/>
    <cellStyle name="Comma 5 2 4 7 6" xfId="4802"/>
    <cellStyle name="Comma 5 2 4 7 6 2" xfId="27574"/>
    <cellStyle name="Comma 5 2 4 7 7" xfId="8929"/>
    <cellStyle name="Comma 5 2 4 7 7 2" xfId="31701"/>
    <cellStyle name="Comma 5 2 4 7 8" xfId="13329"/>
    <cellStyle name="Comma 5 2 4 7 8 2" xfId="36101"/>
    <cellStyle name="Comma 5 2 4 7 9" xfId="17289"/>
    <cellStyle name="Comma 5 2 4 7 9 2" xfId="40061"/>
    <cellStyle name="Comma 5 2 4 70" xfId="22734"/>
    <cellStyle name="Comma 5 2 4 70 2" xfId="45506"/>
    <cellStyle name="Comma 5 2 4 71" xfId="22789"/>
    <cellStyle name="Comma 5 2 4 71 2" xfId="45561"/>
    <cellStyle name="Comma 5 2 4 72" xfId="22844"/>
    <cellStyle name="Comma 5 2 4 72 2" xfId="45616"/>
    <cellStyle name="Comma 5 2 4 73" xfId="22899"/>
    <cellStyle name="Comma 5 2 4 73 2" xfId="45671"/>
    <cellStyle name="Comma 5 2 4 74" xfId="22954"/>
    <cellStyle name="Comma 5 2 4 8" xfId="732"/>
    <cellStyle name="Comma 5 2 4 8 10" xfId="23504"/>
    <cellStyle name="Comma 5 2 4 8 2" xfId="1447"/>
    <cellStyle name="Comma 5 2 4 8 2 2" xfId="5572"/>
    <cellStyle name="Comma 5 2 4 8 2 2 2" xfId="28344"/>
    <cellStyle name="Comma 5 2 4 8 2 3" xfId="9699"/>
    <cellStyle name="Comma 5 2 4 8 2 3 2" xfId="32471"/>
    <cellStyle name="Comma 5 2 4 8 2 4" xfId="14099"/>
    <cellStyle name="Comma 5 2 4 8 2 4 2" xfId="36871"/>
    <cellStyle name="Comma 5 2 4 8 2 5" xfId="18059"/>
    <cellStyle name="Comma 5 2 4 8 2 5 2" xfId="40831"/>
    <cellStyle name="Comma 5 2 4 8 2 6" xfId="24219"/>
    <cellStyle name="Comma 5 2 4 8 3" xfId="2162"/>
    <cellStyle name="Comma 5 2 4 8 3 2" xfId="6287"/>
    <cellStyle name="Comma 5 2 4 8 3 2 2" xfId="29059"/>
    <cellStyle name="Comma 5 2 4 8 3 3" xfId="10414"/>
    <cellStyle name="Comma 5 2 4 8 3 3 2" xfId="33186"/>
    <cellStyle name="Comma 5 2 4 8 3 4" xfId="14814"/>
    <cellStyle name="Comma 5 2 4 8 3 4 2" xfId="37586"/>
    <cellStyle name="Comma 5 2 4 8 3 5" xfId="18774"/>
    <cellStyle name="Comma 5 2 4 8 3 5 2" xfId="41546"/>
    <cellStyle name="Comma 5 2 4 8 3 6" xfId="24934"/>
    <cellStyle name="Comma 5 2 4 8 4" xfId="2987"/>
    <cellStyle name="Comma 5 2 4 8 4 2" xfId="7112"/>
    <cellStyle name="Comma 5 2 4 8 4 2 2" xfId="29884"/>
    <cellStyle name="Comma 5 2 4 8 4 3" xfId="11239"/>
    <cellStyle name="Comma 5 2 4 8 4 3 2" xfId="34011"/>
    <cellStyle name="Comma 5 2 4 8 4 4" xfId="15639"/>
    <cellStyle name="Comma 5 2 4 8 4 4 2" xfId="38411"/>
    <cellStyle name="Comma 5 2 4 8 4 5" xfId="19599"/>
    <cellStyle name="Comma 5 2 4 8 4 5 2" xfId="42371"/>
    <cellStyle name="Comma 5 2 4 8 4 6" xfId="25759"/>
    <cellStyle name="Comma 5 2 4 8 5" xfId="3977"/>
    <cellStyle name="Comma 5 2 4 8 5 2" xfId="8102"/>
    <cellStyle name="Comma 5 2 4 8 5 2 2" xfId="30874"/>
    <cellStyle name="Comma 5 2 4 8 5 3" xfId="12229"/>
    <cellStyle name="Comma 5 2 4 8 5 3 2" xfId="35001"/>
    <cellStyle name="Comma 5 2 4 8 5 4" xfId="16629"/>
    <cellStyle name="Comma 5 2 4 8 5 4 2" xfId="39401"/>
    <cellStyle name="Comma 5 2 4 8 5 5" xfId="20589"/>
    <cellStyle name="Comma 5 2 4 8 5 5 2" xfId="43361"/>
    <cellStyle name="Comma 5 2 4 8 5 6" xfId="26749"/>
    <cellStyle name="Comma 5 2 4 8 6" xfId="4857"/>
    <cellStyle name="Comma 5 2 4 8 6 2" xfId="27629"/>
    <cellStyle name="Comma 5 2 4 8 7" xfId="8984"/>
    <cellStyle name="Comma 5 2 4 8 7 2" xfId="31756"/>
    <cellStyle name="Comma 5 2 4 8 8" xfId="13384"/>
    <cellStyle name="Comma 5 2 4 8 8 2" xfId="36156"/>
    <cellStyle name="Comma 5 2 4 8 9" xfId="17344"/>
    <cellStyle name="Comma 5 2 4 8 9 2" xfId="40116"/>
    <cellStyle name="Comma 5 2 4 9" xfId="842"/>
    <cellStyle name="Comma 5 2 4 9 10" xfId="23614"/>
    <cellStyle name="Comma 5 2 4 9 2" xfId="1557"/>
    <cellStyle name="Comma 5 2 4 9 2 2" xfId="5682"/>
    <cellStyle name="Comma 5 2 4 9 2 2 2" xfId="28454"/>
    <cellStyle name="Comma 5 2 4 9 2 3" xfId="9809"/>
    <cellStyle name="Comma 5 2 4 9 2 3 2" xfId="32581"/>
    <cellStyle name="Comma 5 2 4 9 2 4" xfId="14209"/>
    <cellStyle name="Comma 5 2 4 9 2 4 2" xfId="36981"/>
    <cellStyle name="Comma 5 2 4 9 2 5" xfId="18169"/>
    <cellStyle name="Comma 5 2 4 9 2 5 2" xfId="40941"/>
    <cellStyle name="Comma 5 2 4 9 2 6" xfId="24329"/>
    <cellStyle name="Comma 5 2 4 9 3" xfId="2272"/>
    <cellStyle name="Comma 5 2 4 9 3 2" xfId="6397"/>
    <cellStyle name="Comma 5 2 4 9 3 2 2" xfId="29169"/>
    <cellStyle name="Comma 5 2 4 9 3 3" xfId="10524"/>
    <cellStyle name="Comma 5 2 4 9 3 3 2" xfId="33296"/>
    <cellStyle name="Comma 5 2 4 9 3 4" xfId="14924"/>
    <cellStyle name="Comma 5 2 4 9 3 4 2" xfId="37696"/>
    <cellStyle name="Comma 5 2 4 9 3 5" xfId="18884"/>
    <cellStyle name="Comma 5 2 4 9 3 5 2" xfId="41656"/>
    <cellStyle name="Comma 5 2 4 9 3 6" xfId="25044"/>
    <cellStyle name="Comma 5 2 4 9 4" xfId="3097"/>
    <cellStyle name="Comma 5 2 4 9 4 2" xfId="7222"/>
    <cellStyle name="Comma 5 2 4 9 4 2 2" xfId="29994"/>
    <cellStyle name="Comma 5 2 4 9 4 3" xfId="11349"/>
    <cellStyle name="Comma 5 2 4 9 4 3 2" xfId="34121"/>
    <cellStyle name="Comma 5 2 4 9 4 4" xfId="15749"/>
    <cellStyle name="Comma 5 2 4 9 4 4 2" xfId="38521"/>
    <cellStyle name="Comma 5 2 4 9 4 5" xfId="19709"/>
    <cellStyle name="Comma 5 2 4 9 4 5 2" xfId="42481"/>
    <cellStyle name="Comma 5 2 4 9 4 6" xfId="25869"/>
    <cellStyle name="Comma 5 2 4 9 5" xfId="4087"/>
    <cellStyle name="Comma 5 2 4 9 5 2" xfId="8212"/>
    <cellStyle name="Comma 5 2 4 9 5 2 2" xfId="30984"/>
    <cellStyle name="Comma 5 2 4 9 5 3" xfId="12339"/>
    <cellStyle name="Comma 5 2 4 9 5 3 2" xfId="35111"/>
    <cellStyle name="Comma 5 2 4 9 5 4" xfId="16739"/>
    <cellStyle name="Comma 5 2 4 9 5 4 2" xfId="39511"/>
    <cellStyle name="Comma 5 2 4 9 5 5" xfId="20699"/>
    <cellStyle name="Comma 5 2 4 9 5 5 2" xfId="43471"/>
    <cellStyle name="Comma 5 2 4 9 5 6" xfId="26859"/>
    <cellStyle name="Comma 5 2 4 9 6" xfId="4967"/>
    <cellStyle name="Comma 5 2 4 9 6 2" xfId="27739"/>
    <cellStyle name="Comma 5 2 4 9 7" xfId="9094"/>
    <cellStyle name="Comma 5 2 4 9 7 2" xfId="31866"/>
    <cellStyle name="Comma 5 2 4 9 8" xfId="13494"/>
    <cellStyle name="Comma 5 2 4 9 8 2" xfId="36266"/>
    <cellStyle name="Comma 5 2 4 9 9" xfId="17454"/>
    <cellStyle name="Comma 5 2 4 9 9 2" xfId="40226"/>
    <cellStyle name="Comma 5 2 40" xfId="20860"/>
    <cellStyle name="Comma 5 2 40 2" xfId="43632"/>
    <cellStyle name="Comma 5 2 41" xfId="20915"/>
    <cellStyle name="Comma 5 2 41 2" xfId="43687"/>
    <cellStyle name="Comma 5 2 42" xfId="20970"/>
    <cellStyle name="Comma 5 2 42 2" xfId="43742"/>
    <cellStyle name="Comma 5 2 43" xfId="21025"/>
    <cellStyle name="Comma 5 2 43 2" xfId="43797"/>
    <cellStyle name="Comma 5 2 44" xfId="21080"/>
    <cellStyle name="Comma 5 2 44 2" xfId="43852"/>
    <cellStyle name="Comma 5 2 45" xfId="21135"/>
    <cellStyle name="Comma 5 2 45 2" xfId="43907"/>
    <cellStyle name="Comma 5 2 46" xfId="21190"/>
    <cellStyle name="Comma 5 2 46 2" xfId="43962"/>
    <cellStyle name="Comma 5 2 47" xfId="21245"/>
    <cellStyle name="Comma 5 2 47 2" xfId="44017"/>
    <cellStyle name="Comma 5 2 48" xfId="21300"/>
    <cellStyle name="Comma 5 2 48 2" xfId="44072"/>
    <cellStyle name="Comma 5 2 49" xfId="21355"/>
    <cellStyle name="Comma 5 2 49 2" xfId="44127"/>
    <cellStyle name="Comma 5 2 5" xfId="88"/>
    <cellStyle name="Comma 5 2 5 10" xfId="898"/>
    <cellStyle name="Comma 5 2 5 10 10" xfId="23670"/>
    <cellStyle name="Comma 5 2 5 10 2" xfId="1613"/>
    <cellStyle name="Comma 5 2 5 10 2 2" xfId="5738"/>
    <cellStyle name="Comma 5 2 5 10 2 2 2" xfId="28510"/>
    <cellStyle name="Comma 5 2 5 10 2 3" xfId="9865"/>
    <cellStyle name="Comma 5 2 5 10 2 3 2" xfId="32637"/>
    <cellStyle name="Comma 5 2 5 10 2 4" xfId="14265"/>
    <cellStyle name="Comma 5 2 5 10 2 4 2" xfId="37037"/>
    <cellStyle name="Comma 5 2 5 10 2 5" xfId="18225"/>
    <cellStyle name="Comma 5 2 5 10 2 5 2" xfId="40997"/>
    <cellStyle name="Comma 5 2 5 10 2 6" xfId="24385"/>
    <cellStyle name="Comma 5 2 5 10 3" xfId="2328"/>
    <cellStyle name="Comma 5 2 5 10 3 2" xfId="6453"/>
    <cellStyle name="Comma 5 2 5 10 3 2 2" xfId="29225"/>
    <cellStyle name="Comma 5 2 5 10 3 3" xfId="10580"/>
    <cellStyle name="Comma 5 2 5 10 3 3 2" xfId="33352"/>
    <cellStyle name="Comma 5 2 5 10 3 4" xfId="14980"/>
    <cellStyle name="Comma 5 2 5 10 3 4 2" xfId="37752"/>
    <cellStyle name="Comma 5 2 5 10 3 5" xfId="18940"/>
    <cellStyle name="Comma 5 2 5 10 3 5 2" xfId="41712"/>
    <cellStyle name="Comma 5 2 5 10 3 6" xfId="25100"/>
    <cellStyle name="Comma 5 2 5 10 4" xfId="3153"/>
    <cellStyle name="Comma 5 2 5 10 4 2" xfId="7278"/>
    <cellStyle name="Comma 5 2 5 10 4 2 2" xfId="30050"/>
    <cellStyle name="Comma 5 2 5 10 4 3" xfId="11405"/>
    <cellStyle name="Comma 5 2 5 10 4 3 2" xfId="34177"/>
    <cellStyle name="Comma 5 2 5 10 4 4" xfId="15805"/>
    <cellStyle name="Comma 5 2 5 10 4 4 2" xfId="38577"/>
    <cellStyle name="Comma 5 2 5 10 4 5" xfId="19765"/>
    <cellStyle name="Comma 5 2 5 10 4 5 2" xfId="42537"/>
    <cellStyle name="Comma 5 2 5 10 4 6" xfId="25925"/>
    <cellStyle name="Comma 5 2 5 10 5" xfId="4143"/>
    <cellStyle name="Comma 5 2 5 10 5 2" xfId="8268"/>
    <cellStyle name="Comma 5 2 5 10 5 2 2" xfId="31040"/>
    <cellStyle name="Comma 5 2 5 10 5 3" xfId="12395"/>
    <cellStyle name="Comma 5 2 5 10 5 3 2" xfId="35167"/>
    <cellStyle name="Comma 5 2 5 10 5 4" xfId="16795"/>
    <cellStyle name="Comma 5 2 5 10 5 4 2" xfId="39567"/>
    <cellStyle name="Comma 5 2 5 10 5 5" xfId="20755"/>
    <cellStyle name="Comma 5 2 5 10 5 5 2" xfId="43527"/>
    <cellStyle name="Comma 5 2 5 10 5 6" xfId="26915"/>
    <cellStyle name="Comma 5 2 5 10 6" xfId="5023"/>
    <cellStyle name="Comma 5 2 5 10 6 2" xfId="27795"/>
    <cellStyle name="Comma 5 2 5 10 7" xfId="9150"/>
    <cellStyle name="Comma 5 2 5 10 7 2" xfId="31922"/>
    <cellStyle name="Comma 5 2 5 10 8" xfId="13550"/>
    <cellStyle name="Comma 5 2 5 10 8 2" xfId="36322"/>
    <cellStyle name="Comma 5 2 5 10 9" xfId="17510"/>
    <cellStyle name="Comma 5 2 5 10 9 2" xfId="40282"/>
    <cellStyle name="Comma 5 2 5 11" xfId="953"/>
    <cellStyle name="Comma 5 2 5 11 2" xfId="5078"/>
    <cellStyle name="Comma 5 2 5 11 2 2" xfId="27850"/>
    <cellStyle name="Comma 5 2 5 11 3" xfId="9205"/>
    <cellStyle name="Comma 5 2 5 11 3 2" xfId="31977"/>
    <cellStyle name="Comma 5 2 5 11 4" xfId="13605"/>
    <cellStyle name="Comma 5 2 5 11 4 2" xfId="36377"/>
    <cellStyle name="Comma 5 2 5 11 5" xfId="17565"/>
    <cellStyle name="Comma 5 2 5 11 5 2" xfId="40337"/>
    <cellStyle name="Comma 5 2 5 11 6" xfId="23725"/>
    <cellStyle name="Comma 5 2 5 12" xfId="1668"/>
    <cellStyle name="Comma 5 2 5 12 2" xfId="5793"/>
    <cellStyle name="Comma 5 2 5 12 2 2" xfId="28565"/>
    <cellStyle name="Comma 5 2 5 12 3" xfId="9920"/>
    <cellStyle name="Comma 5 2 5 12 3 2" xfId="32692"/>
    <cellStyle name="Comma 5 2 5 12 4" xfId="14320"/>
    <cellStyle name="Comma 5 2 5 12 4 2" xfId="37092"/>
    <cellStyle name="Comma 5 2 5 12 5" xfId="18280"/>
    <cellStyle name="Comma 5 2 5 12 5 2" xfId="41052"/>
    <cellStyle name="Comma 5 2 5 12 6" xfId="24440"/>
    <cellStyle name="Comma 5 2 5 13" xfId="2383"/>
    <cellStyle name="Comma 5 2 5 13 2" xfId="6508"/>
    <cellStyle name="Comma 5 2 5 13 2 2" xfId="29280"/>
    <cellStyle name="Comma 5 2 5 13 3" xfId="10635"/>
    <cellStyle name="Comma 5 2 5 13 3 2" xfId="33407"/>
    <cellStyle name="Comma 5 2 5 13 4" xfId="15035"/>
    <cellStyle name="Comma 5 2 5 13 4 2" xfId="37807"/>
    <cellStyle name="Comma 5 2 5 13 5" xfId="18995"/>
    <cellStyle name="Comma 5 2 5 13 5 2" xfId="41767"/>
    <cellStyle name="Comma 5 2 5 13 6" xfId="25155"/>
    <cellStyle name="Comma 5 2 5 14" xfId="2438"/>
    <cellStyle name="Comma 5 2 5 14 2" xfId="6563"/>
    <cellStyle name="Comma 5 2 5 14 2 2" xfId="29335"/>
    <cellStyle name="Comma 5 2 5 14 3" xfId="10690"/>
    <cellStyle name="Comma 5 2 5 14 3 2" xfId="33462"/>
    <cellStyle name="Comma 5 2 5 14 4" xfId="15090"/>
    <cellStyle name="Comma 5 2 5 14 4 2" xfId="37862"/>
    <cellStyle name="Comma 5 2 5 14 5" xfId="19050"/>
    <cellStyle name="Comma 5 2 5 14 5 2" xfId="41822"/>
    <cellStyle name="Comma 5 2 5 14 6" xfId="25210"/>
    <cellStyle name="Comma 5 2 5 15" xfId="2493"/>
    <cellStyle name="Comma 5 2 5 15 2" xfId="6618"/>
    <cellStyle name="Comma 5 2 5 15 2 2" xfId="29390"/>
    <cellStyle name="Comma 5 2 5 15 3" xfId="10745"/>
    <cellStyle name="Comma 5 2 5 15 3 2" xfId="33517"/>
    <cellStyle name="Comma 5 2 5 15 4" xfId="15145"/>
    <cellStyle name="Comma 5 2 5 15 4 2" xfId="37917"/>
    <cellStyle name="Comma 5 2 5 15 5" xfId="19105"/>
    <cellStyle name="Comma 5 2 5 15 5 2" xfId="41877"/>
    <cellStyle name="Comma 5 2 5 15 6" xfId="25265"/>
    <cellStyle name="Comma 5 2 5 16" xfId="3208"/>
    <cellStyle name="Comma 5 2 5 16 2" xfId="7333"/>
    <cellStyle name="Comma 5 2 5 16 2 2" xfId="30105"/>
    <cellStyle name="Comma 5 2 5 16 3" xfId="11460"/>
    <cellStyle name="Comma 5 2 5 16 3 2" xfId="34232"/>
    <cellStyle name="Comma 5 2 5 16 4" xfId="15860"/>
    <cellStyle name="Comma 5 2 5 16 4 2" xfId="38632"/>
    <cellStyle name="Comma 5 2 5 16 5" xfId="19820"/>
    <cellStyle name="Comma 5 2 5 16 5 2" xfId="42592"/>
    <cellStyle name="Comma 5 2 5 16 6" xfId="25980"/>
    <cellStyle name="Comma 5 2 5 17" xfId="3263"/>
    <cellStyle name="Comma 5 2 5 17 2" xfId="7388"/>
    <cellStyle name="Comma 5 2 5 17 2 2" xfId="30160"/>
    <cellStyle name="Comma 5 2 5 17 3" xfId="11515"/>
    <cellStyle name="Comma 5 2 5 17 3 2" xfId="34287"/>
    <cellStyle name="Comma 5 2 5 17 4" xfId="15915"/>
    <cellStyle name="Comma 5 2 5 17 4 2" xfId="38687"/>
    <cellStyle name="Comma 5 2 5 17 5" xfId="19875"/>
    <cellStyle name="Comma 5 2 5 17 5 2" xfId="42647"/>
    <cellStyle name="Comma 5 2 5 17 6" xfId="26035"/>
    <cellStyle name="Comma 5 2 5 18" xfId="3318"/>
    <cellStyle name="Comma 5 2 5 18 2" xfId="7443"/>
    <cellStyle name="Comma 5 2 5 18 2 2" xfId="30215"/>
    <cellStyle name="Comma 5 2 5 18 3" xfId="11570"/>
    <cellStyle name="Comma 5 2 5 18 3 2" xfId="34342"/>
    <cellStyle name="Comma 5 2 5 18 4" xfId="15970"/>
    <cellStyle name="Comma 5 2 5 18 4 2" xfId="38742"/>
    <cellStyle name="Comma 5 2 5 18 5" xfId="19930"/>
    <cellStyle name="Comma 5 2 5 18 5 2" xfId="42702"/>
    <cellStyle name="Comma 5 2 5 18 6" xfId="26090"/>
    <cellStyle name="Comma 5 2 5 19" xfId="3373"/>
    <cellStyle name="Comma 5 2 5 19 2" xfId="7498"/>
    <cellStyle name="Comma 5 2 5 19 2 2" xfId="30270"/>
    <cellStyle name="Comma 5 2 5 19 3" xfId="11625"/>
    <cellStyle name="Comma 5 2 5 19 3 2" xfId="34397"/>
    <cellStyle name="Comma 5 2 5 19 4" xfId="16025"/>
    <cellStyle name="Comma 5 2 5 19 4 2" xfId="38797"/>
    <cellStyle name="Comma 5 2 5 19 5" xfId="19985"/>
    <cellStyle name="Comma 5 2 5 19 5 2" xfId="42757"/>
    <cellStyle name="Comma 5 2 5 19 6" xfId="26145"/>
    <cellStyle name="Comma 5 2 5 2" xfId="238"/>
    <cellStyle name="Comma 5 2 5 2 10" xfId="8545"/>
    <cellStyle name="Comma 5 2 5 2 10 2" xfId="31317"/>
    <cellStyle name="Comma 5 2 5 2 11" xfId="12505"/>
    <cellStyle name="Comma 5 2 5 2 11 2" xfId="35277"/>
    <cellStyle name="Comma 5 2 5 2 12" xfId="12945"/>
    <cellStyle name="Comma 5 2 5 2 12 2" xfId="35717"/>
    <cellStyle name="Comma 5 2 5 2 13" xfId="16905"/>
    <cellStyle name="Comma 5 2 5 2 13 2" xfId="39677"/>
    <cellStyle name="Comma 5 2 5 2 14" xfId="348"/>
    <cellStyle name="Comma 5 2 5 2 14 2" xfId="23120"/>
    <cellStyle name="Comma 5 2 5 2 15" xfId="23010"/>
    <cellStyle name="Comma 5 2 5 2 2" xfId="403"/>
    <cellStyle name="Comma 5 2 5 2 2 10" xfId="17015"/>
    <cellStyle name="Comma 5 2 5 2 2 10 2" xfId="39787"/>
    <cellStyle name="Comma 5 2 5 2 2 11" xfId="23175"/>
    <cellStyle name="Comma 5 2 5 2 2 2" xfId="1118"/>
    <cellStyle name="Comma 5 2 5 2 2 2 2" xfId="5243"/>
    <cellStyle name="Comma 5 2 5 2 2 2 2 2" xfId="28015"/>
    <cellStyle name="Comma 5 2 5 2 2 2 3" xfId="9370"/>
    <cellStyle name="Comma 5 2 5 2 2 2 3 2" xfId="32142"/>
    <cellStyle name="Comma 5 2 5 2 2 2 4" xfId="13770"/>
    <cellStyle name="Comma 5 2 5 2 2 2 4 2" xfId="36542"/>
    <cellStyle name="Comma 5 2 5 2 2 2 5" xfId="17730"/>
    <cellStyle name="Comma 5 2 5 2 2 2 5 2" xfId="40502"/>
    <cellStyle name="Comma 5 2 5 2 2 2 6" xfId="23890"/>
    <cellStyle name="Comma 5 2 5 2 2 3" xfId="1833"/>
    <cellStyle name="Comma 5 2 5 2 2 3 2" xfId="5958"/>
    <cellStyle name="Comma 5 2 5 2 2 3 2 2" xfId="28730"/>
    <cellStyle name="Comma 5 2 5 2 2 3 3" xfId="10085"/>
    <cellStyle name="Comma 5 2 5 2 2 3 3 2" xfId="32857"/>
    <cellStyle name="Comma 5 2 5 2 2 3 4" xfId="14485"/>
    <cellStyle name="Comma 5 2 5 2 2 3 4 2" xfId="37257"/>
    <cellStyle name="Comma 5 2 5 2 2 3 5" xfId="18445"/>
    <cellStyle name="Comma 5 2 5 2 2 3 5 2" xfId="41217"/>
    <cellStyle name="Comma 5 2 5 2 2 3 6" xfId="24605"/>
    <cellStyle name="Comma 5 2 5 2 2 4" xfId="2658"/>
    <cellStyle name="Comma 5 2 5 2 2 4 2" xfId="6783"/>
    <cellStyle name="Comma 5 2 5 2 2 4 2 2" xfId="29555"/>
    <cellStyle name="Comma 5 2 5 2 2 4 3" xfId="10910"/>
    <cellStyle name="Comma 5 2 5 2 2 4 3 2" xfId="33682"/>
    <cellStyle name="Comma 5 2 5 2 2 4 4" xfId="15310"/>
    <cellStyle name="Comma 5 2 5 2 2 4 4 2" xfId="38082"/>
    <cellStyle name="Comma 5 2 5 2 2 4 5" xfId="19270"/>
    <cellStyle name="Comma 5 2 5 2 2 4 5 2" xfId="42042"/>
    <cellStyle name="Comma 5 2 5 2 2 4 6" xfId="25430"/>
    <cellStyle name="Comma 5 2 5 2 2 5" xfId="3648"/>
    <cellStyle name="Comma 5 2 5 2 2 5 2" xfId="7773"/>
    <cellStyle name="Comma 5 2 5 2 2 5 2 2" xfId="30545"/>
    <cellStyle name="Comma 5 2 5 2 2 5 3" xfId="11900"/>
    <cellStyle name="Comma 5 2 5 2 2 5 3 2" xfId="34672"/>
    <cellStyle name="Comma 5 2 5 2 2 5 4" xfId="16300"/>
    <cellStyle name="Comma 5 2 5 2 2 5 4 2" xfId="39072"/>
    <cellStyle name="Comma 5 2 5 2 2 5 5" xfId="20260"/>
    <cellStyle name="Comma 5 2 5 2 2 5 5 2" xfId="43032"/>
    <cellStyle name="Comma 5 2 5 2 2 5 6" xfId="26420"/>
    <cellStyle name="Comma 5 2 5 2 2 6" xfId="4528"/>
    <cellStyle name="Comma 5 2 5 2 2 6 2" xfId="27300"/>
    <cellStyle name="Comma 5 2 5 2 2 7" xfId="8655"/>
    <cellStyle name="Comma 5 2 5 2 2 7 2" xfId="31427"/>
    <cellStyle name="Comma 5 2 5 2 2 8" xfId="12615"/>
    <cellStyle name="Comma 5 2 5 2 2 8 2" xfId="35387"/>
    <cellStyle name="Comma 5 2 5 2 2 9" xfId="13055"/>
    <cellStyle name="Comma 5 2 5 2 2 9 2" xfId="35827"/>
    <cellStyle name="Comma 5 2 5 2 3" xfId="513"/>
    <cellStyle name="Comma 5 2 5 2 3 10" xfId="17125"/>
    <cellStyle name="Comma 5 2 5 2 3 10 2" xfId="39897"/>
    <cellStyle name="Comma 5 2 5 2 3 11" xfId="23285"/>
    <cellStyle name="Comma 5 2 5 2 3 2" xfId="1228"/>
    <cellStyle name="Comma 5 2 5 2 3 2 2" xfId="5353"/>
    <cellStyle name="Comma 5 2 5 2 3 2 2 2" xfId="28125"/>
    <cellStyle name="Comma 5 2 5 2 3 2 3" xfId="9480"/>
    <cellStyle name="Comma 5 2 5 2 3 2 3 2" xfId="32252"/>
    <cellStyle name="Comma 5 2 5 2 3 2 4" xfId="13880"/>
    <cellStyle name="Comma 5 2 5 2 3 2 4 2" xfId="36652"/>
    <cellStyle name="Comma 5 2 5 2 3 2 5" xfId="17840"/>
    <cellStyle name="Comma 5 2 5 2 3 2 5 2" xfId="40612"/>
    <cellStyle name="Comma 5 2 5 2 3 2 6" xfId="24000"/>
    <cellStyle name="Comma 5 2 5 2 3 3" xfId="1943"/>
    <cellStyle name="Comma 5 2 5 2 3 3 2" xfId="6068"/>
    <cellStyle name="Comma 5 2 5 2 3 3 2 2" xfId="28840"/>
    <cellStyle name="Comma 5 2 5 2 3 3 3" xfId="10195"/>
    <cellStyle name="Comma 5 2 5 2 3 3 3 2" xfId="32967"/>
    <cellStyle name="Comma 5 2 5 2 3 3 4" xfId="14595"/>
    <cellStyle name="Comma 5 2 5 2 3 3 4 2" xfId="37367"/>
    <cellStyle name="Comma 5 2 5 2 3 3 5" xfId="18555"/>
    <cellStyle name="Comma 5 2 5 2 3 3 5 2" xfId="41327"/>
    <cellStyle name="Comma 5 2 5 2 3 3 6" xfId="24715"/>
    <cellStyle name="Comma 5 2 5 2 3 4" xfId="2768"/>
    <cellStyle name="Comma 5 2 5 2 3 4 2" xfId="6893"/>
    <cellStyle name="Comma 5 2 5 2 3 4 2 2" xfId="29665"/>
    <cellStyle name="Comma 5 2 5 2 3 4 3" xfId="11020"/>
    <cellStyle name="Comma 5 2 5 2 3 4 3 2" xfId="33792"/>
    <cellStyle name="Comma 5 2 5 2 3 4 4" xfId="15420"/>
    <cellStyle name="Comma 5 2 5 2 3 4 4 2" xfId="38192"/>
    <cellStyle name="Comma 5 2 5 2 3 4 5" xfId="19380"/>
    <cellStyle name="Comma 5 2 5 2 3 4 5 2" xfId="42152"/>
    <cellStyle name="Comma 5 2 5 2 3 4 6" xfId="25540"/>
    <cellStyle name="Comma 5 2 5 2 3 5" xfId="3758"/>
    <cellStyle name="Comma 5 2 5 2 3 5 2" xfId="7883"/>
    <cellStyle name="Comma 5 2 5 2 3 5 2 2" xfId="30655"/>
    <cellStyle name="Comma 5 2 5 2 3 5 3" xfId="12010"/>
    <cellStyle name="Comma 5 2 5 2 3 5 3 2" xfId="34782"/>
    <cellStyle name="Comma 5 2 5 2 3 5 4" xfId="16410"/>
    <cellStyle name="Comma 5 2 5 2 3 5 4 2" xfId="39182"/>
    <cellStyle name="Comma 5 2 5 2 3 5 5" xfId="20370"/>
    <cellStyle name="Comma 5 2 5 2 3 5 5 2" xfId="43142"/>
    <cellStyle name="Comma 5 2 5 2 3 5 6" xfId="26530"/>
    <cellStyle name="Comma 5 2 5 2 3 6" xfId="4638"/>
    <cellStyle name="Comma 5 2 5 2 3 6 2" xfId="27410"/>
    <cellStyle name="Comma 5 2 5 2 3 7" xfId="8765"/>
    <cellStyle name="Comma 5 2 5 2 3 7 2" xfId="31537"/>
    <cellStyle name="Comma 5 2 5 2 3 8" xfId="12725"/>
    <cellStyle name="Comma 5 2 5 2 3 8 2" xfId="35497"/>
    <cellStyle name="Comma 5 2 5 2 3 9" xfId="13165"/>
    <cellStyle name="Comma 5 2 5 2 3 9 2" xfId="35937"/>
    <cellStyle name="Comma 5 2 5 2 4" xfId="788"/>
    <cellStyle name="Comma 5 2 5 2 4 10" xfId="23560"/>
    <cellStyle name="Comma 5 2 5 2 4 2" xfId="1503"/>
    <cellStyle name="Comma 5 2 5 2 4 2 2" xfId="5628"/>
    <cellStyle name="Comma 5 2 5 2 4 2 2 2" xfId="28400"/>
    <cellStyle name="Comma 5 2 5 2 4 2 3" xfId="9755"/>
    <cellStyle name="Comma 5 2 5 2 4 2 3 2" xfId="32527"/>
    <cellStyle name="Comma 5 2 5 2 4 2 4" xfId="14155"/>
    <cellStyle name="Comma 5 2 5 2 4 2 4 2" xfId="36927"/>
    <cellStyle name="Comma 5 2 5 2 4 2 5" xfId="18115"/>
    <cellStyle name="Comma 5 2 5 2 4 2 5 2" xfId="40887"/>
    <cellStyle name="Comma 5 2 5 2 4 2 6" xfId="24275"/>
    <cellStyle name="Comma 5 2 5 2 4 3" xfId="2218"/>
    <cellStyle name="Comma 5 2 5 2 4 3 2" xfId="6343"/>
    <cellStyle name="Comma 5 2 5 2 4 3 2 2" xfId="29115"/>
    <cellStyle name="Comma 5 2 5 2 4 3 3" xfId="10470"/>
    <cellStyle name="Comma 5 2 5 2 4 3 3 2" xfId="33242"/>
    <cellStyle name="Comma 5 2 5 2 4 3 4" xfId="14870"/>
    <cellStyle name="Comma 5 2 5 2 4 3 4 2" xfId="37642"/>
    <cellStyle name="Comma 5 2 5 2 4 3 5" xfId="18830"/>
    <cellStyle name="Comma 5 2 5 2 4 3 5 2" xfId="41602"/>
    <cellStyle name="Comma 5 2 5 2 4 3 6" xfId="24990"/>
    <cellStyle name="Comma 5 2 5 2 4 4" xfId="3043"/>
    <cellStyle name="Comma 5 2 5 2 4 4 2" xfId="7168"/>
    <cellStyle name="Comma 5 2 5 2 4 4 2 2" xfId="29940"/>
    <cellStyle name="Comma 5 2 5 2 4 4 3" xfId="11295"/>
    <cellStyle name="Comma 5 2 5 2 4 4 3 2" xfId="34067"/>
    <cellStyle name="Comma 5 2 5 2 4 4 4" xfId="15695"/>
    <cellStyle name="Comma 5 2 5 2 4 4 4 2" xfId="38467"/>
    <cellStyle name="Comma 5 2 5 2 4 4 5" xfId="19655"/>
    <cellStyle name="Comma 5 2 5 2 4 4 5 2" xfId="42427"/>
    <cellStyle name="Comma 5 2 5 2 4 4 6" xfId="25815"/>
    <cellStyle name="Comma 5 2 5 2 4 5" xfId="4033"/>
    <cellStyle name="Comma 5 2 5 2 4 5 2" xfId="8158"/>
    <cellStyle name="Comma 5 2 5 2 4 5 2 2" xfId="30930"/>
    <cellStyle name="Comma 5 2 5 2 4 5 3" xfId="12285"/>
    <cellStyle name="Comma 5 2 5 2 4 5 3 2" xfId="35057"/>
    <cellStyle name="Comma 5 2 5 2 4 5 4" xfId="16685"/>
    <cellStyle name="Comma 5 2 5 2 4 5 4 2" xfId="39457"/>
    <cellStyle name="Comma 5 2 5 2 4 5 5" xfId="20645"/>
    <cellStyle name="Comma 5 2 5 2 4 5 5 2" xfId="43417"/>
    <cellStyle name="Comma 5 2 5 2 4 5 6" xfId="26805"/>
    <cellStyle name="Comma 5 2 5 2 4 6" xfId="4913"/>
    <cellStyle name="Comma 5 2 5 2 4 6 2" xfId="27685"/>
    <cellStyle name="Comma 5 2 5 2 4 7" xfId="9040"/>
    <cellStyle name="Comma 5 2 5 2 4 7 2" xfId="31812"/>
    <cellStyle name="Comma 5 2 5 2 4 8" xfId="13440"/>
    <cellStyle name="Comma 5 2 5 2 4 8 2" xfId="36212"/>
    <cellStyle name="Comma 5 2 5 2 4 9" xfId="17400"/>
    <cellStyle name="Comma 5 2 5 2 4 9 2" xfId="40172"/>
    <cellStyle name="Comma 5 2 5 2 5" xfId="1008"/>
    <cellStyle name="Comma 5 2 5 2 5 2" xfId="5133"/>
    <cellStyle name="Comma 5 2 5 2 5 2 2" xfId="27905"/>
    <cellStyle name="Comma 5 2 5 2 5 3" xfId="9260"/>
    <cellStyle name="Comma 5 2 5 2 5 3 2" xfId="32032"/>
    <cellStyle name="Comma 5 2 5 2 5 4" xfId="13660"/>
    <cellStyle name="Comma 5 2 5 2 5 4 2" xfId="36432"/>
    <cellStyle name="Comma 5 2 5 2 5 5" xfId="17620"/>
    <cellStyle name="Comma 5 2 5 2 5 5 2" xfId="40392"/>
    <cellStyle name="Comma 5 2 5 2 5 6" xfId="23780"/>
    <cellStyle name="Comma 5 2 5 2 6" xfId="1723"/>
    <cellStyle name="Comma 5 2 5 2 6 2" xfId="5848"/>
    <cellStyle name="Comma 5 2 5 2 6 2 2" xfId="28620"/>
    <cellStyle name="Comma 5 2 5 2 6 3" xfId="9975"/>
    <cellStyle name="Comma 5 2 5 2 6 3 2" xfId="32747"/>
    <cellStyle name="Comma 5 2 5 2 6 4" xfId="14375"/>
    <cellStyle name="Comma 5 2 5 2 6 4 2" xfId="37147"/>
    <cellStyle name="Comma 5 2 5 2 6 5" xfId="18335"/>
    <cellStyle name="Comma 5 2 5 2 6 5 2" xfId="41107"/>
    <cellStyle name="Comma 5 2 5 2 6 6" xfId="24495"/>
    <cellStyle name="Comma 5 2 5 2 7" xfId="2548"/>
    <cellStyle name="Comma 5 2 5 2 7 2" xfId="6673"/>
    <cellStyle name="Comma 5 2 5 2 7 2 2" xfId="29445"/>
    <cellStyle name="Comma 5 2 5 2 7 3" xfId="10800"/>
    <cellStyle name="Comma 5 2 5 2 7 3 2" xfId="33572"/>
    <cellStyle name="Comma 5 2 5 2 7 4" xfId="15200"/>
    <cellStyle name="Comma 5 2 5 2 7 4 2" xfId="37972"/>
    <cellStyle name="Comma 5 2 5 2 7 5" xfId="19160"/>
    <cellStyle name="Comma 5 2 5 2 7 5 2" xfId="41932"/>
    <cellStyle name="Comma 5 2 5 2 7 6" xfId="25320"/>
    <cellStyle name="Comma 5 2 5 2 8" xfId="3538"/>
    <cellStyle name="Comma 5 2 5 2 8 2" xfId="7663"/>
    <cellStyle name="Comma 5 2 5 2 8 2 2" xfId="30435"/>
    <cellStyle name="Comma 5 2 5 2 8 3" xfId="11790"/>
    <cellStyle name="Comma 5 2 5 2 8 3 2" xfId="34562"/>
    <cellStyle name="Comma 5 2 5 2 8 4" xfId="16190"/>
    <cellStyle name="Comma 5 2 5 2 8 4 2" xfId="38962"/>
    <cellStyle name="Comma 5 2 5 2 8 5" xfId="20150"/>
    <cellStyle name="Comma 5 2 5 2 8 5 2" xfId="42922"/>
    <cellStyle name="Comma 5 2 5 2 8 6" xfId="26310"/>
    <cellStyle name="Comma 5 2 5 2 9" xfId="4418"/>
    <cellStyle name="Comma 5 2 5 2 9 2" xfId="27190"/>
    <cellStyle name="Comma 5 2 5 20" xfId="3428"/>
    <cellStyle name="Comma 5 2 5 20 2" xfId="7553"/>
    <cellStyle name="Comma 5 2 5 20 2 2" xfId="30325"/>
    <cellStyle name="Comma 5 2 5 20 3" xfId="11680"/>
    <cellStyle name="Comma 5 2 5 20 3 2" xfId="34452"/>
    <cellStyle name="Comma 5 2 5 20 4" xfId="16080"/>
    <cellStyle name="Comma 5 2 5 20 4 2" xfId="38852"/>
    <cellStyle name="Comma 5 2 5 20 5" xfId="20040"/>
    <cellStyle name="Comma 5 2 5 20 5 2" xfId="42812"/>
    <cellStyle name="Comma 5 2 5 20 6" xfId="26200"/>
    <cellStyle name="Comma 5 2 5 21" xfId="3483"/>
    <cellStyle name="Comma 5 2 5 21 2" xfId="7608"/>
    <cellStyle name="Comma 5 2 5 21 2 2" xfId="30380"/>
    <cellStyle name="Comma 5 2 5 21 3" xfId="11735"/>
    <cellStyle name="Comma 5 2 5 21 3 2" xfId="34507"/>
    <cellStyle name="Comma 5 2 5 21 4" xfId="16135"/>
    <cellStyle name="Comma 5 2 5 21 4 2" xfId="38907"/>
    <cellStyle name="Comma 5 2 5 21 5" xfId="20095"/>
    <cellStyle name="Comma 5 2 5 21 5 2" xfId="42867"/>
    <cellStyle name="Comma 5 2 5 21 6" xfId="26255"/>
    <cellStyle name="Comma 5 2 5 22" xfId="4198"/>
    <cellStyle name="Comma 5 2 5 22 2" xfId="26970"/>
    <cellStyle name="Comma 5 2 5 23" xfId="4253"/>
    <cellStyle name="Comma 5 2 5 23 2" xfId="27025"/>
    <cellStyle name="Comma 5 2 5 24" xfId="4308"/>
    <cellStyle name="Comma 5 2 5 24 2" xfId="27080"/>
    <cellStyle name="Comma 5 2 5 25" xfId="4363"/>
    <cellStyle name="Comma 5 2 5 25 2" xfId="27135"/>
    <cellStyle name="Comma 5 2 5 26" xfId="8323"/>
    <cellStyle name="Comma 5 2 5 26 2" xfId="31095"/>
    <cellStyle name="Comma 5 2 5 27" xfId="8380"/>
    <cellStyle name="Comma 5 2 5 27 2" xfId="31152"/>
    <cellStyle name="Comma 5 2 5 28" xfId="8435"/>
    <cellStyle name="Comma 5 2 5 28 2" xfId="31207"/>
    <cellStyle name="Comma 5 2 5 29" xfId="8490"/>
    <cellStyle name="Comma 5 2 5 29 2" xfId="31262"/>
    <cellStyle name="Comma 5 2 5 3" xfId="293"/>
    <cellStyle name="Comma 5 2 5 3 10" xfId="16960"/>
    <cellStyle name="Comma 5 2 5 3 10 2" xfId="39732"/>
    <cellStyle name="Comma 5 2 5 3 11" xfId="23065"/>
    <cellStyle name="Comma 5 2 5 3 2" xfId="1063"/>
    <cellStyle name="Comma 5 2 5 3 2 2" xfId="5188"/>
    <cellStyle name="Comma 5 2 5 3 2 2 2" xfId="27960"/>
    <cellStyle name="Comma 5 2 5 3 2 3" xfId="9315"/>
    <cellStyle name="Comma 5 2 5 3 2 3 2" xfId="32087"/>
    <cellStyle name="Comma 5 2 5 3 2 4" xfId="13715"/>
    <cellStyle name="Comma 5 2 5 3 2 4 2" xfId="36487"/>
    <cellStyle name="Comma 5 2 5 3 2 5" xfId="17675"/>
    <cellStyle name="Comma 5 2 5 3 2 5 2" xfId="40447"/>
    <cellStyle name="Comma 5 2 5 3 2 6" xfId="23835"/>
    <cellStyle name="Comma 5 2 5 3 3" xfId="1778"/>
    <cellStyle name="Comma 5 2 5 3 3 2" xfId="5903"/>
    <cellStyle name="Comma 5 2 5 3 3 2 2" xfId="28675"/>
    <cellStyle name="Comma 5 2 5 3 3 3" xfId="10030"/>
    <cellStyle name="Comma 5 2 5 3 3 3 2" xfId="32802"/>
    <cellStyle name="Comma 5 2 5 3 3 4" xfId="14430"/>
    <cellStyle name="Comma 5 2 5 3 3 4 2" xfId="37202"/>
    <cellStyle name="Comma 5 2 5 3 3 5" xfId="18390"/>
    <cellStyle name="Comma 5 2 5 3 3 5 2" xfId="41162"/>
    <cellStyle name="Comma 5 2 5 3 3 6" xfId="24550"/>
    <cellStyle name="Comma 5 2 5 3 4" xfId="2603"/>
    <cellStyle name="Comma 5 2 5 3 4 2" xfId="6728"/>
    <cellStyle name="Comma 5 2 5 3 4 2 2" xfId="29500"/>
    <cellStyle name="Comma 5 2 5 3 4 3" xfId="10855"/>
    <cellStyle name="Comma 5 2 5 3 4 3 2" xfId="33627"/>
    <cellStyle name="Comma 5 2 5 3 4 4" xfId="15255"/>
    <cellStyle name="Comma 5 2 5 3 4 4 2" xfId="38027"/>
    <cellStyle name="Comma 5 2 5 3 4 5" xfId="19215"/>
    <cellStyle name="Comma 5 2 5 3 4 5 2" xfId="41987"/>
    <cellStyle name="Comma 5 2 5 3 4 6" xfId="25375"/>
    <cellStyle name="Comma 5 2 5 3 5" xfId="3593"/>
    <cellStyle name="Comma 5 2 5 3 5 2" xfId="7718"/>
    <cellStyle name="Comma 5 2 5 3 5 2 2" xfId="30490"/>
    <cellStyle name="Comma 5 2 5 3 5 3" xfId="11845"/>
    <cellStyle name="Comma 5 2 5 3 5 3 2" xfId="34617"/>
    <cellStyle name="Comma 5 2 5 3 5 4" xfId="16245"/>
    <cellStyle name="Comma 5 2 5 3 5 4 2" xfId="39017"/>
    <cellStyle name="Comma 5 2 5 3 5 5" xfId="20205"/>
    <cellStyle name="Comma 5 2 5 3 5 5 2" xfId="42977"/>
    <cellStyle name="Comma 5 2 5 3 5 6" xfId="26365"/>
    <cellStyle name="Comma 5 2 5 3 6" xfId="4473"/>
    <cellStyle name="Comma 5 2 5 3 6 2" xfId="27245"/>
    <cellStyle name="Comma 5 2 5 3 7" xfId="8600"/>
    <cellStyle name="Comma 5 2 5 3 7 2" xfId="31372"/>
    <cellStyle name="Comma 5 2 5 3 8" xfId="12560"/>
    <cellStyle name="Comma 5 2 5 3 8 2" xfId="35332"/>
    <cellStyle name="Comma 5 2 5 3 9" xfId="13000"/>
    <cellStyle name="Comma 5 2 5 3 9 2" xfId="35772"/>
    <cellStyle name="Comma 5 2 5 30" xfId="12450"/>
    <cellStyle name="Comma 5 2 5 30 2" xfId="35222"/>
    <cellStyle name="Comma 5 2 5 31" xfId="12780"/>
    <cellStyle name="Comma 5 2 5 31 2" xfId="35552"/>
    <cellStyle name="Comma 5 2 5 32" xfId="12835"/>
    <cellStyle name="Comma 5 2 5 32 2" xfId="35607"/>
    <cellStyle name="Comma 5 2 5 33" xfId="12890"/>
    <cellStyle name="Comma 5 2 5 33 2" xfId="35662"/>
    <cellStyle name="Comma 5 2 5 34" xfId="16850"/>
    <cellStyle name="Comma 5 2 5 34 2" xfId="39622"/>
    <cellStyle name="Comma 5 2 5 35" xfId="20810"/>
    <cellStyle name="Comma 5 2 5 35 2" xfId="43582"/>
    <cellStyle name="Comma 5 2 5 36" xfId="20865"/>
    <cellStyle name="Comma 5 2 5 36 2" xfId="43637"/>
    <cellStyle name="Comma 5 2 5 37" xfId="20920"/>
    <cellStyle name="Comma 5 2 5 37 2" xfId="43692"/>
    <cellStyle name="Comma 5 2 5 38" xfId="20975"/>
    <cellStyle name="Comma 5 2 5 38 2" xfId="43747"/>
    <cellStyle name="Comma 5 2 5 39" xfId="21030"/>
    <cellStyle name="Comma 5 2 5 39 2" xfId="43802"/>
    <cellStyle name="Comma 5 2 5 4" xfId="458"/>
    <cellStyle name="Comma 5 2 5 4 10" xfId="17070"/>
    <cellStyle name="Comma 5 2 5 4 10 2" xfId="39842"/>
    <cellStyle name="Comma 5 2 5 4 11" xfId="23230"/>
    <cellStyle name="Comma 5 2 5 4 2" xfId="1173"/>
    <cellStyle name="Comma 5 2 5 4 2 2" xfId="5298"/>
    <cellStyle name="Comma 5 2 5 4 2 2 2" xfId="28070"/>
    <cellStyle name="Comma 5 2 5 4 2 3" xfId="9425"/>
    <cellStyle name="Comma 5 2 5 4 2 3 2" xfId="32197"/>
    <cellStyle name="Comma 5 2 5 4 2 4" xfId="13825"/>
    <cellStyle name="Comma 5 2 5 4 2 4 2" xfId="36597"/>
    <cellStyle name="Comma 5 2 5 4 2 5" xfId="17785"/>
    <cellStyle name="Comma 5 2 5 4 2 5 2" xfId="40557"/>
    <cellStyle name="Comma 5 2 5 4 2 6" xfId="23945"/>
    <cellStyle name="Comma 5 2 5 4 3" xfId="1888"/>
    <cellStyle name="Comma 5 2 5 4 3 2" xfId="6013"/>
    <cellStyle name="Comma 5 2 5 4 3 2 2" xfId="28785"/>
    <cellStyle name="Comma 5 2 5 4 3 3" xfId="10140"/>
    <cellStyle name="Comma 5 2 5 4 3 3 2" xfId="32912"/>
    <cellStyle name="Comma 5 2 5 4 3 4" xfId="14540"/>
    <cellStyle name="Comma 5 2 5 4 3 4 2" xfId="37312"/>
    <cellStyle name="Comma 5 2 5 4 3 5" xfId="18500"/>
    <cellStyle name="Comma 5 2 5 4 3 5 2" xfId="41272"/>
    <cellStyle name="Comma 5 2 5 4 3 6" xfId="24660"/>
    <cellStyle name="Comma 5 2 5 4 4" xfId="2713"/>
    <cellStyle name="Comma 5 2 5 4 4 2" xfId="6838"/>
    <cellStyle name="Comma 5 2 5 4 4 2 2" xfId="29610"/>
    <cellStyle name="Comma 5 2 5 4 4 3" xfId="10965"/>
    <cellStyle name="Comma 5 2 5 4 4 3 2" xfId="33737"/>
    <cellStyle name="Comma 5 2 5 4 4 4" xfId="15365"/>
    <cellStyle name="Comma 5 2 5 4 4 4 2" xfId="38137"/>
    <cellStyle name="Comma 5 2 5 4 4 5" xfId="19325"/>
    <cellStyle name="Comma 5 2 5 4 4 5 2" xfId="42097"/>
    <cellStyle name="Comma 5 2 5 4 4 6" xfId="25485"/>
    <cellStyle name="Comma 5 2 5 4 5" xfId="3703"/>
    <cellStyle name="Comma 5 2 5 4 5 2" xfId="7828"/>
    <cellStyle name="Comma 5 2 5 4 5 2 2" xfId="30600"/>
    <cellStyle name="Comma 5 2 5 4 5 3" xfId="11955"/>
    <cellStyle name="Comma 5 2 5 4 5 3 2" xfId="34727"/>
    <cellStyle name="Comma 5 2 5 4 5 4" xfId="16355"/>
    <cellStyle name="Comma 5 2 5 4 5 4 2" xfId="39127"/>
    <cellStyle name="Comma 5 2 5 4 5 5" xfId="20315"/>
    <cellStyle name="Comma 5 2 5 4 5 5 2" xfId="43087"/>
    <cellStyle name="Comma 5 2 5 4 5 6" xfId="26475"/>
    <cellStyle name="Comma 5 2 5 4 6" xfId="4583"/>
    <cellStyle name="Comma 5 2 5 4 6 2" xfId="27355"/>
    <cellStyle name="Comma 5 2 5 4 7" xfId="8710"/>
    <cellStyle name="Comma 5 2 5 4 7 2" xfId="31482"/>
    <cellStyle name="Comma 5 2 5 4 8" xfId="12670"/>
    <cellStyle name="Comma 5 2 5 4 8 2" xfId="35442"/>
    <cellStyle name="Comma 5 2 5 4 9" xfId="13110"/>
    <cellStyle name="Comma 5 2 5 4 9 2" xfId="35882"/>
    <cellStyle name="Comma 5 2 5 40" xfId="21085"/>
    <cellStyle name="Comma 5 2 5 40 2" xfId="43857"/>
    <cellStyle name="Comma 5 2 5 41" xfId="21140"/>
    <cellStyle name="Comma 5 2 5 41 2" xfId="43912"/>
    <cellStyle name="Comma 5 2 5 42" xfId="21195"/>
    <cellStyle name="Comma 5 2 5 42 2" xfId="43967"/>
    <cellStyle name="Comma 5 2 5 43" xfId="21250"/>
    <cellStyle name="Comma 5 2 5 43 2" xfId="44022"/>
    <cellStyle name="Comma 5 2 5 44" xfId="21305"/>
    <cellStyle name="Comma 5 2 5 44 2" xfId="44077"/>
    <cellStyle name="Comma 5 2 5 45" xfId="21360"/>
    <cellStyle name="Comma 5 2 5 45 2" xfId="44132"/>
    <cellStyle name="Comma 5 2 5 46" xfId="21415"/>
    <cellStyle name="Comma 5 2 5 46 2" xfId="44187"/>
    <cellStyle name="Comma 5 2 5 47" xfId="21470"/>
    <cellStyle name="Comma 5 2 5 47 2" xfId="44242"/>
    <cellStyle name="Comma 5 2 5 48" xfId="21525"/>
    <cellStyle name="Comma 5 2 5 48 2" xfId="44297"/>
    <cellStyle name="Comma 5 2 5 49" xfId="21580"/>
    <cellStyle name="Comma 5 2 5 49 2" xfId="44352"/>
    <cellStyle name="Comma 5 2 5 5" xfId="568"/>
    <cellStyle name="Comma 5 2 5 5 10" xfId="23340"/>
    <cellStyle name="Comma 5 2 5 5 2" xfId="1283"/>
    <cellStyle name="Comma 5 2 5 5 2 2" xfId="5408"/>
    <cellStyle name="Comma 5 2 5 5 2 2 2" xfId="28180"/>
    <cellStyle name="Comma 5 2 5 5 2 3" xfId="9535"/>
    <cellStyle name="Comma 5 2 5 5 2 3 2" xfId="32307"/>
    <cellStyle name="Comma 5 2 5 5 2 4" xfId="13935"/>
    <cellStyle name="Comma 5 2 5 5 2 4 2" xfId="36707"/>
    <cellStyle name="Comma 5 2 5 5 2 5" xfId="17895"/>
    <cellStyle name="Comma 5 2 5 5 2 5 2" xfId="40667"/>
    <cellStyle name="Comma 5 2 5 5 2 6" xfId="24055"/>
    <cellStyle name="Comma 5 2 5 5 3" xfId="1998"/>
    <cellStyle name="Comma 5 2 5 5 3 2" xfId="6123"/>
    <cellStyle name="Comma 5 2 5 5 3 2 2" xfId="28895"/>
    <cellStyle name="Comma 5 2 5 5 3 3" xfId="10250"/>
    <cellStyle name="Comma 5 2 5 5 3 3 2" xfId="33022"/>
    <cellStyle name="Comma 5 2 5 5 3 4" xfId="14650"/>
    <cellStyle name="Comma 5 2 5 5 3 4 2" xfId="37422"/>
    <cellStyle name="Comma 5 2 5 5 3 5" xfId="18610"/>
    <cellStyle name="Comma 5 2 5 5 3 5 2" xfId="41382"/>
    <cellStyle name="Comma 5 2 5 5 3 6" xfId="24770"/>
    <cellStyle name="Comma 5 2 5 5 4" xfId="2823"/>
    <cellStyle name="Comma 5 2 5 5 4 2" xfId="6948"/>
    <cellStyle name="Comma 5 2 5 5 4 2 2" xfId="29720"/>
    <cellStyle name="Comma 5 2 5 5 4 3" xfId="11075"/>
    <cellStyle name="Comma 5 2 5 5 4 3 2" xfId="33847"/>
    <cellStyle name="Comma 5 2 5 5 4 4" xfId="15475"/>
    <cellStyle name="Comma 5 2 5 5 4 4 2" xfId="38247"/>
    <cellStyle name="Comma 5 2 5 5 4 5" xfId="19435"/>
    <cellStyle name="Comma 5 2 5 5 4 5 2" xfId="42207"/>
    <cellStyle name="Comma 5 2 5 5 4 6" xfId="25595"/>
    <cellStyle name="Comma 5 2 5 5 5" xfId="3813"/>
    <cellStyle name="Comma 5 2 5 5 5 2" xfId="7938"/>
    <cellStyle name="Comma 5 2 5 5 5 2 2" xfId="30710"/>
    <cellStyle name="Comma 5 2 5 5 5 3" xfId="12065"/>
    <cellStyle name="Comma 5 2 5 5 5 3 2" xfId="34837"/>
    <cellStyle name="Comma 5 2 5 5 5 4" xfId="16465"/>
    <cellStyle name="Comma 5 2 5 5 5 4 2" xfId="39237"/>
    <cellStyle name="Comma 5 2 5 5 5 5" xfId="20425"/>
    <cellStyle name="Comma 5 2 5 5 5 5 2" xfId="43197"/>
    <cellStyle name="Comma 5 2 5 5 5 6" xfId="26585"/>
    <cellStyle name="Comma 5 2 5 5 6" xfId="4693"/>
    <cellStyle name="Comma 5 2 5 5 6 2" xfId="27465"/>
    <cellStyle name="Comma 5 2 5 5 7" xfId="8820"/>
    <cellStyle name="Comma 5 2 5 5 7 2" xfId="31592"/>
    <cellStyle name="Comma 5 2 5 5 8" xfId="13220"/>
    <cellStyle name="Comma 5 2 5 5 8 2" xfId="35992"/>
    <cellStyle name="Comma 5 2 5 5 9" xfId="17180"/>
    <cellStyle name="Comma 5 2 5 5 9 2" xfId="39952"/>
    <cellStyle name="Comma 5 2 5 50" xfId="21635"/>
    <cellStyle name="Comma 5 2 5 50 2" xfId="44407"/>
    <cellStyle name="Comma 5 2 5 51" xfId="21690"/>
    <cellStyle name="Comma 5 2 5 51 2" xfId="44462"/>
    <cellStyle name="Comma 5 2 5 52" xfId="21745"/>
    <cellStyle name="Comma 5 2 5 52 2" xfId="44517"/>
    <cellStyle name="Comma 5 2 5 53" xfId="21800"/>
    <cellStyle name="Comma 5 2 5 53 2" xfId="44572"/>
    <cellStyle name="Comma 5 2 5 54" xfId="21855"/>
    <cellStyle name="Comma 5 2 5 54 2" xfId="44627"/>
    <cellStyle name="Comma 5 2 5 55" xfId="21910"/>
    <cellStyle name="Comma 5 2 5 55 2" xfId="44682"/>
    <cellStyle name="Comma 5 2 5 56" xfId="21965"/>
    <cellStyle name="Comma 5 2 5 56 2" xfId="44737"/>
    <cellStyle name="Comma 5 2 5 57" xfId="22020"/>
    <cellStyle name="Comma 5 2 5 57 2" xfId="44792"/>
    <cellStyle name="Comma 5 2 5 58" xfId="22075"/>
    <cellStyle name="Comma 5 2 5 58 2" xfId="44847"/>
    <cellStyle name="Comma 5 2 5 59" xfId="22130"/>
    <cellStyle name="Comma 5 2 5 59 2" xfId="44902"/>
    <cellStyle name="Comma 5 2 5 6" xfId="623"/>
    <cellStyle name="Comma 5 2 5 6 10" xfId="23395"/>
    <cellStyle name="Comma 5 2 5 6 2" xfId="1338"/>
    <cellStyle name="Comma 5 2 5 6 2 2" xfId="5463"/>
    <cellStyle name="Comma 5 2 5 6 2 2 2" xfId="28235"/>
    <cellStyle name="Comma 5 2 5 6 2 3" xfId="9590"/>
    <cellStyle name="Comma 5 2 5 6 2 3 2" xfId="32362"/>
    <cellStyle name="Comma 5 2 5 6 2 4" xfId="13990"/>
    <cellStyle name="Comma 5 2 5 6 2 4 2" xfId="36762"/>
    <cellStyle name="Comma 5 2 5 6 2 5" xfId="17950"/>
    <cellStyle name="Comma 5 2 5 6 2 5 2" xfId="40722"/>
    <cellStyle name="Comma 5 2 5 6 2 6" xfId="24110"/>
    <cellStyle name="Comma 5 2 5 6 3" xfId="2053"/>
    <cellStyle name="Comma 5 2 5 6 3 2" xfId="6178"/>
    <cellStyle name="Comma 5 2 5 6 3 2 2" xfId="28950"/>
    <cellStyle name="Comma 5 2 5 6 3 3" xfId="10305"/>
    <cellStyle name="Comma 5 2 5 6 3 3 2" xfId="33077"/>
    <cellStyle name="Comma 5 2 5 6 3 4" xfId="14705"/>
    <cellStyle name="Comma 5 2 5 6 3 4 2" xfId="37477"/>
    <cellStyle name="Comma 5 2 5 6 3 5" xfId="18665"/>
    <cellStyle name="Comma 5 2 5 6 3 5 2" xfId="41437"/>
    <cellStyle name="Comma 5 2 5 6 3 6" xfId="24825"/>
    <cellStyle name="Comma 5 2 5 6 4" xfId="2878"/>
    <cellStyle name="Comma 5 2 5 6 4 2" xfId="7003"/>
    <cellStyle name="Comma 5 2 5 6 4 2 2" xfId="29775"/>
    <cellStyle name="Comma 5 2 5 6 4 3" xfId="11130"/>
    <cellStyle name="Comma 5 2 5 6 4 3 2" xfId="33902"/>
    <cellStyle name="Comma 5 2 5 6 4 4" xfId="15530"/>
    <cellStyle name="Comma 5 2 5 6 4 4 2" xfId="38302"/>
    <cellStyle name="Comma 5 2 5 6 4 5" xfId="19490"/>
    <cellStyle name="Comma 5 2 5 6 4 5 2" xfId="42262"/>
    <cellStyle name="Comma 5 2 5 6 4 6" xfId="25650"/>
    <cellStyle name="Comma 5 2 5 6 5" xfId="3868"/>
    <cellStyle name="Comma 5 2 5 6 5 2" xfId="7993"/>
    <cellStyle name="Comma 5 2 5 6 5 2 2" xfId="30765"/>
    <cellStyle name="Comma 5 2 5 6 5 3" xfId="12120"/>
    <cellStyle name="Comma 5 2 5 6 5 3 2" xfId="34892"/>
    <cellStyle name="Comma 5 2 5 6 5 4" xfId="16520"/>
    <cellStyle name="Comma 5 2 5 6 5 4 2" xfId="39292"/>
    <cellStyle name="Comma 5 2 5 6 5 5" xfId="20480"/>
    <cellStyle name="Comma 5 2 5 6 5 5 2" xfId="43252"/>
    <cellStyle name="Comma 5 2 5 6 5 6" xfId="26640"/>
    <cellStyle name="Comma 5 2 5 6 6" xfId="4748"/>
    <cellStyle name="Comma 5 2 5 6 6 2" xfId="27520"/>
    <cellStyle name="Comma 5 2 5 6 7" xfId="8875"/>
    <cellStyle name="Comma 5 2 5 6 7 2" xfId="31647"/>
    <cellStyle name="Comma 5 2 5 6 8" xfId="13275"/>
    <cellStyle name="Comma 5 2 5 6 8 2" xfId="36047"/>
    <cellStyle name="Comma 5 2 5 6 9" xfId="17235"/>
    <cellStyle name="Comma 5 2 5 6 9 2" xfId="40007"/>
    <cellStyle name="Comma 5 2 5 60" xfId="22185"/>
    <cellStyle name="Comma 5 2 5 60 2" xfId="44957"/>
    <cellStyle name="Comma 5 2 5 61" xfId="22240"/>
    <cellStyle name="Comma 5 2 5 61 2" xfId="45012"/>
    <cellStyle name="Comma 5 2 5 62" xfId="22295"/>
    <cellStyle name="Comma 5 2 5 62 2" xfId="45067"/>
    <cellStyle name="Comma 5 2 5 63" xfId="22350"/>
    <cellStyle name="Comma 5 2 5 63 2" xfId="45122"/>
    <cellStyle name="Comma 5 2 5 64" xfId="22405"/>
    <cellStyle name="Comma 5 2 5 64 2" xfId="45177"/>
    <cellStyle name="Comma 5 2 5 65" xfId="22460"/>
    <cellStyle name="Comma 5 2 5 65 2" xfId="45232"/>
    <cellStyle name="Comma 5 2 5 66" xfId="22515"/>
    <cellStyle name="Comma 5 2 5 66 2" xfId="45287"/>
    <cellStyle name="Comma 5 2 5 67" xfId="22570"/>
    <cellStyle name="Comma 5 2 5 67 2" xfId="45342"/>
    <cellStyle name="Comma 5 2 5 68" xfId="22625"/>
    <cellStyle name="Comma 5 2 5 68 2" xfId="45397"/>
    <cellStyle name="Comma 5 2 5 69" xfId="22680"/>
    <cellStyle name="Comma 5 2 5 69 2" xfId="45452"/>
    <cellStyle name="Comma 5 2 5 7" xfId="678"/>
    <cellStyle name="Comma 5 2 5 7 10" xfId="23450"/>
    <cellStyle name="Comma 5 2 5 7 2" xfId="1393"/>
    <cellStyle name="Comma 5 2 5 7 2 2" xfId="5518"/>
    <cellStyle name="Comma 5 2 5 7 2 2 2" xfId="28290"/>
    <cellStyle name="Comma 5 2 5 7 2 3" xfId="9645"/>
    <cellStyle name="Comma 5 2 5 7 2 3 2" xfId="32417"/>
    <cellStyle name="Comma 5 2 5 7 2 4" xfId="14045"/>
    <cellStyle name="Comma 5 2 5 7 2 4 2" xfId="36817"/>
    <cellStyle name="Comma 5 2 5 7 2 5" xfId="18005"/>
    <cellStyle name="Comma 5 2 5 7 2 5 2" xfId="40777"/>
    <cellStyle name="Comma 5 2 5 7 2 6" xfId="24165"/>
    <cellStyle name="Comma 5 2 5 7 3" xfId="2108"/>
    <cellStyle name="Comma 5 2 5 7 3 2" xfId="6233"/>
    <cellStyle name="Comma 5 2 5 7 3 2 2" xfId="29005"/>
    <cellStyle name="Comma 5 2 5 7 3 3" xfId="10360"/>
    <cellStyle name="Comma 5 2 5 7 3 3 2" xfId="33132"/>
    <cellStyle name="Comma 5 2 5 7 3 4" xfId="14760"/>
    <cellStyle name="Comma 5 2 5 7 3 4 2" xfId="37532"/>
    <cellStyle name="Comma 5 2 5 7 3 5" xfId="18720"/>
    <cellStyle name="Comma 5 2 5 7 3 5 2" xfId="41492"/>
    <cellStyle name="Comma 5 2 5 7 3 6" xfId="24880"/>
    <cellStyle name="Comma 5 2 5 7 4" xfId="2933"/>
    <cellStyle name="Comma 5 2 5 7 4 2" xfId="7058"/>
    <cellStyle name="Comma 5 2 5 7 4 2 2" xfId="29830"/>
    <cellStyle name="Comma 5 2 5 7 4 3" xfId="11185"/>
    <cellStyle name="Comma 5 2 5 7 4 3 2" xfId="33957"/>
    <cellStyle name="Comma 5 2 5 7 4 4" xfId="15585"/>
    <cellStyle name="Comma 5 2 5 7 4 4 2" xfId="38357"/>
    <cellStyle name="Comma 5 2 5 7 4 5" xfId="19545"/>
    <cellStyle name="Comma 5 2 5 7 4 5 2" xfId="42317"/>
    <cellStyle name="Comma 5 2 5 7 4 6" xfId="25705"/>
    <cellStyle name="Comma 5 2 5 7 5" xfId="3923"/>
    <cellStyle name="Comma 5 2 5 7 5 2" xfId="8048"/>
    <cellStyle name="Comma 5 2 5 7 5 2 2" xfId="30820"/>
    <cellStyle name="Comma 5 2 5 7 5 3" xfId="12175"/>
    <cellStyle name="Comma 5 2 5 7 5 3 2" xfId="34947"/>
    <cellStyle name="Comma 5 2 5 7 5 4" xfId="16575"/>
    <cellStyle name="Comma 5 2 5 7 5 4 2" xfId="39347"/>
    <cellStyle name="Comma 5 2 5 7 5 5" xfId="20535"/>
    <cellStyle name="Comma 5 2 5 7 5 5 2" xfId="43307"/>
    <cellStyle name="Comma 5 2 5 7 5 6" xfId="26695"/>
    <cellStyle name="Comma 5 2 5 7 6" xfId="4803"/>
    <cellStyle name="Comma 5 2 5 7 6 2" xfId="27575"/>
    <cellStyle name="Comma 5 2 5 7 7" xfId="8930"/>
    <cellStyle name="Comma 5 2 5 7 7 2" xfId="31702"/>
    <cellStyle name="Comma 5 2 5 7 8" xfId="13330"/>
    <cellStyle name="Comma 5 2 5 7 8 2" xfId="36102"/>
    <cellStyle name="Comma 5 2 5 7 9" xfId="17290"/>
    <cellStyle name="Comma 5 2 5 7 9 2" xfId="40062"/>
    <cellStyle name="Comma 5 2 5 70" xfId="22735"/>
    <cellStyle name="Comma 5 2 5 70 2" xfId="45507"/>
    <cellStyle name="Comma 5 2 5 71" xfId="22790"/>
    <cellStyle name="Comma 5 2 5 71 2" xfId="45562"/>
    <cellStyle name="Comma 5 2 5 72" xfId="22845"/>
    <cellStyle name="Comma 5 2 5 72 2" xfId="45617"/>
    <cellStyle name="Comma 5 2 5 73" xfId="22900"/>
    <cellStyle name="Comma 5 2 5 73 2" xfId="45672"/>
    <cellStyle name="Comma 5 2 5 74" xfId="22955"/>
    <cellStyle name="Comma 5 2 5 8" xfId="733"/>
    <cellStyle name="Comma 5 2 5 8 10" xfId="23505"/>
    <cellStyle name="Comma 5 2 5 8 2" xfId="1448"/>
    <cellStyle name="Comma 5 2 5 8 2 2" xfId="5573"/>
    <cellStyle name="Comma 5 2 5 8 2 2 2" xfId="28345"/>
    <cellStyle name="Comma 5 2 5 8 2 3" xfId="9700"/>
    <cellStyle name="Comma 5 2 5 8 2 3 2" xfId="32472"/>
    <cellStyle name="Comma 5 2 5 8 2 4" xfId="14100"/>
    <cellStyle name="Comma 5 2 5 8 2 4 2" xfId="36872"/>
    <cellStyle name="Comma 5 2 5 8 2 5" xfId="18060"/>
    <cellStyle name="Comma 5 2 5 8 2 5 2" xfId="40832"/>
    <cellStyle name="Comma 5 2 5 8 2 6" xfId="24220"/>
    <cellStyle name="Comma 5 2 5 8 3" xfId="2163"/>
    <cellStyle name="Comma 5 2 5 8 3 2" xfId="6288"/>
    <cellStyle name="Comma 5 2 5 8 3 2 2" xfId="29060"/>
    <cellStyle name="Comma 5 2 5 8 3 3" xfId="10415"/>
    <cellStyle name="Comma 5 2 5 8 3 3 2" xfId="33187"/>
    <cellStyle name="Comma 5 2 5 8 3 4" xfId="14815"/>
    <cellStyle name="Comma 5 2 5 8 3 4 2" xfId="37587"/>
    <cellStyle name="Comma 5 2 5 8 3 5" xfId="18775"/>
    <cellStyle name="Comma 5 2 5 8 3 5 2" xfId="41547"/>
    <cellStyle name="Comma 5 2 5 8 3 6" xfId="24935"/>
    <cellStyle name="Comma 5 2 5 8 4" xfId="2988"/>
    <cellStyle name="Comma 5 2 5 8 4 2" xfId="7113"/>
    <cellStyle name="Comma 5 2 5 8 4 2 2" xfId="29885"/>
    <cellStyle name="Comma 5 2 5 8 4 3" xfId="11240"/>
    <cellStyle name="Comma 5 2 5 8 4 3 2" xfId="34012"/>
    <cellStyle name="Comma 5 2 5 8 4 4" xfId="15640"/>
    <cellStyle name="Comma 5 2 5 8 4 4 2" xfId="38412"/>
    <cellStyle name="Comma 5 2 5 8 4 5" xfId="19600"/>
    <cellStyle name="Comma 5 2 5 8 4 5 2" xfId="42372"/>
    <cellStyle name="Comma 5 2 5 8 4 6" xfId="25760"/>
    <cellStyle name="Comma 5 2 5 8 5" xfId="3978"/>
    <cellStyle name="Comma 5 2 5 8 5 2" xfId="8103"/>
    <cellStyle name="Comma 5 2 5 8 5 2 2" xfId="30875"/>
    <cellStyle name="Comma 5 2 5 8 5 3" xfId="12230"/>
    <cellStyle name="Comma 5 2 5 8 5 3 2" xfId="35002"/>
    <cellStyle name="Comma 5 2 5 8 5 4" xfId="16630"/>
    <cellStyle name="Comma 5 2 5 8 5 4 2" xfId="39402"/>
    <cellStyle name="Comma 5 2 5 8 5 5" xfId="20590"/>
    <cellStyle name="Comma 5 2 5 8 5 5 2" xfId="43362"/>
    <cellStyle name="Comma 5 2 5 8 5 6" xfId="26750"/>
    <cellStyle name="Comma 5 2 5 8 6" xfId="4858"/>
    <cellStyle name="Comma 5 2 5 8 6 2" xfId="27630"/>
    <cellStyle name="Comma 5 2 5 8 7" xfId="8985"/>
    <cellStyle name="Comma 5 2 5 8 7 2" xfId="31757"/>
    <cellStyle name="Comma 5 2 5 8 8" xfId="13385"/>
    <cellStyle name="Comma 5 2 5 8 8 2" xfId="36157"/>
    <cellStyle name="Comma 5 2 5 8 9" xfId="17345"/>
    <cellStyle name="Comma 5 2 5 8 9 2" xfId="40117"/>
    <cellStyle name="Comma 5 2 5 9" xfId="843"/>
    <cellStyle name="Comma 5 2 5 9 10" xfId="23615"/>
    <cellStyle name="Comma 5 2 5 9 2" xfId="1558"/>
    <cellStyle name="Comma 5 2 5 9 2 2" xfId="5683"/>
    <cellStyle name="Comma 5 2 5 9 2 2 2" xfId="28455"/>
    <cellStyle name="Comma 5 2 5 9 2 3" xfId="9810"/>
    <cellStyle name="Comma 5 2 5 9 2 3 2" xfId="32582"/>
    <cellStyle name="Comma 5 2 5 9 2 4" xfId="14210"/>
    <cellStyle name="Comma 5 2 5 9 2 4 2" xfId="36982"/>
    <cellStyle name="Comma 5 2 5 9 2 5" xfId="18170"/>
    <cellStyle name="Comma 5 2 5 9 2 5 2" xfId="40942"/>
    <cellStyle name="Comma 5 2 5 9 2 6" xfId="24330"/>
    <cellStyle name="Comma 5 2 5 9 3" xfId="2273"/>
    <cellStyle name="Comma 5 2 5 9 3 2" xfId="6398"/>
    <cellStyle name="Comma 5 2 5 9 3 2 2" xfId="29170"/>
    <cellStyle name="Comma 5 2 5 9 3 3" xfId="10525"/>
    <cellStyle name="Comma 5 2 5 9 3 3 2" xfId="33297"/>
    <cellStyle name="Comma 5 2 5 9 3 4" xfId="14925"/>
    <cellStyle name="Comma 5 2 5 9 3 4 2" xfId="37697"/>
    <cellStyle name="Comma 5 2 5 9 3 5" xfId="18885"/>
    <cellStyle name="Comma 5 2 5 9 3 5 2" xfId="41657"/>
    <cellStyle name="Comma 5 2 5 9 3 6" xfId="25045"/>
    <cellStyle name="Comma 5 2 5 9 4" xfId="3098"/>
    <cellStyle name="Comma 5 2 5 9 4 2" xfId="7223"/>
    <cellStyle name="Comma 5 2 5 9 4 2 2" xfId="29995"/>
    <cellStyle name="Comma 5 2 5 9 4 3" xfId="11350"/>
    <cellStyle name="Comma 5 2 5 9 4 3 2" xfId="34122"/>
    <cellStyle name="Comma 5 2 5 9 4 4" xfId="15750"/>
    <cellStyle name="Comma 5 2 5 9 4 4 2" xfId="38522"/>
    <cellStyle name="Comma 5 2 5 9 4 5" xfId="19710"/>
    <cellStyle name="Comma 5 2 5 9 4 5 2" xfId="42482"/>
    <cellStyle name="Comma 5 2 5 9 4 6" xfId="25870"/>
    <cellStyle name="Comma 5 2 5 9 5" xfId="4088"/>
    <cellStyle name="Comma 5 2 5 9 5 2" xfId="8213"/>
    <cellStyle name="Comma 5 2 5 9 5 2 2" xfId="30985"/>
    <cellStyle name="Comma 5 2 5 9 5 3" xfId="12340"/>
    <cellStyle name="Comma 5 2 5 9 5 3 2" xfId="35112"/>
    <cellStyle name="Comma 5 2 5 9 5 4" xfId="16740"/>
    <cellStyle name="Comma 5 2 5 9 5 4 2" xfId="39512"/>
    <cellStyle name="Comma 5 2 5 9 5 5" xfId="20700"/>
    <cellStyle name="Comma 5 2 5 9 5 5 2" xfId="43472"/>
    <cellStyle name="Comma 5 2 5 9 5 6" xfId="26860"/>
    <cellStyle name="Comma 5 2 5 9 6" xfId="4968"/>
    <cellStyle name="Comma 5 2 5 9 6 2" xfId="27740"/>
    <cellStyle name="Comma 5 2 5 9 7" xfId="9095"/>
    <cellStyle name="Comma 5 2 5 9 7 2" xfId="31867"/>
    <cellStyle name="Comma 5 2 5 9 8" xfId="13495"/>
    <cellStyle name="Comma 5 2 5 9 8 2" xfId="36267"/>
    <cellStyle name="Comma 5 2 5 9 9" xfId="17455"/>
    <cellStyle name="Comma 5 2 5 9 9 2" xfId="40227"/>
    <cellStyle name="Comma 5 2 50" xfId="21410"/>
    <cellStyle name="Comma 5 2 50 2" xfId="44182"/>
    <cellStyle name="Comma 5 2 51" xfId="21465"/>
    <cellStyle name="Comma 5 2 51 2" xfId="44237"/>
    <cellStyle name="Comma 5 2 52" xfId="21520"/>
    <cellStyle name="Comma 5 2 52 2" xfId="44292"/>
    <cellStyle name="Comma 5 2 53" xfId="21575"/>
    <cellStyle name="Comma 5 2 53 2" xfId="44347"/>
    <cellStyle name="Comma 5 2 54" xfId="21630"/>
    <cellStyle name="Comma 5 2 54 2" xfId="44402"/>
    <cellStyle name="Comma 5 2 55" xfId="21685"/>
    <cellStyle name="Comma 5 2 55 2" xfId="44457"/>
    <cellStyle name="Comma 5 2 56" xfId="21740"/>
    <cellStyle name="Comma 5 2 56 2" xfId="44512"/>
    <cellStyle name="Comma 5 2 57" xfId="21795"/>
    <cellStyle name="Comma 5 2 57 2" xfId="44567"/>
    <cellStyle name="Comma 5 2 58" xfId="21850"/>
    <cellStyle name="Comma 5 2 58 2" xfId="44622"/>
    <cellStyle name="Comma 5 2 59" xfId="21905"/>
    <cellStyle name="Comma 5 2 59 2" xfId="44677"/>
    <cellStyle name="Comma 5 2 6" xfId="233"/>
    <cellStyle name="Comma 5 2 6 10" xfId="8540"/>
    <cellStyle name="Comma 5 2 6 10 2" xfId="31312"/>
    <cellStyle name="Comma 5 2 6 11" xfId="12500"/>
    <cellStyle name="Comma 5 2 6 11 2" xfId="35272"/>
    <cellStyle name="Comma 5 2 6 12" xfId="12940"/>
    <cellStyle name="Comma 5 2 6 12 2" xfId="35712"/>
    <cellStyle name="Comma 5 2 6 13" xfId="16900"/>
    <cellStyle name="Comma 5 2 6 13 2" xfId="39672"/>
    <cellStyle name="Comma 5 2 6 14" xfId="343"/>
    <cellStyle name="Comma 5 2 6 14 2" xfId="23115"/>
    <cellStyle name="Comma 5 2 6 15" xfId="23005"/>
    <cellStyle name="Comma 5 2 6 2" xfId="398"/>
    <cellStyle name="Comma 5 2 6 2 10" xfId="17010"/>
    <cellStyle name="Comma 5 2 6 2 10 2" xfId="39782"/>
    <cellStyle name="Comma 5 2 6 2 11" xfId="23170"/>
    <cellStyle name="Comma 5 2 6 2 2" xfId="1113"/>
    <cellStyle name="Comma 5 2 6 2 2 2" xfId="5238"/>
    <cellStyle name="Comma 5 2 6 2 2 2 2" xfId="28010"/>
    <cellStyle name="Comma 5 2 6 2 2 3" xfId="9365"/>
    <cellStyle name="Comma 5 2 6 2 2 3 2" xfId="32137"/>
    <cellStyle name="Comma 5 2 6 2 2 4" xfId="13765"/>
    <cellStyle name="Comma 5 2 6 2 2 4 2" xfId="36537"/>
    <cellStyle name="Comma 5 2 6 2 2 5" xfId="17725"/>
    <cellStyle name="Comma 5 2 6 2 2 5 2" xfId="40497"/>
    <cellStyle name="Comma 5 2 6 2 2 6" xfId="23885"/>
    <cellStyle name="Comma 5 2 6 2 3" xfId="1828"/>
    <cellStyle name="Comma 5 2 6 2 3 2" xfId="5953"/>
    <cellStyle name="Comma 5 2 6 2 3 2 2" xfId="28725"/>
    <cellStyle name="Comma 5 2 6 2 3 3" xfId="10080"/>
    <cellStyle name="Comma 5 2 6 2 3 3 2" xfId="32852"/>
    <cellStyle name="Comma 5 2 6 2 3 4" xfId="14480"/>
    <cellStyle name="Comma 5 2 6 2 3 4 2" xfId="37252"/>
    <cellStyle name="Comma 5 2 6 2 3 5" xfId="18440"/>
    <cellStyle name="Comma 5 2 6 2 3 5 2" xfId="41212"/>
    <cellStyle name="Comma 5 2 6 2 3 6" xfId="24600"/>
    <cellStyle name="Comma 5 2 6 2 4" xfId="2653"/>
    <cellStyle name="Comma 5 2 6 2 4 2" xfId="6778"/>
    <cellStyle name="Comma 5 2 6 2 4 2 2" xfId="29550"/>
    <cellStyle name="Comma 5 2 6 2 4 3" xfId="10905"/>
    <cellStyle name="Comma 5 2 6 2 4 3 2" xfId="33677"/>
    <cellStyle name="Comma 5 2 6 2 4 4" xfId="15305"/>
    <cellStyle name="Comma 5 2 6 2 4 4 2" xfId="38077"/>
    <cellStyle name="Comma 5 2 6 2 4 5" xfId="19265"/>
    <cellStyle name="Comma 5 2 6 2 4 5 2" xfId="42037"/>
    <cellStyle name="Comma 5 2 6 2 4 6" xfId="25425"/>
    <cellStyle name="Comma 5 2 6 2 5" xfId="3643"/>
    <cellStyle name="Comma 5 2 6 2 5 2" xfId="7768"/>
    <cellStyle name="Comma 5 2 6 2 5 2 2" xfId="30540"/>
    <cellStyle name="Comma 5 2 6 2 5 3" xfId="11895"/>
    <cellStyle name="Comma 5 2 6 2 5 3 2" xfId="34667"/>
    <cellStyle name="Comma 5 2 6 2 5 4" xfId="16295"/>
    <cellStyle name="Comma 5 2 6 2 5 4 2" xfId="39067"/>
    <cellStyle name="Comma 5 2 6 2 5 5" xfId="20255"/>
    <cellStyle name="Comma 5 2 6 2 5 5 2" xfId="43027"/>
    <cellStyle name="Comma 5 2 6 2 5 6" xfId="26415"/>
    <cellStyle name="Comma 5 2 6 2 6" xfId="4523"/>
    <cellStyle name="Comma 5 2 6 2 6 2" xfId="27295"/>
    <cellStyle name="Comma 5 2 6 2 7" xfId="8650"/>
    <cellStyle name="Comma 5 2 6 2 7 2" xfId="31422"/>
    <cellStyle name="Comma 5 2 6 2 8" xfId="12610"/>
    <cellStyle name="Comma 5 2 6 2 8 2" xfId="35382"/>
    <cellStyle name="Comma 5 2 6 2 9" xfId="13050"/>
    <cellStyle name="Comma 5 2 6 2 9 2" xfId="35822"/>
    <cellStyle name="Comma 5 2 6 3" xfId="508"/>
    <cellStyle name="Comma 5 2 6 3 10" xfId="17120"/>
    <cellStyle name="Comma 5 2 6 3 10 2" xfId="39892"/>
    <cellStyle name="Comma 5 2 6 3 11" xfId="23280"/>
    <cellStyle name="Comma 5 2 6 3 2" xfId="1223"/>
    <cellStyle name="Comma 5 2 6 3 2 2" xfId="5348"/>
    <cellStyle name="Comma 5 2 6 3 2 2 2" xfId="28120"/>
    <cellStyle name="Comma 5 2 6 3 2 3" xfId="9475"/>
    <cellStyle name="Comma 5 2 6 3 2 3 2" xfId="32247"/>
    <cellStyle name="Comma 5 2 6 3 2 4" xfId="13875"/>
    <cellStyle name="Comma 5 2 6 3 2 4 2" xfId="36647"/>
    <cellStyle name="Comma 5 2 6 3 2 5" xfId="17835"/>
    <cellStyle name="Comma 5 2 6 3 2 5 2" xfId="40607"/>
    <cellStyle name="Comma 5 2 6 3 2 6" xfId="23995"/>
    <cellStyle name="Comma 5 2 6 3 3" xfId="1938"/>
    <cellStyle name="Comma 5 2 6 3 3 2" xfId="6063"/>
    <cellStyle name="Comma 5 2 6 3 3 2 2" xfId="28835"/>
    <cellStyle name="Comma 5 2 6 3 3 3" xfId="10190"/>
    <cellStyle name="Comma 5 2 6 3 3 3 2" xfId="32962"/>
    <cellStyle name="Comma 5 2 6 3 3 4" xfId="14590"/>
    <cellStyle name="Comma 5 2 6 3 3 4 2" xfId="37362"/>
    <cellStyle name="Comma 5 2 6 3 3 5" xfId="18550"/>
    <cellStyle name="Comma 5 2 6 3 3 5 2" xfId="41322"/>
    <cellStyle name="Comma 5 2 6 3 3 6" xfId="24710"/>
    <cellStyle name="Comma 5 2 6 3 4" xfId="2763"/>
    <cellStyle name="Comma 5 2 6 3 4 2" xfId="6888"/>
    <cellStyle name="Comma 5 2 6 3 4 2 2" xfId="29660"/>
    <cellStyle name="Comma 5 2 6 3 4 3" xfId="11015"/>
    <cellStyle name="Comma 5 2 6 3 4 3 2" xfId="33787"/>
    <cellStyle name="Comma 5 2 6 3 4 4" xfId="15415"/>
    <cellStyle name="Comma 5 2 6 3 4 4 2" xfId="38187"/>
    <cellStyle name="Comma 5 2 6 3 4 5" xfId="19375"/>
    <cellStyle name="Comma 5 2 6 3 4 5 2" xfId="42147"/>
    <cellStyle name="Comma 5 2 6 3 4 6" xfId="25535"/>
    <cellStyle name="Comma 5 2 6 3 5" xfId="3753"/>
    <cellStyle name="Comma 5 2 6 3 5 2" xfId="7878"/>
    <cellStyle name="Comma 5 2 6 3 5 2 2" xfId="30650"/>
    <cellStyle name="Comma 5 2 6 3 5 3" xfId="12005"/>
    <cellStyle name="Comma 5 2 6 3 5 3 2" xfId="34777"/>
    <cellStyle name="Comma 5 2 6 3 5 4" xfId="16405"/>
    <cellStyle name="Comma 5 2 6 3 5 4 2" xfId="39177"/>
    <cellStyle name="Comma 5 2 6 3 5 5" xfId="20365"/>
    <cellStyle name="Comma 5 2 6 3 5 5 2" xfId="43137"/>
    <cellStyle name="Comma 5 2 6 3 5 6" xfId="26525"/>
    <cellStyle name="Comma 5 2 6 3 6" xfId="4633"/>
    <cellStyle name="Comma 5 2 6 3 6 2" xfId="27405"/>
    <cellStyle name="Comma 5 2 6 3 7" xfId="8760"/>
    <cellStyle name="Comma 5 2 6 3 7 2" xfId="31532"/>
    <cellStyle name="Comma 5 2 6 3 8" xfId="12720"/>
    <cellStyle name="Comma 5 2 6 3 8 2" xfId="35492"/>
    <cellStyle name="Comma 5 2 6 3 9" xfId="13160"/>
    <cellStyle name="Comma 5 2 6 3 9 2" xfId="35932"/>
    <cellStyle name="Comma 5 2 6 4" xfId="783"/>
    <cellStyle name="Comma 5 2 6 4 10" xfId="23555"/>
    <cellStyle name="Comma 5 2 6 4 2" xfId="1498"/>
    <cellStyle name="Comma 5 2 6 4 2 2" xfId="5623"/>
    <cellStyle name="Comma 5 2 6 4 2 2 2" xfId="28395"/>
    <cellStyle name="Comma 5 2 6 4 2 3" xfId="9750"/>
    <cellStyle name="Comma 5 2 6 4 2 3 2" xfId="32522"/>
    <cellStyle name="Comma 5 2 6 4 2 4" xfId="14150"/>
    <cellStyle name="Comma 5 2 6 4 2 4 2" xfId="36922"/>
    <cellStyle name="Comma 5 2 6 4 2 5" xfId="18110"/>
    <cellStyle name="Comma 5 2 6 4 2 5 2" xfId="40882"/>
    <cellStyle name="Comma 5 2 6 4 2 6" xfId="24270"/>
    <cellStyle name="Comma 5 2 6 4 3" xfId="2213"/>
    <cellStyle name="Comma 5 2 6 4 3 2" xfId="6338"/>
    <cellStyle name="Comma 5 2 6 4 3 2 2" xfId="29110"/>
    <cellStyle name="Comma 5 2 6 4 3 3" xfId="10465"/>
    <cellStyle name="Comma 5 2 6 4 3 3 2" xfId="33237"/>
    <cellStyle name="Comma 5 2 6 4 3 4" xfId="14865"/>
    <cellStyle name="Comma 5 2 6 4 3 4 2" xfId="37637"/>
    <cellStyle name="Comma 5 2 6 4 3 5" xfId="18825"/>
    <cellStyle name="Comma 5 2 6 4 3 5 2" xfId="41597"/>
    <cellStyle name="Comma 5 2 6 4 3 6" xfId="24985"/>
    <cellStyle name="Comma 5 2 6 4 4" xfId="3038"/>
    <cellStyle name="Comma 5 2 6 4 4 2" xfId="7163"/>
    <cellStyle name="Comma 5 2 6 4 4 2 2" xfId="29935"/>
    <cellStyle name="Comma 5 2 6 4 4 3" xfId="11290"/>
    <cellStyle name="Comma 5 2 6 4 4 3 2" xfId="34062"/>
    <cellStyle name="Comma 5 2 6 4 4 4" xfId="15690"/>
    <cellStyle name="Comma 5 2 6 4 4 4 2" xfId="38462"/>
    <cellStyle name="Comma 5 2 6 4 4 5" xfId="19650"/>
    <cellStyle name="Comma 5 2 6 4 4 5 2" xfId="42422"/>
    <cellStyle name="Comma 5 2 6 4 4 6" xfId="25810"/>
    <cellStyle name="Comma 5 2 6 4 5" xfId="4028"/>
    <cellStyle name="Comma 5 2 6 4 5 2" xfId="8153"/>
    <cellStyle name="Comma 5 2 6 4 5 2 2" xfId="30925"/>
    <cellStyle name="Comma 5 2 6 4 5 3" xfId="12280"/>
    <cellStyle name="Comma 5 2 6 4 5 3 2" xfId="35052"/>
    <cellStyle name="Comma 5 2 6 4 5 4" xfId="16680"/>
    <cellStyle name="Comma 5 2 6 4 5 4 2" xfId="39452"/>
    <cellStyle name="Comma 5 2 6 4 5 5" xfId="20640"/>
    <cellStyle name="Comma 5 2 6 4 5 5 2" xfId="43412"/>
    <cellStyle name="Comma 5 2 6 4 5 6" xfId="26800"/>
    <cellStyle name="Comma 5 2 6 4 6" xfId="4908"/>
    <cellStyle name="Comma 5 2 6 4 6 2" xfId="27680"/>
    <cellStyle name="Comma 5 2 6 4 7" xfId="9035"/>
    <cellStyle name="Comma 5 2 6 4 7 2" xfId="31807"/>
    <cellStyle name="Comma 5 2 6 4 8" xfId="13435"/>
    <cellStyle name="Comma 5 2 6 4 8 2" xfId="36207"/>
    <cellStyle name="Comma 5 2 6 4 9" xfId="17395"/>
    <cellStyle name="Comma 5 2 6 4 9 2" xfId="40167"/>
    <cellStyle name="Comma 5 2 6 5" xfId="1003"/>
    <cellStyle name="Comma 5 2 6 5 2" xfId="5128"/>
    <cellStyle name="Comma 5 2 6 5 2 2" xfId="27900"/>
    <cellStyle name="Comma 5 2 6 5 3" xfId="9255"/>
    <cellStyle name="Comma 5 2 6 5 3 2" xfId="32027"/>
    <cellStyle name="Comma 5 2 6 5 4" xfId="13655"/>
    <cellStyle name="Comma 5 2 6 5 4 2" xfId="36427"/>
    <cellStyle name="Comma 5 2 6 5 5" xfId="17615"/>
    <cellStyle name="Comma 5 2 6 5 5 2" xfId="40387"/>
    <cellStyle name="Comma 5 2 6 5 6" xfId="23775"/>
    <cellStyle name="Comma 5 2 6 6" xfId="1718"/>
    <cellStyle name="Comma 5 2 6 6 2" xfId="5843"/>
    <cellStyle name="Comma 5 2 6 6 2 2" xfId="28615"/>
    <cellStyle name="Comma 5 2 6 6 3" xfId="9970"/>
    <cellStyle name="Comma 5 2 6 6 3 2" xfId="32742"/>
    <cellStyle name="Comma 5 2 6 6 4" xfId="14370"/>
    <cellStyle name="Comma 5 2 6 6 4 2" xfId="37142"/>
    <cellStyle name="Comma 5 2 6 6 5" xfId="18330"/>
    <cellStyle name="Comma 5 2 6 6 5 2" xfId="41102"/>
    <cellStyle name="Comma 5 2 6 6 6" xfId="24490"/>
    <cellStyle name="Comma 5 2 6 7" xfId="2543"/>
    <cellStyle name="Comma 5 2 6 7 2" xfId="6668"/>
    <cellStyle name="Comma 5 2 6 7 2 2" xfId="29440"/>
    <cellStyle name="Comma 5 2 6 7 3" xfId="10795"/>
    <cellStyle name="Comma 5 2 6 7 3 2" xfId="33567"/>
    <cellStyle name="Comma 5 2 6 7 4" xfId="15195"/>
    <cellStyle name="Comma 5 2 6 7 4 2" xfId="37967"/>
    <cellStyle name="Comma 5 2 6 7 5" xfId="19155"/>
    <cellStyle name="Comma 5 2 6 7 5 2" xfId="41927"/>
    <cellStyle name="Comma 5 2 6 7 6" xfId="25315"/>
    <cellStyle name="Comma 5 2 6 8" xfId="3533"/>
    <cellStyle name="Comma 5 2 6 8 2" xfId="7658"/>
    <cellStyle name="Comma 5 2 6 8 2 2" xfId="30430"/>
    <cellStyle name="Comma 5 2 6 8 3" xfId="11785"/>
    <cellStyle name="Comma 5 2 6 8 3 2" xfId="34557"/>
    <cellStyle name="Comma 5 2 6 8 4" xfId="16185"/>
    <cellStyle name="Comma 5 2 6 8 4 2" xfId="38957"/>
    <cellStyle name="Comma 5 2 6 8 5" xfId="20145"/>
    <cellStyle name="Comma 5 2 6 8 5 2" xfId="42917"/>
    <cellStyle name="Comma 5 2 6 8 6" xfId="26305"/>
    <cellStyle name="Comma 5 2 6 9" xfId="4413"/>
    <cellStyle name="Comma 5 2 6 9 2" xfId="27185"/>
    <cellStyle name="Comma 5 2 60" xfId="21960"/>
    <cellStyle name="Comma 5 2 60 2" xfId="44732"/>
    <cellStyle name="Comma 5 2 61" xfId="22015"/>
    <cellStyle name="Comma 5 2 61 2" xfId="44787"/>
    <cellStyle name="Comma 5 2 62" xfId="22070"/>
    <cellStyle name="Comma 5 2 62 2" xfId="44842"/>
    <cellStyle name="Comma 5 2 63" xfId="22125"/>
    <cellStyle name="Comma 5 2 63 2" xfId="44897"/>
    <cellStyle name="Comma 5 2 64" xfId="22180"/>
    <cellStyle name="Comma 5 2 64 2" xfId="44952"/>
    <cellStyle name="Comma 5 2 65" xfId="22235"/>
    <cellStyle name="Comma 5 2 65 2" xfId="45007"/>
    <cellStyle name="Comma 5 2 66" xfId="22290"/>
    <cellStyle name="Comma 5 2 66 2" xfId="45062"/>
    <cellStyle name="Comma 5 2 67" xfId="22345"/>
    <cellStyle name="Comma 5 2 67 2" xfId="45117"/>
    <cellStyle name="Comma 5 2 68" xfId="22400"/>
    <cellStyle name="Comma 5 2 68 2" xfId="45172"/>
    <cellStyle name="Comma 5 2 69" xfId="22455"/>
    <cellStyle name="Comma 5 2 69 2" xfId="45227"/>
    <cellStyle name="Comma 5 2 7" xfId="288"/>
    <cellStyle name="Comma 5 2 7 10" xfId="16955"/>
    <cellStyle name="Comma 5 2 7 10 2" xfId="39727"/>
    <cellStyle name="Comma 5 2 7 11" xfId="23060"/>
    <cellStyle name="Comma 5 2 7 2" xfId="1058"/>
    <cellStyle name="Comma 5 2 7 2 2" xfId="5183"/>
    <cellStyle name="Comma 5 2 7 2 2 2" xfId="27955"/>
    <cellStyle name="Comma 5 2 7 2 3" xfId="9310"/>
    <cellStyle name="Comma 5 2 7 2 3 2" xfId="32082"/>
    <cellStyle name="Comma 5 2 7 2 4" xfId="13710"/>
    <cellStyle name="Comma 5 2 7 2 4 2" xfId="36482"/>
    <cellStyle name="Comma 5 2 7 2 5" xfId="17670"/>
    <cellStyle name="Comma 5 2 7 2 5 2" xfId="40442"/>
    <cellStyle name="Comma 5 2 7 2 6" xfId="23830"/>
    <cellStyle name="Comma 5 2 7 3" xfId="1773"/>
    <cellStyle name="Comma 5 2 7 3 2" xfId="5898"/>
    <cellStyle name="Comma 5 2 7 3 2 2" xfId="28670"/>
    <cellStyle name="Comma 5 2 7 3 3" xfId="10025"/>
    <cellStyle name="Comma 5 2 7 3 3 2" xfId="32797"/>
    <cellStyle name="Comma 5 2 7 3 4" xfId="14425"/>
    <cellStyle name="Comma 5 2 7 3 4 2" xfId="37197"/>
    <cellStyle name="Comma 5 2 7 3 5" xfId="18385"/>
    <cellStyle name="Comma 5 2 7 3 5 2" xfId="41157"/>
    <cellStyle name="Comma 5 2 7 3 6" xfId="24545"/>
    <cellStyle name="Comma 5 2 7 4" xfId="2598"/>
    <cellStyle name="Comma 5 2 7 4 2" xfId="6723"/>
    <cellStyle name="Comma 5 2 7 4 2 2" xfId="29495"/>
    <cellStyle name="Comma 5 2 7 4 3" xfId="10850"/>
    <cellStyle name="Comma 5 2 7 4 3 2" xfId="33622"/>
    <cellStyle name="Comma 5 2 7 4 4" xfId="15250"/>
    <cellStyle name="Comma 5 2 7 4 4 2" xfId="38022"/>
    <cellStyle name="Comma 5 2 7 4 5" xfId="19210"/>
    <cellStyle name="Comma 5 2 7 4 5 2" xfId="41982"/>
    <cellStyle name="Comma 5 2 7 4 6" xfId="25370"/>
    <cellStyle name="Comma 5 2 7 5" xfId="3588"/>
    <cellStyle name="Comma 5 2 7 5 2" xfId="7713"/>
    <cellStyle name="Comma 5 2 7 5 2 2" xfId="30485"/>
    <cellStyle name="Comma 5 2 7 5 3" xfId="11840"/>
    <cellStyle name="Comma 5 2 7 5 3 2" xfId="34612"/>
    <cellStyle name="Comma 5 2 7 5 4" xfId="16240"/>
    <cellStyle name="Comma 5 2 7 5 4 2" xfId="39012"/>
    <cellStyle name="Comma 5 2 7 5 5" xfId="20200"/>
    <cellStyle name="Comma 5 2 7 5 5 2" xfId="42972"/>
    <cellStyle name="Comma 5 2 7 5 6" xfId="26360"/>
    <cellStyle name="Comma 5 2 7 6" xfId="4468"/>
    <cellStyle name="Comma 5 2 7 6 2" xfId="27240"/>
    <cellStyle name="Comma 5 2 7 7" xfId="8595"/>
    <cellStyle name="Comma 5 2 7 7 2" xfId="31367"/>
    <cellStyle name="Comma 5 2 7 8" xfId="12555"/>
    <cellStyle name="Comma 5 2 7 8 2" xfId="35327"/>
    <cellStyle name="Comma 5 2 7 9" xfId="12995"/>
    <cellStyle name="Comma 5 2 7 9 2" xfId="35767"/>
    <cellStyle name="Comma 5 2 70" xfId="22510"/>
    <cellStyle name="Comma 5 2 70 2" xfId="45282"/>
    <cellStyle name="Comma 5 2 71" xfId="22565"/>
    <cellStyle name="Comma 5 2 71 2" xfId="45337"/>
    <cellStyle name="Comma 5 2 72" xfId="22620"/>
    <cellStyle name="Comma 5 2 72 2" xfId="45392"/>
    <cellStyle name="Comma 5 2 73" xfId="22675"/>
    <cellStyle name="Comma 5 2 73 2" xfId="45447"/>
    <cellStyle name="Comma 5 2 74" xfId="22730"/>
    <cellStyle name="Comma 5 2 74 2" xfId="45502"/>
    <cellStyle name="Comma 5 2 75" xfId="22785"/>
    <cellStyle name="Comma 5 2 75 2" xfId="45557"/>
    <cellStyle name="Comma 5 2 76" xfId="22840"/>
    <cellStyle name="Comma 5 2 76 2" xfId="45612"/>
    <cellStyle name="Comma 5 2 77" xfId="22895"/>
    <cellStyle name="Comma 5 2 77 2" xfId="45667"/>
    <cellStyle name="Comma 5 2 78" xfId="22950"/>
    <cellStyle name="Comma 5 2 8" xfId="453"/>
    <cellStyle name="Comma 5 2 8 10" xfId="17065"/>
    <cellStyle name="Comma 5 2 8 10 2" xfId="39837"/>
    <cellStyle name="Comma 5 2 8 11" xfId="23225"/>
    <cellStyle name="Comma 5 2 8 2" xfId="1168"/>
    <cellStyle name="Comma 5 2 8 2 2" xfId="5293"/>
    <cellStyle name="Comma 5 2 8 2 2 2" xfId="28065"/>
    <cellStyle name="Comma 5 2 8 2 3" xfId="9420"/>
    <cellStyle name="Comma 5 2 8 2 3 2" xfId="32192"/>
    <cellStyle name="Comma 5 2 8 2 4" xfId="13820"/>
    <cellStyle name="Comma 5 2 8 2 4 2" xfId="36592"/>
    <cellStyle name="Comma 5 2 8 2 5" xfId="17780"/>
    <cellStyle name="Comma 5 2 8 2 5 2" xfId="40552"/>
    <cellStyle name="Comma 5 2 8 2 6" xfId="23940"/>
    <cellStyle name="Comma 5 2 8 3" xfId="1883"/>
    <cellStyle name="Comma 5 2 8 3 2" xfId="6008"/>
    <cellStyle name="Comma 5 2 8 3 2 2" xfId="28780"/>
    <cellStyle name="Comma 5 2 8 3 3" xfId="10135"/>
    <cellStyle name="Comma 5 2 8 3 3 2" xfId="32907"/>
    <cellStyle name="Comma 5 2 8 3 4" xfId="14535"/>
    <cellStyle name="Comma 5 2 8 3 4 2" xfId="37307"/>
    <cellStyle name="Comma 5 2 8 3 5" xfId="18495"/>
    <cellStyle name="Comma 5 2 8 3 5 2" xfId="41267"/>
    <cellStyle name="Comma 5 2 8 3 6" xfId="24655"/>
    <cellStyle name="Comma 5 2 8 4" xfId="2708"/>
    <cellStyle name="Comma 5 2 8 4 2" xfId="6833"/>
    <cellStyle name="Comma 5 2 8 4 2 2" xfId="29605"/>
    <cellStyle name="Comma 5 2 8 4 3" xfId="10960"/>
    <cellStyle name="Comma 5 2 8 4 3 2" xfId="33732"/>
    <cellStyle name="Comma 5 2 8 4 4" xfId="15360"/>
    <cellStyle name="Comma 5 2 8 4 4 2" xfId="38132"/>
    <cellStyle name="Comma 5 2 8 4 5" xfId="19320"/>
    <cellStyle name="Comma 5 2 8 4 5 2" xfId="42092"/>
    <cellStyle name="Comma 5 2 8 4 6" xfId="25480"/>
    <cellStyle name="Comma 5 2 8 5" xfId="3698"/>
    <cellStyle name="Comma 5 2 8 5 2" xfId="7823"/>
    <cellStyle name="Comma 5 2 8 5 2 2" xfId="30595"/>
    <cellStyle name="Comma 5 2 8 5 3" xfId="11950"/>
    <cellStyle name="Comma 5 2 8 5 3 2" xfId="34722"/>
    <cellStyle name="Comma 5 2 8 5 4" xfId="16350"/>
    <cellStyle name="Comma 5 2 8 5 4 2" xfId="39122"/>
    <cellStyle name="Comma 5 2 8 5 5" xfId="20310"/>
    <cellStyle name="Comma 5 2 8 5 5 2" xfId="43082"/>
    <cellStyle name="Comma 5 2 8 5 6" xfId="26470"/>
    <cellStyle name="Comma 5 2 8 6" xfId="4578"/>
    <cellStyle name="Comma 5 2 8 6 2" xfId="27350"/>
    <cellStyle name="Comma 5 2 8 7" xfId="8705"/>
    <cellStyle name="Comma 5 2 8 7 2" xfId="31477"/>
    <cellStyle name="Comma 5 2 8 8" xfId="12665"/>
    <cellStyle name="Comma 5 2 8 8 2" xfId="35437"/>
    <cellStyle name="Comma 5 2 8 9" xfId="13105"/>
    <cellStyle name="Comma 5 2 8 9 2" xfId="35877"/>
    <cellStyle name="Comma 5 2 9" xfId="563"/>
    <cellStyle name="Comma 5 2 9 10" xfId="23335"/>
    <cellStyle name="Comma 5 2 9 2" xfId="1278"/>
    <cellStyle name="Comma 5 2 9 2 2" xfId="5403"/>
    <cellStyle name="Comma 5 2 9 2 2 2" xfId="28175"/>
    <cellStyle name="Comma 5 2 9 2 3" xfId="9530"/>
    <cellStyle name="Comma 5 2 9 2 3 2" xfId="32302"/>
    <cellStyle name="Comma 5 2 9 2 4" xfId="13930"/>
    <cellStyle name="Comma 5 2 9 2 4 2" xfId="36702"/>
    <cellStyle name="Comma 5 2 9 2 5" xfId="17890"/>
    <cellStyle name="Comma 5 2 9 2 5 2" xfId="40662"/>
    <cellStyle name="Comma 5 2 9 2 6" xfId="24050"/>
    <cellStyle name="Comma 5 2 9 3" xfId="1993"/>
    <cellStyle name="Comma 5 2 9 3 2" xfId="6118"/>
    <cellStyle name="Comma 5 2 9 3 2 2" xfId="28890"/>
    <cellStyle name="Comma 5 2 9 3 3" xfId="10245"/>
    <cellStyle name="Comma 5 2 9 3 3 2" xfId="33017"/>
    <cellStyle name="Comma 5 2 9 3 4" xfId="14645"/>
    <cellStyle name="Comma 5 2 9 3 4 2" xfId="37417"/>
    <cellStyle name="Comma 5 2 9 3 5" xfId="18605"/>
    <cellStyle name="Comma 5 2 9 3 5 2" xfId="41377"/>
    <cellStyle name="Comma 5 2 9 3 6" xfId="24765"/>
    <cellStyle name="Comma 5 2 9 4" xfId="2818"/>
    <cellStyle name="Comma 5 2 9 4 2" xfId="6943"/>
    <cellStyle name="Comma 5 2 9 4 2 2" xfId="29715"/>
    <cellStyle name="Comma 5 2 9 4 3" xfId="11070"/>
    <cellStyle name="Comma 5 2 9 4 3 2" xfId="33842"/>
    <cellStyle name="Comma 5 2 9 4 4" xfId="15470"/>
    <cellStyle name="Comma 5 2 9 4 4 2" xfId="38242"/>
    <cellStyle name="Comma 5 2 9 4 5" xfId="19430"/>
    <cellStyle name="Comma 5 2 9 4 5 2" xfId="42202"/>
    <cellStyle name="Comma 5 2 9 4 6" xfId="25590"/>
    <cellStyle name="Comma 5 2 9 5" xfId="3808"/>
    <cellStyle name="Comma 5 2 9 5 2" xfId="7933"/>
    <cellStyle name="Comma 5 2 9 5 2 2" xfId="30705"/>
    <cellStyle name="Comma 5 2 9 5 3" xfId="12060"/>
    <cellStyle name="Comma 5 2 9 5 3 2" xfId="34832"/>
    <cellStyle name="Comma 5 2 9 5 4" xfId="16460"/>
    <cellStyle name="Comma 5 2 9 5 4 2" xfId="39232"/>
    <cellStyle name="Comma 5 2 9 5 5" xfId="20420"/>
    <cellStyle name="Comma 5 2 9 5 5 2" xfId="43192"/>
    <cellStyle name="Comma 5 2 9 5 6" xfId="26580"/>
    <cellStyle name="Comma 5 2 9 6" xfId="4688"/>
    <cellStyle name="Comma 5 2 9 6 2" xfId="27460"/>
    <cellStyle name="Comma 5 2 9 7" xfId="8815"/>
    <cellStyle name="Comma 5 2 9 7 2" xfId="31587"/>
    <cellStyle name="Comma 5 2 9 8" xfId="13215"/>
    <cellStyle name="Comma 5 2 9 8 2" xfId="35987"/>
    <cellStyle name="Comma 5 2 9 9" xfId="17175"/>
    <cellStyle name="Comma 5 2 9 9 2" xfId="39947"/>
    <cellStyle name="Comma 5 3" xfId="89"/>
    <cellStyle name="Comma 5 3 2" xfId="90"/>
    <cellStyle name="Comma 5 4" xfId="91"/>
    <cellStyle name="Comma 5 4 10" xfId="899"/>
    <cellStyle name="Comma 5 4 10 10" xfId="23671"/>
    <cellStyle name="Comma 5 4 10 2" xfId="1614"/>
    <cellStyle name="Comma 5 4 10 2 2" xfId="5739"/>
    <cellStyle name="Comma 5 4 10 2 2 2" xfId="28511"/>
    <cellStyle name="Comma 5 4 10 2 3" xfId="9866"/>
    <cellStyle name="Comma 5 4 10 2 3 2" xfId="32638"/>
    <cellStyle name="Comma 5 4 10 2 4" xfId="14266"/>
    <cellStyle name="Comma 5 4 10 2 4 2" xfId="37038"/>
    <cellStyle name="Comma 5 4 10 2 5" xfId="18226"/>
    <cellStyle name="Comma 5 4 10 2 5 2" xfId="40998"/>
    <cellStyle name="Comma 5 4 10 2 6" xfId="24386"/>
    <cellStyle name="Comma 5 4 10 3" xfId="2329"/>
    <cellStyle name="Comma 5 4 10 3 2" xfId="6454"/>
    <cellStyle name="Comma 5 4 10 3 2 2" xfId="29226"/>
    <cellStyle name="Comma 5 4 10 3 3" xfId="10581"/>
    <cellStyle name="Comma 5 4 10 3 3 2" xfId="33353"/>
    <cellStyle name="Comma 5 4 10 3 4" xfId="14981"/>
    <cellStyle name="Comma 5 4 10 3 4 2" xfId="37753"/>
    <cellStyle name="Comma 5 4 10 3 5" xfId="18941"/>
    <cellStyle name="Comma 5 4 10 3 5 2" xfId="41713"/>
    <cellStyle name="Comma 5 4 10 3 6" xfId="25101"/>
    <cellStyle name="Comma 5 4 10 4" xfId="3154"/>
    <cellStyle name="Comma 5 4 10 4 2" xfId="7279"/>
    <cellStyle name="Comma 5 4 10 4 2 2" xfId="30051"/>
    <cellStyle name="Comma 5 4 10 4 3" xfId="11406"/>
    <cellStyle name="Comma 5 4 10 4 3 2" xfId="34178"/>
    <cellStyle name="Comma 5 4 10 4 4" xfId="15806"/>
    <cellStyle name="Comma 5 4 10 4 4 2" xfId="38578"/>
    <cellStyle name="Comma 5 4 10 4 5" xfId="19766"/>
    <cellStyle name="Comma 5 4 10 4 5 2" xfId="42538"/>
    <cellStyle name="Comma 5 4 10 4 6" xfId="25926"/>
    <cellStyle name="Comma 5 4 10 5" xfId="4144"/>
    <cellStyle name="Comma 5 4 10 5 2" xfId="8269"/>
    <cellStyle name="Comma 5 4 10 5 2 2" xfId="31041"/>
    <cellStyle name="Comma 5 4 10 5 3" xfId="12396"/>
    <cellStyle name="Comma 5 4 10 5 3 2" xfId="35168"/>
    <cellStyle name="Comma 5 4 10 5 4" xfId="16796"/>
    <cellStyle name="Comma 5 4 10 5 4 2" xfId="39568"/>
    <cellStyle name="Comma 5 4 10 5 5" xfId="20756"/>
    <cellStyle name="Comma 5 4 10 5 5 2" xfId="43528"/>
    <cellStyle name="Comma 5 4 10 5 6" xfId="26916"/>
    <cellStyle name="Comma 5 4 10 6" xfId="5024"/>
    <cellStyle name="Comma 5 4 10 6 2" xfId="27796"/>
    <cellStyle name="Comma 5 4 10 7" xfId="9151"/>
    <cellStyle name="Comma 5 4 10 7 2" xfId="31923"/>
    <cellStyle name="Comma 5 4 10 8" xfId="13551"/>
    <cellStyle name="Comma 5 4 10 8 2" xfId="36323"/>
    <cellStyle name="Comma 5 4 10 9" xfId="17511"/>
    <cellStyle name="Comma 5 4 10 9 2" xfId="40283"/>
    <cellStyle name="Comma 5 4 11" xfId="954"/>
    <cellStyle name="Comma 5 4 11 2" xfId="5079"/>
    <cellStyle name="Comma 5 4 11 2 2" xfId="27851"/>
    <cellStyle name="Comma 5 4 11 3" xfId="9206"/>
    <cellStyle name="Comma 5 4 11 3 2" xfId="31978"/>
    <cellStyle name="Comma 5 4 11 4" xfId="13606"/>
    <cellStyle name="Comma 5 4 11 4 2" xfId="36378"/>
    <cellStyle name="Comma 5 4 11 5" xfId="17566"/>
    <cellStyle name="Comma 5 4 11 5 2" xfId="40338"/>
    <cellStyle name="Comma 5 4 11 6" xfId="23726"/>
    <cellStyle name="Comma 5 4 12" xfId="1669"/>
    <cellStyle name="Comma 5 4 12 2" xfId="5794"/>
    <cellStyle name="Comma 5 4 12 2 2" xfId="28566"/>
    <cellStyle name="Comma 5 4 12 3" xfId="9921"/>
    <cellStyle name="Comma 5 4 12 3 2" xfId="32693"/>
    <cellStyle name="Comma 5 4 12 4" xfId="14321"/>
    <cellStyle name="Comma 5 4 12 4 2" xfId="37093"/>
    <cellStyle name="Comma 5 4 12 5" xfId="18281"/>
    <cellStyle name="Comma 5 4 12 5 2" xfId="41053"/>
    <cellStyle name="Comma 5 4 12 6" xfId="24441"/>
    <cellStyle name="Comma 5 4 13" xfId="2384"/>
    <cellStyle name="Comma 5 4 13 2" xfId="6509"/>
    <cellStyle name="Comma 5 4 13 2 2" xfId="29281"/>
    <cellStyle name="Comma 5 4 13 3" xfId="10636"/>
    <cellStyle name="Comma 5 4 13 3 2" xfId="33408"/>
    <cellStyle name="Comma 5 4 13 4" xfId="15036"/>
    <cellStyle name="Comma 5 4 13 4 2" xfId="37808"/>
    <cellStyle name="Comma 5 4 13 5" xfId="18996"/>
    <cellStyle name="Comma 5 4 13 5 2" xfId="41768"/>
    <cellStyle name="Comma 5 4 13 6" xfId="25156"/>
    <cellStyle name="Comma 5 4 14" xfId="2439"/>
    <cellStyle name="Comma 5 4 14 2" xfId="6564"/>
    <cellStyle name="Comma 5 4 14 2 2" xfId="29336"/>
    <cellStyle name="Comma 5 4 14 3" xfId="10691"/>
    <cellStyle name="Comma 5 4 14 3 2" xfId="33463"/>
    <cellStyle name="Comma 5 4 14 4" xfId="15091"/>
    <cellStyle name="Comma 5 4 14 4 2" xfId="37863"/>
    <cellStyle name="Comma 5 4 14 5" xfId="19051"/>
    <cellStyle name="Comma 5 4 14 5 2" xfId="41823"/>
    <cellStyle name="Comma 5 4 14 6" xfId="25211"/>
    <cellStyle name="Comma 5 4 15" xfId="2494"/>
    <cellStyle name="Comma 5 4 15 2" xfId="6619"/>
    <cellStyle name="Comma 5 4 15 2 2" xfId="29391"/>
    <cellStyle name="Comma 5 4 15 3" xfId="10746"/>
    <cellStyle name="Comma 5 4 15 3 2" xfId="33518"/>
    <cellStyle name="Comma 5 4 15 4" xfId="15146"/>
    <cellStyle name="Comma 5 4 15 4 2" xfId="37918"/>
    <cellStyle name="Comma 5 4 15 5" xfId="19106"/>
    <cellStyle name="Comma 5 4 15 5 2" xfId="41878"/>
    <cellStyle name="Comma 5 4 15 6" xfId="25266"/>
    <cellStyle name="Comma 5 4 16" xfId="3209"/>
    <cellStyle name="Comma 5 4 16 2" xfId="7334"/>
    <cellStyle name="Comma 5 4 16 2 2" xfId="30106"/>
    <cellStyle name="Comma 5 4 16 3" xfId="11461"/>
    <cellStyle name="Comma 5 4 16 3 2" xfId="34233"/>
    <cellStyle name="Comma 5 4 16 4" xfId="15861"/>
    <cellStyle name="Comma 5 4 16 4 2" xfId="38633"/>
    <cellStyle name="Comma 5 4 16 5" xfId="19821"/>
    <cellStyle name="Comma 5 4 16 5 2" xfId="42593"/>
    <cellStyle name="Comma 5 4 16 6" xfId="25981"/>
    <cellStyle name="Comma 5 4 17" xfId="3264"/>
    <cellStyle name="Comma 5 4 17 2" xfId="7389"/>
    <cellStyle name="Comma 5 4 17 2 2" xfId="30161"/>
    <cellStyle name="Comma 5 4 17 3" xfId="11516"/>
    <cellStyle name="Comma 5 4 17 3 2" xfId="34288"/>
    <cellStyle name="Comma 5 4 17 4" xfId="15916"/>
    <cellStyle name="Comma 5 4 17 4 2" xfId="38688"/>
    <cellStyle name="Comma 5 4 17 5" xfId="19876"/>
    <cellStyle name="Comma 5 4 17 5 2" xfId="42648"/>
    <cellStyle name="Comma 5 4 17 6" xfId="26036"/>
    <cellStyle name="Comma 5 4 18" xfId="3319"/>
    <cellStyle name="Comma 5 4 18 2" xfId="7444"/>
    <cellStyle name="Comma 5 4 18 2 2" xfId="30216"/>
    <cellStyle name="Comma 5 4 18 3" xfId="11571"/>
    <cellStyle name="Comma 5 4 18 3 2" xfId="34343"/>
    <cellStyle name="Comma 5 4 18 4" xfId="15971"/>
    <cellStyle name="Comma 5 4 18 4 2" xfId="38743"/>
    <cellStyle name="Comma 5 4 18 5" xfId="19931"/>
    <cellStyle name="Comma 5 4 18 5 2" xfId="42703"/>
    <cellStyle name="Comma 5 4 18 6" xfId="26091"/>
    <cellStyle name="Comma 5 4 19" xfId="3374"/>
    <cellStyle name="Comma 5 4 19 2" xfId="7499"/>
    <cellStyle name="Comma 5 4 19 2 2" xfId="30271"/>
    <cellStyle name="Comma 5 4 19 3" xfId="11626"/>
    <cellStyle name="Comma 5 4 19 3 2" xfId="34398"/>
    <cellStyle name="Comma 5 4 19 4" xfId="16026"/>
    <cellStyle name="Comma 5 4 19 4 2" xfId="38798"/>
    <cellStyle name="Comma 5 4 19 5" xfId="19986"/>
    <cellStyle name="Comma 5 4 19 5 2" xfId="42758"/>
    <cellStyle name="Comma 5 4 19 6" xfId="26146"/>
    <cellStyle name="Comma 5 4 2" xfId="239"/>
    <cellStyle name="Comma 5 4 2 10" xfId="8546"/>
    <cellStyle name="Comma 5 4 2 10 2" xfId="31318"/>
    <cellStyle name="Comma 5 4 2 11" xfId="12506"/>
    <cellStyle name="Comma 5 4 2 11 2" xfId="35278"/>
    <cellStyle name="Comma 5 4 2 12" xfId="12946"/>
    <cellStyle name="Comma 5 4 2 12 2" xfId="35718"/>
    <cellStyle name="Comma 5 4 2 13" xfId="16906"/>
    <cellStyle name="Comma 5 4 2 13 2" xfId="39678"/>
    <cellStyle name="Comma 5 4 2 14" xfId="349"/>
    <cellStyle name="Comma 5 4 2 14 2" xfId="23121"/>
    <cellStyle name="Comma 5 4 2 15" xfId="23011"/>
    <cellStyle name="Comma 5 4 2 2" xfId="404"/>
    <cellStyle name="Comma 5 4 2 2 10" xfId="17016"/>
    <cellStyle name="Comma 5 4 2 2 10 2" xfId="39788"/>
    <cellStyle name="Comma 5 4 2 2 11" xfId="23176"/>
    <cellStyle name="Comma 5 4 2 2 2" xfId="1119"/>
    <cellStyle name="Comma 5 4 2 2 2 2" xfId="5244"/>
    <cellStyle name="Comma 5 4 2 2 2 2 2" xfId="28016"/>
    <cellStyle name="Comma 5 4 2 2 2 3" xfId="9371"/>
    <cellStyle name="Comma 5 4 2 2 2 3 2" xfId="32143"/>
    <cellStyle name="Comma 5 4 2 2 2 4" xfId="13771"/>
    <cellStyle name="Comma 5 4 2 2 2 4 2" xfId="36543"/>
    <cellStyle name="Comma 5 4 2 2 2 5" xfId="17731"/>
    <cellStyle name="Comma 5 4 2 2 2 5 2" xfId="40503"/>
    <cellStyle name="Comma 5 4 2 2 2 6" xfId="23891"/>
    <cellStyle name="Comma 5 4 2 2 3" xfId="1834"/>
    <cellStyle name="Comma 5 4 2 2 3 2" xfId="5959"/>
    <cellStyle name="Comma 5 4 2 2 3 2 2" xfId="28731"/>
    <cellStyle name="Comma 5 4 2 2 3 3" xfId="10086"/>
    <cellStyle name="Comma 5 4 2 2 3 3 2" xfId="32858"/>
    <cellStyle name="Comma 5 4 2 2 3 4" xfId="14486"/>
    <cellStyle name="Comma 5 4 2 2 3 4 2" xfId="37258"/>
    <cellStyle name="Comma 5 4 2 2 3 5" xfId="18446"/>
    <cellStyle name="Comma 5 4 2 2 3 5 2" xfId="41218"/>
    <cellStyle name="Comma 5 4 2 2 3 6" xfId="24606"/>
    <cellStyle name="Comma 5 4 2 2 4" xfId="2659"/>
    <cellStyle name="Comma 5 4 2 2 4 2" xfId="6784"/>
    <cellStyle name="Comma 5 4 2 2 4 2 2" xfId="29556"/>
    <cellStyle name="Comma 5 4 2 2 4 3" xfId="10911"/>
    <cellStyle name="Comma 5 4 2 2 4 3 2" xfId="33683"/>
    <cellStyle name="Comma 5 4 2 2 4 4" xfId="15311"/>
    <cellStyle name="Comma 5 4 2 2 4 4 2" xfId="38083"/>
    <cellStyle name="Comma 5 4 2 2 4 5" xfId="19271"/>
    <cellStyle name="Comma 5 4 2 2 4 5 2" xfId="42043"/>
    <cellStyle name="Comma 5 4 2 2 4 6" xfId="25431"/>
    <cellStyle name="Comma 5 4 2 2 5" xfId="3649"/>
    <cellStyle name="Comma 5 4 2 2 5 2" xfId="7774"/>
    <cellStyle name="Comma 5 4 2 2 5 2 2" xfId="30546"/>
    <cellStyle name="Comma 5 4 2 2 5 3" xfId="11901"/>
    <cellStyle name="Comma 5 4 2 2 5 3 2" xfId="34673"/>
    <cellStyle name="Comma 5 4 2 2 5 4" xfId="16301"/>
    <cellStyle name="Comma 5 4 2 2 5 4 2" xfId="39073"/>
    <cellStyle name="Comma 5 4 2 2 5 5" xfId="20261"/>
    <cellStyle name="Comma 5 4 2 2 5 5 2" xfId="43033"/>
    <cellStyle name="Comma 5 4 2 2 5 6" xfId="26421"/>
    <cellStyle name="Comma 5 4 2 2 6" xfId="4529"/>
    <cellStyle name="Comma 5 4 2 2 6 2" xfId="27301"/>
    <cellStyle name="Comma 5 4 2 2 7" xfId="8656"/>
    <cellStyle name="Comma 5 4 2 2 7 2" xfId="31428"/>
    <cellStyle name="Comma 5 4 2 2 8" xfId="12616"/>
    <cellStyle name="Comma 5 4 2 2 8 2" xfId="35388"/>
    <cellStyle name="Comma 5 4 2 2 9" xfId="13056"/>
    <cellStyle name="Comma 5 4 2 2 9 2" xfId="35828"/>
    <cellStyle name="Comma 5 4 2 3" xfId="514"/>
    <cellStyle name="Comma 5 4 2 3 10" xfId="17126"/>
    <cellStyle name="Comma 5 4 2 3 10 2" xfId="39898"/>
    <cellStyle name="Comma 5 4 2 3 11" xfId="23286"/>
    <cellStyle name="Comma 5 4 2 3 2" xfId="1229"/>
    <cellStyle name="Comma 5 4 2 3 2 2" xfId="5354"/>
    <cellStyle name="Comma 5 4 2 3 2 2 2" xfId="28126"/>
    <cellStyle name="Comma 5 4 2 3 2 3" xfId="9481"/>
    <cellStyle name="Comma 5 4 2 3 2 3 2" xfId="32253"/>
    <cellStyle name="Comma 5 4 2 3 2 4" xfId="13881"/>
    <cellStyle name="Comma 5 4 2 3 2 4 2" xfId="36653"/>
    <cellStyle name="Comma 5 4 2 3 2 5" xfId="17841"/>
    <cellStyle name="Comma 5 4 2 3 2 5 2" xfId="40613"/>
    <cellStyle name="Comma 5 4 2 3 2 6" xfId="24001"/>
    <cellStyle name="Comma 5 4 2 3 3" xfId="1944"/>
    <cellStyle name="Comma 5 4 2 3 3 2" xfId="6069"/>
    <cellStyle name="Comma 5 4 2 3 3 2 2" xfId="28841"/>
    <cellStyle name="Comma 5 4 2 3 3 3" xfId="10196"/>
    <cellStyle name="Comma 5 4 2 3 3 3 2" xfId="32968"/>
    <cellStyle name="Comma 5 4 2 3 3 4" xfId="14596"/>
    <cellStyle name="Comma 5 4 2 3 3 4 2" xfId="37368"/>
    <cellStyle name="Comma 5 4 2 3 3 5" xfId="18556"/>
    <cellStyle name="Comma 5 4 2 3 3 5 2" xfId="41328"/>
    <cellStyle name="Comma 5 4 2 3 3 6" xfId="24716"/>
    <cellStyle name="Comma 5 4 2 3 4" xfId="2769"/>
    <cellStyle name="Comma 5 4 2 3 4 2" xfId="6894"/>
    <cellStyle name="Comma 5 4 2 3 4 2 2" xfId="29666"/>
    <cellStyle name="Comma 5 4 2 3 4 3" xfId="11021"/>
    <cellStyle name="Comma 5 4 2 3 4 3 2" xfId="33793"/>
    <cellStyle name="Comma 5 4 2 3 4 4" xfId="15421"/>
    <cellStyle name="Comma 5 4 2 3 4 4 2" xfId="38193"/>
    <cellStyle name="Comma 5 4 2 3 4 5" xfId="19381"/>
    <cellStyle name="Comma 5 4 2 3 4 5 2" xfId="42153"/>
    <cellStyle name="Comma 5 4 2 3 4 6" xfId="25541"/>
    <cellStyle name="Comma 5 4 2 3 5" xfId="3759"/>
    <cellStyle name="Comma 5 4 2 3 5 2" xfId="7884"/>
    <cellStyle name="Comma 5 4 2 3 5 2 2" xfId="30656"/>
    <cellStyle name="Comma 5 4 2 3 5 3" xfId="12011"/>
    <cellStyle name="Comma 5 4 2 3 5 3 2" xfId="34783"/>
    <cellStyle name="Comma 5 4 2 3 5 4" xfId="16411"/>
    <cellStyle name="Comma 5 4 2 3 5 4 2" xfId="39183"/>
    <cellStyle name="Comma 5 4 2 3 5 5" xfId="20371"/>
    <cellStyle name="Comma 5 4 2 3 5 5 2" xfId="43143"/>
    <cellStyle name="Comma 5 4 2 3 5 6" xfId="26531"/>
    <cellStyle name="Comma 5 4 2 3 6" xfId="4639"/>
    <cellStyle name="Comma 5 4 2 3 6 2" xfId="27411"/>
    <cellStyle name="Comma 5 4 2 3 7" xfId="8766"/>
    <cellStyle name="Comma 5 4 2 3 7 2" xfId="31538"/>
    <cellStyle name="Comma 5 4 2 3 8" xfId="12726"/>
    <cellStyle name="Comma 5 4 2 3 8 2" xfId="35498"/>
    <cellStyle name="Comma 5 4 2 3 9" xfId="13166"/>
    <cellStyle name="Comma 5 4 2 3 9 2" xfId="35938"/>
    <cellStyle name="Comma 5 4 2 4" xfId="789"/>
    <cellStyle name="Comma 5 4 2 4 10" xfId="23561"/>
    <cellStyle name="Comma 5 4 2 4 2" xfId="1504"/>
    <cellStyle name="Comma 5 4 2 4 2 2" xfId="5629"/>
    <cellStyle name="Comma 5 4 2 4 2 2 2" xfId="28401"/>
    <cellStyle name="Comma 5 4 2 4 2 3" xfId="9756"/>
    <cellStyle name="Comma 5 4 2 4 2 3 2" xfId="32528"/>
    <cellStyle name="Comma 5 4 2 4 2 4" xfId="14156"/>
    <cellStyle name="Comma 5 4 2 4 2 4 2" xfId="36928"/>
    <cellStyle name="Comma 5 4 2 4 2 5" xfId="18116"/>
    <cellStyle name="Comma 5 4 2 4 2 5 2" xfId="40888"/>
    <cellStyle name="Comma 5 4 2 4 2 6" xfId="24276"/>
    <cellStyle name="Comma 5 4 2 4 3" xfId="2219"/>
    <cellStyle name="Comma 5 4 2 4 3 2" xfId="6344"/>
    <cellStyle name="Comma 5 4 2 4 3 2 2" xfId="29116"/>
    <cellStyle name="Comma 5 4 2 4 3 3" xfId="10471"/>
    <cellStyle name="Comma 5 4 2 4 3 3 2" xfId="33243"/>
    <cellStyle name="Comma 5 4 2 4 3 4" xfId="14871"/>
    <cellStyle name="Comma 5 4 2 4 3 4 2" xfId="37643"/>
    <cellStyle name="Comma 5 4 2 4 3 5" xfId="18831"/>
    <cellStyle name="Comma 5 4 2 4 3 5 2" xfId="41603"/>
    <cellStyle name="Comma 5 4 2 4 3 6" xfId="24991"/>
    <cellStyle name="Comma 5 4 2 4 4" xfId="3044"/>
    <cellStyle name="Comma 5 4 2 4 4 2" xfId="7169"/>
    <cellStyle name="Comma 5 4 2 4 4 2 2" xfId="29941"/>
    <cellStyle name="Comma 5 4 2 4 4 3" xfId="11296"/>
    <cellStyle name="Comma 5 4 2 4 4 3 2" xfId="34068"/>
    <cellStyle name="Comma 5 4 2 4 4 4" xfId="15696"/>
    <cellStyle name="Comma 5 4 2 4 4 4 2" xfId="38468"/>
    <cellStyle name="Comma 5 4 2 4 4 5" xfId="19656"/>
    <cellStyle name="Comma 5 4 2 4 4 5 2" xfId="42428"/>
    <cellStyle name="Comma 5 4 2 4 4 6" xfId="25816"/>
    <cellStyle name="Comma 5 4 2 4 5" xfId="4034"/>
    <cellStyle name="Comma 5 4 2 4 5 2" xfId="8159"/>
    <cellStyle name="Comma 5 4 2 4 5 2 2" xfId="30931"/>
    <cellStyle name="Comma 5 4 2 4 5 3" xfId="12286"/>
    <cellStyle name="Comma 5 4 2 4 5 3 2" xfId="35058"/>
    <cellStyle name="Comma 5 4 2 4 5 4" xfId="16686"/>
    <cellStyle name="Comma 5 4 2 4 5 4 2" xfId="39458"/>
    <cellStyle name="Comma 5 4 2 4 5 5" xfId="20646"/>
    <cellStyle name="Comma 5 4 2 4 5 5 2" xfId="43418"/>
    <cellStyle name="Comma 5 4 2 4 5 6" xfId="26806"/>
    <cellStyle name="Comma 5 4 2 4 6" xfId="4914"/>
    <cellStyle name="Comma 5 4 2 4 6 2" xfId="27686"/>
    <cellStyle name="Comma 5 4 2 4 7" xfId="9041"/>
    <cellStyle name="Comma 5 4 2 4 7 2" xfId="31813"/>
    <cellStyle name="Comma 5 4 2 4 8" xfId="13441"/>
    <cellStyle name="Comma 5 4 2 4 8 2" xfId="36213"/>
    <cellStyle name="Comma 5 4 2 4 9" xfId="17401"/>
    <cellStyle name="Comma 5 4 2 4 9 2" xfId="40173"/>
    <cellStyle name="Comma 5 4 2 5" xfId="1009"/>
    <cellStyle name="Comma 5 4 2 5 2" xfId="5134"/>
    <cellStyle name="Comma 5 4 2 5 2 2" xfId="27906"/>
    <cellStyle name="Comma 5 4 2 5 3" xfId="9261"/>
    <cellStyle name="Comma 5 4 2 5 3 2" xfId="32033"/>
    <cellStyle name="Comma 5 4 2 5 4" xfId="13661"/>
    <cellStyle name="Comma 5 4 2 5 4 2" xfId="36433"/>
    <cellStyle name="Comma 5 4 2 5 5" xfId="17621"/>
    <cellStyle name="Comma 5 4 2 5 5 2" xfId="40393"/>
    <cellStyle name="Comma 5 4 2 5 6" xfId="23781"/>
    <cellStyle name="Comma 5 4 2 6" xfId="1724"/>
    <cellStyle name="Comma 5 4 2 6 2" xfId="5849"/>
    <cellStyle name="Comma 5 4 2 6 2 2" xfId="28621"/>
    <cellStyle name="Comma 5 4 2 6 3" xfId="9976"/>
    <cellStyle name="Comma 5 4 2 6 3 2" xfId="32748"/>
    <cellStyle name="Comma 5 4 2 6 4" xfId="14376"/>
    <cellStyle name="Comma 5 4 2 6 4 2" xfId="37148"/>
    <cellStyle name="Comma 5 4 2 6 5" xfId="18336"/>
    <cellStyle name="Comma 5 4 2 6 5 2" xfId="41108"/>
    <cellStyle name="Comma 5 4 2 6 6" xfId="24496"/>
    <cellStyle name="Comma 5 4 2 7" xfId="2549"/>
    <cellStyle name="Comma 5 4 2 7 2" xfId="6674"/>
    <cellStyle name="Comma 5 4 2 7 2 2" xfId="29446"/>
    <cellStyle name="Comma 5 4 2 7 3" xfId="10801"/>
    <cellStyle name="Comma 5 4 2 7 3 2" xfId="33573"/>
    <cellStyle name="Comma 5 4 2 7 4" xfId="15201"/>
    <cellStyle name="Comma 5 4 2 7 4 2" xfId="37973"/>
    <cellStyle name="Comma 5 4 2 7 5" xfId="19161"/>
    <cellStyle name="Comma 5 4 2 7 5 2" xfId="41933"/>
    <cellStyle name="Comma 5 4 2 7 6" xfId="25321"/>
    <cellStyle name="Comma 5 4 2 8" xfId="3539"/>
    <cellStyle name="Comma 5 4 2 8 2" xfId="7664"/>
    <cellStyle name="Comma 5 4 2 8 2 2" xfId="30436"/>
    <cellStyle name="Comma 5 4 2 8 3" xfId="11791"/>
    <cellStyle name="Comma 5 4 2 8 3 2" xfId="34563"/>
    <cellStyle name="Comma 5 4 2 8 4" xfId="16191"/>
    <cellStyle name="Comma 5 4 2 8 4 2" xfId="38963"/>
    <cellStyle name="Comma 5 4 2 8 5" xfId="20151"/>
    <cellStyle name="Comma 5 4 2 8 5 2" xfId="42923"/>
    <cellStyle name="Comma 5 4 2 8 6" xfId="26311"/>
    <cellStyle name="Comma 5 4 2 9" xfId="4419"/>
    <cellStyle name="Comma 5 4 2 9 2" xfId="27191"/>
    <cellStyle name="Comma 5 4 20" xfId="3429"/>
    <cellStyle name="Comma 5 4 20 2" xfId="7554"/>
    <cellStyle name="Comma 5 4 20 2 2" xfId="30326"/>
    <cellStyle name="Comma 5 4 20 3" xfId="11681"/>
    <cellStyle name="Comma 5 4 20 3 2" xfId="34453"/>
    <cellStyle name="Comma 5 4 20 4" xfId="16081"/>
    <cellStyle name="Comma 5 4 20 4 2" xfId="38853"/>
    <cellStyle name="Comma 5 4 20 5" xfId="20041"/>
    <cellStyle name="Comma 5 4 20 5 2" xfId="42813"/>
    <cellStyle name="Comma 5 4 20 6" xfId="26201"/>
    <cellStyle name="Comma 5 4 21" xfId="3484"/>
    <cellStyle name="Comma 5 4 21 2" xfId="7609"/>
    <cellStyle name="Comma 5 4 21 2 2" xfId="30381"/>
    <cellStyle name="Comma 5 4 21 3" xfId="11736"/>
    <cellStyle name="Comma 5 4 21 3 2" xfId="34508"/>
    <cellStyle name="Comma 5 4 21 4" xfId="16136"/>
    <cellStyle name="Comma 5 4 21 4 2" xfId="38908"/>
    <cellStyle name="Comma 5 4 21 5" xfId="20096"/>
    <cellStyle name="Comma 5 4 21 5 2" xfId="42868"/>
    <cellStyle name="Comma 5 4 21 6" xfId="26256"/>
    <cellStyle name="Comma 5 4 22" xfId="4199"/>
    <cellStyle name="Comma 5 4 22 2" xfId="26971"/>
    <cellStyle name="Comma 5 4 23" xfId="4254"/>
    <cellStyle name="Comma 5 4 23 2" xfId="27026"/>
    <cellStyle name="Comma 5 4 24" xfId="4309"/>
    <cellStyle name="Comma 5 4 24 2" xfId="27081"/>
    <cellStyle name="Comma 5 4 25" xfId="4364"/>
    <cellStyle name="Comma 5 4 25 2" xfId="27136"/>
    <cellStyle name="Comma 5 4 26" xfId="8324"/>
    <cellStyle name="Comma 5 4 26 2" xfId="31096"/>
    <cellStyle name="Comma 5 4 27" xfId="8381"/>
    <cellStyle name="Comma 5 4 27 2" xfId="31153"/>
    <cellStyle name="Comma 5 4 28" xfId="8436"/>
    <cellStyle name="Comma 5 4 28 2" xfId="31208"/>
    <cellStyle name="Comma 5 4 29" xfId="8491"/>
    <cellStyle name="Comma 5 4 29 2" xfId="31263"/>
    <cellStyle name="Comma 5 4 3" xfId="294"/>
    <cellStyle name="Comma 5 4 3 10" xfId="16961"/>
    <cellStyle name="Comma 5 4 3 10 2" xfId="39733"/>
    <cellStyle name="Comma 5 4 3 11" xfId="23066"/>
    <cellStyle name="Comma 5 4 3 2" xfId="1064"/>
    <cellStyle name="Comma 5 4 3 2 2" xfId="5189"/>
    <cellStyle name="Comma 5 4 3 2 2 2" xfId="27961"/>
    <cellStyle name="Comma 5 4 3 2 3" xfId="9316"/>
    <cellStyle name="Comma 5 4 3 2 3 2" xfId="32088"/>
    <cellStyle name="Comma 5 4 3 2 4" xfId="13716"/>
    <cellStyle name="Comma 5 4 3 2 4 2" xfId="36488"/>
    <cellStyle name="Comma 5 4 3 2 5" xfId="17676"/>
    <cellStyle name="Comma 5 4 3 2 5 2" xfId="40448"/>
    <cellStyle name="Comma 5 4 3 2 6" xfId="23836"/>
    <cellStyle name="Comma 5 4 3 3" xfId="1779"/>
    <cellStyle name="Comma 5 4 3 3 2" xfId="5904"/>
    <cellStyle name="Comma 5 4 3 3 2 2" xfId="28676"/>
    <cellStyle name="Comma 5 4 3 3 3" xfId="10031"/>
    <cellStyle name="Comma 5 4 3 3 3 2" xfId="32803"/>
    <cellStyle name="Comma 5 4 3 3 4" xfId="14431"/>
    <cellStyle name="Comma 5 4 3 3 4 2" xfId="37203"/>
    <cellStyle name="Comma 5 4 3 3 5" xfId="18391"/>
    <cellStyle name="Comma 5 4 3 3 5 2" xfId="41163"/>
    <cellStyle name="Comma 5 4 3 3 6" xfId="24551"/>
    <cellStyle name="Comma 5 4 3 4" xfId="2604"/>
    <cellStyle name="Comma 5 4 3 4 2" xfId="6729"/>
    <cellStyle name="Comma 5 4 3 4 2 2" xfId="29501"/>
    <cellStyle name="Comma 5 4 3 4 3" xfId="10856"/>
    <cellStyle name="Comma 5 4 3 4 3 2" xfId="33628"/>
    <cellStyle name="Comma 5 4 3 4 4" xfId="15256"/>
    <cellStyle name="Comma 5 4 3 4 4 2" xfId="38028"/>
    <cellStyle name="Comma 5 4 3 4 5" xfId="19216"/>
    <cellStyle name="Comma 5 4 3 4 5 2" xfId="41988"/>
    <cellStyle name="Comma 5 4 3 4 6" xfId="25376"/>
    <cellStyle name="Comma 5 4 3 5" xfId="3594"/>
    <cellStyle name="Comma 5 4 3 5 2" xfId="7719"/>
    <cellStyle name="Comma 5 4 3 5 2 2" xfId="30491"/>
    <cellStyle name="Comma 5 4 3 5 3" xfId="11846"/>
    <cellStyle name="Comma 5 4 3 5 3 2" xfId="34618"/>
    <cellStyle name="Comma 5 4 3 5 4" xfId="16246"/>
    <cellStyle name="Comma 5 4 3 5 4 2" xfId="39018"/>
    <cellStyle name="Comma 5 4 3 5 5" xfId="20206"/>
    <cellStyle name="Comma 5 4 3 5 5 2" xfId="42978"/>
    <cellStyle name="Comma 5 4 3 5 6" xfId="26366"/>
    <cellStyle name="Comma 5 4 3 6" xfId="4474"/>
    <cellStyle name="Comma 5 4 3 6 2" xfId="27246"/>
    <cellStyle name="Comma 5 4 3 7" xfId="8601"/>
    <cellStyle name="Comma 5 4 3 7 2" xfId="31373"/>
    <cellStyle name="Comma 5 4 3 8" xfId="12561"/>
    <cellStyle name="Comma 5 4 3 8 2" xfId="35333"/>
    <cellStyle name="Comma 5 4 3 9" xfId="13001"/>
    <cellStyle name="Comma 5 4 3 9 2" xfId="35773"/>
    <cellStyle name="Comma 5 4 30" xfId="12451"/>
    <cellStyle name="Comma 5 4 30 2" xfId="35223"/>
    <cellStyle name="Comma 5 4 31" xfId="12781"/>
    <cellStyle name="Comma 5 4 31 2" xfId="35553"/>
    <cellStyle name="Comma 5 4 32" xfId="12836"/>
    <cellStyle name="Comma 5 4 32 2" xfId="35608"/>
    <cellStyle name="Comma 5 4 33" xfId="12891"/>
    <cellStyle name="Comma 5 4 33 2" xfId="35663"/>
    <cellStyle name="Comma 5 4 34" xfId="16851"/>
    <cellStyle name="Comma 5 4 34 2" xfId="39623"/>
    <cellStyle name="Comma 5 4 35" xfId="20811"/>
    <cellStyle name="Comma 5 4 35 2" xfId="43583"/>
    <cellStyle name="Comma 5 4 36" xfId="20866"/>
    <cellStyle name="Comma 5 4 36 2" xfId="43638"/>
    <cellStyle name="Comma 5 4 37" xfId="20921"/>
    <cellStyle name="Comma 5 4 37 2" xfId="43693"/>
    <cellStyle name="Comma 5 4 38" xfId="20976"/>
    <cellStyle name="Comma 5 4 38 2" xfId="43748"/>
    <cellStyle name="Comma 5 4 39" xfId="21031"/>
    <cellStyle name="Comma 5 4 39 2" xfId="43803"/>
    <cellStyle name="Comma 5 4 4" xfId="459"/>
    <cellStyle name="Comma 5 4 4 10" xfId="17071"/>
    <cellStyle name="Comma 5 4 4 10 2" xfId="39843"/>
    <cellStyle name="Comma 5 4 4 11" xfId="23231"/>
    <cellStyle name="Comma 5 4 4 2" xfId="1174"/>
    <cellStyle name="Comma 5 4 4 2 2" xfId="5299"/>
    <cellStyle name="Comma 5 4 4 2 2 2" xfId="28071"/>
    <cellStyle name="Comma 5 4 4 2 3" xfId="9426"/>
    <cellStyle name="Comma 5 4 4 2 3 2" xfId="32198"/>
    <cellStyle name="Comma 5 4 4 2 4" xfId="13826"/>
    <cellStyle name="Comma 5 4 4 2 4 2" xfId="36598"/>
    <cellStyle name="Comma 5 4 4 2 5" xfId="17786"/>
    <cellStyle name="Comma 5 4 4 2 5 2" xfId="40558"/>
    <cellStyle name="Comma 5 4 4 2 6" xfId="23946"/>
    <cellStyle name="Comma 5 4 4 3" xfId="1889"/>
    <cellStyle name="Comma 5 4 4 3 2" xfId="6014"/>
    <cellStyle name="Comma 5 4 4 3 2 2" xfId="28786"/>
    <cellStyle name="Comma 5 4 4 3 3" xfId="10141"/>
    <cellStyle name="Comma 5 4 4 3 3 2" xfId="32913"/>
    <cellStyle name="Comma 5 4 4 3 4" xfId="14541"/>
    <cellStyle name="Comma 5 4 4 3 4 2" xfId="37313"/>
    <cellStyle name="Comma 5 4 4 3 5" xfId="18501"/>
    <cellStyle name="Comma 5 4 4 3 5 2" xfId="41273"/>
    <cellStyle name="Comma 5 4 4 3 6" xfId="24661"/>
    <cellStyle name="Comma 5 4 4 4" xfId="2714"/>
    <cellStyle name="Comma 5 4 4 4 2" xfId="6839"/>
    <cellStyle name="Comma 5 4 4 4 2 2" xfId="29611"/>
    <cellStyle name="Comma 5 4 4 4 3" xfId="10966"/>
    <cellStyle name="Comma 5 4 4 4 3 2" xfId="33738"/>
    <cellStyle name="Comma 5 4 4 4 4" xfId="15366"/>
    <cellStyle name="Comma 5 4 4 4 4 2" xfId="38138"/>
    <cellStyle name="Comma 5 4 4 4 5" xfId="19326"/>
    <cellStyle name="Comma 5 4 4 4 5 2" xfId="42098"/>
    <cellStyle name="Comma 5 4 4 4 6" xfId="25486"/>
    <cellStyle name="Comma 5 4 4 5" xfId="3704"/>
    <cellStyle name="Comma 5 4 4 5 2" xfId="7829"/>
    <cellStyle name="Comma 5 4 4 5 2 2" xfId="30601"/>
    <cellStyle name="Comma 5 4 4 5 3" xfId="11956"/>
    <cellStyle name="Comma 5 4 4 5 3 2" xfId="34728"/>
    <cellStyle name="Comma 5 4 4 5 4" xfId="16356"/>
    <cellStyle name="Comma 5 4 4 5 4 2" xfId="39128"/>
    <cellStyle name="Comma 5 4 4 5 5" xfId="20316"/>
    <cellStyle name="Comma 5 4 4 5 5 2" xfId="43088"/>
    <cellStyle name="Comma 5 4 4 5 6" xfId="26476"/>
    <cellStyle name="Comma 5 4 4 6" xfId="4584"/>
    <cellStyle name="Comma 5 4 4 6 2" xfId="27356"/>
    <cellStyle name="Comma 5 4 4 7" xfId="8711"/>
    <cellStyle name="Comma 5 4 4 7 2" xfId="31483"/>
    <cellStyle name="Comma 5 4 4 8" xfId="12671"/>
    <cellStyle name="Comma 5 4 4 8 2" xfId="35443"/>
    <cellStyle name="Comma 5 4 4 9" xfId="13111"/>
    <cellStyle name="Comma 5 4 4 9 2" xfId="35883"/>
    <cellStyle name="Comma 5 4 40" xfId="21086"/>
    <cellStyle name="Comma 5 4 40 2" xfId="43858"/>
    <cellStyle name="Comma 5 4 41" xfId="21141"/>
    <cellStyle name="Comma 5 4 41 2" xfId="43913"/>
    <cellStyle name="Comma 5 4 42" xfId="21196"/>
    <cellStyle name="Comma 5 4 42 2" xfId="43968"/>
    <cellStyle name="Comma 5 4 43" xfId="21251"/>
    <cellStyle name="Comma 5 4 43 2" xfId="44023"/>
    <cellStyle name="Comma 5 4 44" xfId="21306"/>
    <cellStyle name="Comma 5 4 44 2" xfId="44078"/>
    <cellStyle name="Comma 5 4 45" xfId="21361"/>
    <cellStyle name="Comma 5 4 45 2" xfId="44133"/>
    <cellStyle name="Comma 5 4 46" xfId="21416"/>
    <cellStyle name="Comma 5 4 46 2" xfId="44188"/>
    <cellStyle name="Comma 5 4 47" xfId="21471"/>
    <cellStyle name="Comma 5 4 47 2" xfId="44243"/>
    <cellStyle name="Comma 5 4 48" xfId="21526"/>
    <cellStyle name="Comma 5 4 48 2" xfId="44298"/>
    <cellStyle name="Comma 5 4 49" xfId="21581"/>
    <cellStyle name="Comma 5 4 49 2" xfId="44353"/>
    <cellStyle name="Comma 5 4 5" xfId="569"/>
    <cellStyle name="Comma 5 4 5 10" xfId="23341"/>
    <cellStyle name="Comma 5 4 5 2" xfId="1284"/>
    <cellStyle name="Comma 5 4 5 2 2" xfId="5409"/>
    <cellStyle name="Comma 5 4 5 2 2 2" xfId="28181"/>
    <cellStyle name="Comma 5 4 5 2 3" xfId="9536"/>
    <cellStyle name="Comma 5 4 5 2 3 2" xfId="32308"/>
    <cellStyle name="Comma 5 4 5 2 4" xfId="13936"/>
    <cellStyle name="Comma 5 4 5 2 4 2" xfId="36708"/>
    <cellStyle name="Comma 5 4 5 2 5" xfId="17896"/>
    <cellStyle name="Comma 5 4 5 2 5 2" xfId="40668"/>
    <cellStyle name="Comma 5 4 5 2 6" xfId="24056"/>
    <cellStyle name="Comma 5 4 5 3" xfId="1999"/>
    <cellStyle name="Comma 5 4 5 3 2" xfId="6124"/>
    <cellStyle name="Comma 5 4 5 3 2 2" xfId="28896"/>
    <cellStyle name="Comma 5 4 5 3 3" xfId="10251"/>
    <cellStyle name="Comma 5 4 5 3 3 2" xfId="33023"/>
    <cellStyle name="Comma 5 4 5 3 4" xfId="14651"/>
    <cellStyle name="Comma 5 4 5 3 4 2" xfId="37423"/>
    <cellStyle name="Comma 5 4 5 3 5" xfId="18611"/>
    <cellStyle name="Comma 5 4 5 3 5 2" xfId="41383"/>
    <cellStyle name="Comma 5 4 5 3 6" xfId="24771"/>
    <cellStyle name="Comma 5 4 5 4" xfId="2824"/>
    <cellStyle name="Comma 5 4 5 4 2" xfId="6949"/>
    <cellStyle name="Comma 5 4 5 4 2 2" xfId="29721"/>
    <cellStyle name="Comma 5 4 5 4 3" xfId="11076"/>
    <cellStyle name="Comma 5 4 5 4 3 2" xfId="33848"/>
    <cellStyle name="Comma 5 4 5 4 4" xfId="15476"/>
    <cellStyle name="Comma 5 4 5 4 4 2" xfId="38248"/>
    <cellStyle name="Comma 5 4 5 4 5" xfId="19436"/>
    <cellStyle name="Comma 5 4 5 4 5 2" xfId="42208"/>
    <cellStyle name="Comma 5 4 5 4 6" xfId="25596"/>
    <cellStyle name="Comma 5 4 5 5" xfId="3814"/>
    <cellStyle name="Comma 5 4 5 5 2" xfId="7939"/>
    <cellStyle name="Comma 5 4 5 5 2 2" xfId="30711"/>
    <cellStyle name="Comma 5 4 5 5 3" xfId="12066"/>
    <cellStyle name="Comma 5 4 5 5 3 2" xfId="34838"/>
    <cellStyle name="Comma 5 4 5 5 4" xfId="16466"/>
    <cellStyle name="Comma 5 4 5 5 4 2" xfId="39238"/>
    <cellStyle name="Comma 5 4 5 5 5" xfId="20426"/>
    <cellStyle name="Comma 5 4 5 5 5 2" xfId="43198"/>
    <cellStyle name="Comma 5 4 5 5 6" xfId="26586"/>
    <cellStyle name="Comma 5 4 5 6" xfId="4694"/>
    <cellStyle name="Comma 5 4 5 6 2" xfId="27466"/>
    <cellStyle name="Comma 5 4 5 7" xfId="8821"/>
    <cellStyle name="Comma 5 4 5 7 2" xfId="31593"/>
    <cellStyle name="Comma 5 4 5 8" xfId="13221"/>
    <cellStyle name="Comma 5 4 5 8 2" xfId="35993"/>
    <cellStyle name="Comma 5 4 5 9" xfId="17181"/>
    <cellStyle name="Comma 5 4 5 9 2" xfId="39953"/>
    <cellStyle name="Comma 5 4 50" xfId="21636"/>
    <cellStyle name="Comma 5 4 50 2" xfId="44408"/>
    <cellStyle name="Comma 5 4 51" xfId="21691"/>
    <cellStyle name="Comma 5 4 51 2" xfId="44463"/>
    <cellStyle name="Comma 5 4 52" xfId="21746"/>
    <cellStyle name="Comma 5 4 52 2" xfId="44518"/>
    <cellStyle name="Comma 5 4 53" xfId="21801"/>
    <cellStyle name="Comma 5 4 53 2" xfId="44573"/>
    <cellStyle name="Comma 5 4 54" xfId="21856"/>
    <cellStyle name="Comma 5 4 54 2" xfId="44628"/>
    <cellStyle name="Comma 5 4 55" xfId="21911"/>
    <cellStyle name="Comma 5 4 55 2" xfId="44683"/>
    <cellStyle name="Comma 5 4 56" xfId="21966"/>
    <cellStyle name="Comma 5 4 56 2" xfId="44738"/>
    <cellStyle name="Comma 5 4 57" xfId="22021"/>
    <cellStyle name="Comma 5 4 57 2" xfId="44793"/>
    <cellStyle name="Comma 5 4 58" xfId="22076"/>
    <cellStyle name="Comma 5 4 58 2" xfId="44848"/>
    <cellStyle name="Comma 5 4 59" xfId="22131"/>
    <cellStyle name="Comma 5 4 59 2" xfId="44903"/>
    <cellStyle name="Comma 5 4 6" xfId="624"/>
    <cellStyle name="Comma 5 4 6 10" xfId="23396"/>
    <cellStyle name="Comma 5 4 6 2" xfId="1339"/>
    <cellStyle name="Comma 5 4 6 2 2" xfId="5464"/>
    <cellStyle name="Comma 5 4 6 2 2 2" xfId="28236"/>
    <cellStyle name="Comma 5 4 6 2 3" xfId="9591"/>
    <cellStyle name="Comma 5 4 6 2 3 2" xfId="32363"/>
    <cellStyle name="Comma 5 4 6 2 4" xfId="13991"/>
    <cellStyle name="Comma 5 4 6 2 4 2" xfId="36763"/>
    <cellStyle name="Comma 5 4 6 2 5" xfId="17951"/>
    <cellStyle name="Comma 5 4 6 2 5 2" xfId="40723"/>
    <cellStyle name="Comma 5 4 6 2 6" xfId="24111"/>
    <cellStyle name="Comma 5 4 6 3" xfId="2054"/>
    <cellStyle name="Comma 5 4 6 3 2" xfId="6179"/>
    <cellStyle name="Comma 5 4 6 3 2 2" xfId="28951"/>
    <cellStyle name="Comma 5 4 6 3 3" xfId="10306"/>
    <cellStyle name="Comma 5 4 6 3 3 2" xfId="33078"/>
    <cellStyle name="Comma 5 4 6 3 4" xfId="14706"/>
    <cellStyle name="Comma 5 4 6 3 4 2" xfId="37478"/>
    <cellStyle name="Comma 5 4 6 3 5" xfId="18666"/>
    <cellStyle name="Comma 5 4 6 3 5 2" xfId="41438"/>
    <cellStyle name="Comma 5 4 6 3 6" xfId="24826"/>
    <cellStyle name="Comma 5 4 6 4" xfId="2879"/>
    <cellStyle name="Comma 5 4 6 4 2" xfId="7004"/>
    <cellStyle name="Comma 5 4 6 4 2 2" xfId="29776"/>
    <cellStyle name="Comma 5 4 6 4 3" xfId="11131"/>
    <cellStyle name="Comma 5 4 6 4 3 2" xfId="33903"/>
    <cellStyle name="Comma 5 4 6 4 4" xfId="15531"/>
    <cellStyle name="Comma 5 4 6 4 4 2" xfId="38303"/>
    <cellStyle name="Comma 5 4 6 4 5" xfId="19491"/>
    <cellStyle name="Comma 5 4 6 4 5 2" xfId="42263"/>
    <cellStyle name="Comma 5 4 6 4 6" xfId="25651"/>
    <cellStyle name="Comma 5 4 6 5" xfId="3869"/>
    <cellStyle name="Comma 5 4 6 5 2" xfId="7994"/>
    <cellStyle name="Comma 5 4 6 5 2 2" xfId="30766"/>
    <cellStyle name="Comma 5 4 6 5 3" xfId="12121"/>
    <cellStyle name="Comma 5 4 6 5 3 2" xfId="34893"/>
    <cellStyle name="Comma 5 4 6 5 4" xfId="16521"/>
    <cellStyle name="Comma 5 4 6 5 4 2" xfId="39293"/>
    <cellStyle name="Comma 5 4 6 5 5" xfId="20481"/>
    <cellStyle name="Comma 5 4 6 5 5 2" xfId="43253"/>
    <cellStyle name="Comma 5 4 6 5 6" xfId="26641"/>
    <cellStyle name="Comma 5 4 6 6" xfId="4749"/>
    <cellStyle name="Comma 5 4 6 6 2" xfId="27521"/>
    <cellStyle name="Comma 5 4 6 7" xfId="8876"/>
    <cellStyle name="Comma 5 4 6 7 2" xfId="31648"/>
    <cellStyle name="Comma 5 4 6 8" xfId="13276"/>
    <cellStyle name="Comma 5 4 6 8 2" xfId="36048"/>
    <cellStyle name="Comma 5 4 6 9" xfId="17236"/>
    <cellStyle name="Comma 5 4 6 9 2" xfId="40008"/>
    <cellStyle name="Comma 5 4 60" xfId="22186"/>
    <cellStyle name="Comma 5 4 60 2" xfId="44958"/>
    <cellStyle name="Comma 5 4 61" xfId="22241"/>
    <cellStyle name="Comma 5 4 61 2" xfId="45013"/>
    <cellStyle name="Comma 5 4 62" xfId="22296"/>
    <cellStyle name="Comma 5 4 62 2" xfId="45068"/>
    <cellStyle name="Comma 5 4 63" xfId="22351"/>
    <cellStyle name="Comma 5 4 63 2" xfId="45123"/>
    <cellStyle name="Comma 5 4 64" xfId="22406"/>
    <cellStyle name="Comma 5 4 64 2" xfId="45178"/>
    <cellStyle name="Comma 5 4 65" xfId="22461"/>
    <cellStyle name="Comma 5 4 65 2" xfId="45233"/>
    <cellStyle name="Comma 5 4 66" xfId="22516"/>
    <cellStyle name="Comma 5 4 66 2" xfId="45288"/>
    <cellStyle name="Comma 5 4 67" xfId="22571"/>
    <cellStyle name="Comma 5 4 67 2" xfId="45343"/>
    <cellStyle name="Comma 5 4 68" xfId="22626"/>
    <cellStyle name="Comma 5 4 68 2" xfId="45398"/>
    <cellStyle name="Comma 5 4 69" xfId="22681"/>
    <cellStyle name="Comma 5 4 69 2" xfId="45453"/>
    <cellStyle name="Comma 5 4 7" xfId="679"/>
    <cellStyle name="Comma 5 4 7 10" xfId="23451"/>
    <cellStyle name="Comma 5 4 7 2" xfId="1394"/>
    <cellStyle name="Comma 5 4 7 2 2" xfId="5519"/>
    <cellStyle name="Comma 5 4 7 2 2 2" xfId="28291"/>
    <cellStyle name="Comma 5 4 7 2 3" xfId="9646"/>
    <cellStyle name="Comma 5 4 7 2 3 2" xfId="32418"/>
    <cellStyle name="Comma 5 4 7 2 4" xfId="14046"/>
    <cellStyle name="Comma 5 4 7 2 4 2" xfId="36818"/>
    <cellStyle name="Comma 5 4 7 2 5" xfId="18006"/>
    <cellStyle name="Comma 5 4 7 2 5 2" xfId="40778"/>
    <cellStyle name="Comma 5 4 7 2 6" xfId="24166"/>
    <cellStyle name="Comma 5 4 7 3" xfId="2109"/>
    <cellStyle name="Comma 5 4 7 3 2" xfId="6234"/>
    <cellStyle name="Comma 5 4 7 3 2 2" xfId="29006"/>
    <cellStyle name="Comma 5 4 7 3 3" xfId="10361"/>
    <cellStyle name="Comma 5 4 7 3 3 2" xfId="33133"/>
    <cellStyle name="Comma 5 4 7 3 4" xfId="14761"/>
    <cellStyle name="Comma 5 4 7 3 4 2" xfId="37533"/>
    <cellStyle name="Comma 5 4 7 3 5" xfId="18721"/>
    <cellStyle name="Comma 5 4 7 3 5 2" xfId="41493"/>
    <cellStyle name="Comma 5 4 7 3 6" xfId="24881"/>
    <cellStyle name="Comma 5 4 7 4" xfId="2934"/>
    <cellStyle name="Comma 5 4 7 4 2" xfId="7059"/>
    <cellStyle name="Comma 5 4 7 4 2 2" xfId="29831"/>
    <cellStyle name="Comma 5 4 7 4 3" xfId="11186"/>
    <cellStyle name="Comma 5 4 7 4 3 2" xfId="33958"/>
    <cellStyle name="Comma 5 4 7 4 4" xfId="15586"/>
    <cellStyle name="Comma 5 4 7 4 4 2" xfId="38358"/>
    <cellStyle name="Comma 5 4 7 4 5" xfId="19546"/>
    <cellStyle name="Comma 5 4 7 4 5 2" xfId="42318"/>
    <cellStyle name="Comma 5 4 7 4 6" xfId="25706"/>
    <cellStyle name="Comma 5 4 7 5" xfId="3924"/>
    <cellStyle name="Comma 5 4 7 5 2" xfId="8049"/>
    <cellStyle name="Comma 5 4 7 5 2 2" xfId="30821"/>
    <cellStyle name="Comma 5 4 7 5 3" xfId="12176"/>
    <cellStyle name="Comma 5 4 7 5 3 2" xfId="34948"/>
    <cellStyle name="Comma 5 4 7 5 4" xfId="16576"/>
    <cellStyle name="Comma 5 4 7 5 4 2" xfId="39348"/>
    <cellStyle name="Comma 5 4 7 5 5" xfId="20536"/>
    <cellStyle name="Comma 5 4 7 5 5 2" xfId="43308"/>
    <cellStyle name="Comma 5 4 7 5 6" xfId="26696"/>
    <cellStyle name="Comma 5 4 7 6" xfId="4804"/>
    <cellStyle name="Comma 5 4 7 6 2" xfId="27576"/>
    <cellStyle name="Comma 5 4 7 7" xfId="8931"/>
    <cellStyle name="Comma 5 4 7 7 2" xfId="31703"/>
    <cellStyle name="Comma 5 4 7 8" xfId="13331"/>
    <cellStyle name="Comma 5 4 7 8 2" xfId="36103"/>
    <cellStyle name="Comma 5 4 7 9" xfId="17291"/>
    <cellStyle name="Comma 5 4 7 9 2" xfId="40063"/>
    <cellStyle name="Comma 5 4 70" xfId="22736"/>
    <cellStyle name="Comma 5 4 70 2" xfId="45508"/>
    <cellStyle name="Comma 5 4 71" xfId="22791"/>
    <cellStyle name="Comma 5 4 71 2" xfId="45563"/>
    <cellStyle name="Comma 5 4 72" xfId="22846"/>
    <cellStyle name="Comma 5 4 72 2" xfId="45618"/>
    <cellStyle name="Comma 5 4 73" xfId="22901"/>
    <cellStyle name="Comma 5 4 73 2" xfId="45673"/>
    <cellStyle name="Comma 5 4 74" xfId="22956"/>
    <cellStyle name="Comma 5 4 8" xfId="734"/>
    <cellStyle name="Comma 5 4 8 10" xfId="23506"/>
    <cellStyle name="Comma 5 4 8 2" xfId="1449"/>
    <cellStyle name="Comma 5 4 8 2 2" xfId="5574"/>
    <cellStyle name="Comma 5 4 8 2 2 2" xfId="28346"/>
    <cellStyle name="Comma 5 4 8 2 3" xfId="9701"/>
    <cellStyle name="Comma 5 4 8 2 3 2" xfId="32473"/>
    <cellStyle name="Comma 5 4 8 2 4" xfId="14101"/>
    <cellStyle name="Comma 5 4 8 2 4 2" xfId="36873"/>
    <cellStyle name="Comma 5 4 8 2 5" xfId="18061"/>
    <cellStyle name="Comma 5 4 8 2 5 2" xfId="40833"/>
    <cellStyle name="Comma 5 4 8 2 6" xfId="24221"/>
    <cellStyle name="Comma 5 4 8 3" xfId="2164"/>
    <cellStyle name="Comma 5 4 8 3 2" xfId="6289"/>
    <cellStyle name="Comma 5 4 8 3 2 2" xfId="29061"/>
    <cellStyle name="Comma 5 4 8 3 3" xfId="10416"/>
    <cellStyle name="Comma 5 4 8 3 3 2" xfId="33188"/>
    <cellStyle name="Comma 5 4 8 3 4" xfId="14816"/>
    <cellStyle name="Comma 5 4 8 3 4 2" xfId="37588"/>
    <cellStyle name="Comma 5 4 8 3 5" xfId="18776"/>
    <cellStyle name="Comma 5 4 8 3 5 2" xfId="41548"/>
    <cellStyle name="Comma 5 4 8 3 6" xfId="24936"/>
    <cellStyle name="Comma 5 4 8 4" xfId="2989"/>
    <cellStyle name="Comma 5 4 8 4 2" xfId="7114"/>
    <cellStyle name="Comma 5 4 8 4 2 2" xfId="29886"/>
    <cellStyle name="Comma 5 4 8 4 3" xfId="11241"/>
    <cellStyle name="Comma 5 4 8 4 3 2" xfId="34013"/>
    <cellStyle name="Comma 5 4 8 4 4" xfId="15641"/>
    <cellStyle name="Comma 5 4 8 4 4 2" xfId="38413"/>
    <cellStyle name="Comma 5 4 8 4 5" xfId="19601"/>
    <cellStyle name="Comma 5 4 8 4 5 2" xfId="42373"/>
    <cellStyle name="Comma 5 4 8 4 6" xfId="25761"/>
    <cellStyle name="Comma 5 4 8 5" xfId="3979"/>
    <cellStyle name="Comma 5 4 8 5 2" xfId="8104"/>
    <cellStyle name="Comma 5 4 8 5 2 2" xfId="30876"/>
    <cellStyle name="Comma 5 4 8 5 3" xfId="12231"/>
    <cellStyle name="Comma 5 4 8 5 3 2" xfId="35003"/>
    <cellStyle name="Comma 5 4 8 5 4" xfId="16631"/>
    <cellStyle name="Comma 5 4 8 5 4 2" xfId="39403"/>
    <cellStyle name="Comma 5 4 8 5 5" xfId="20591"/>
    <cellStyle name="Comma 5 4 8 5 5 2" xfId="43363"/>
    <cellStyle name="Comma 5 4 8 5 6" xfId="26751"/>
    <cellStyle name="Comma 5 4 8 6" xfId="4859"/>
    <cellStyle name="Comma 5 4 8 6 2" xfId="27631"/>
    <cellStyle name="Comma 5 4 8 7" xfId="8986"/>
    <cellStyle name="Comma 5 4 8 7 2" xfId="31758"/>
    <cellStyle name="Comma 5 4 8 8" xfId="13386"/>
    <cellStyle name="Comma 5 4 8 8 2" xfId="36158"/>
    <cellStyle name="Comma 5 4 8 9" xfId="17346"/>
    <cellStyle name="Comma 5 4 8 9 2" xfId="40118"/>
    <cellStyle name="Comma 5 4 9" xfId="844"/>
    <cellStyle name="Comma 5 4 9 10" xfId="23616"/>
    <cellStyle name="Comma 5 4 9 2" xfId="1559"/>
    <cellStyle name="Comma 5 4 9 2 2" xfId="5684"/>
    <cellStyle name="Comma 5 4 9 2 2 2" xfId="28456"/>
    <cellStyle name="Comma 5 4 9 2 3" xfId="9811"/>
    <cellStyle name="Comma 5 4 9 2 3 2" xfId="32583"/>
    <cellStyle name="Comma 5 4 9 2 4" xfId="14211"/>
    <cellStyle name="Comma 5 4 9 2 4 2" xfId="36983"/>
    <cellStyle name="Comma 5 4 9 2 5" xfId="18171"/>
    <cellStyle name="Comma 5 4 9 2 5 2" xfId="40943"/>
    <cellStyle name="Comma 5 4 9 2 6" xfId="24331"/>
    <cellStyle name="Comma 5 4 9 3" xfId="2274"/>
    <cellStyle name="Comma 5 4 9 3 2" xfId="6399"/>
    <cellStyle name="Comma 5 4 9 3 2 2" xfId="29171"/>
    <cellStyle name="Comma 5 4 9 3 3" xfId="10526"/>
    <cellStyle name="Comma 5 4 9 3 3 2" xfId="33298"/>
    <cellStyle name="Comma 5 4 9 3 4" xfId="14926"/>
    <cellStyle name="Comma 5 4 9 3 4 2" xfId="37698"/>
    <cellStyle name="Comma 5 4 9 3 5" xfId="18886"/>
    <cellStyle name="Comma 5 4 9 3 5 2" xfId="41658"/>
    <cellStyle name="Comma 5 4 9 3 6" xfId="25046"/>
    <cellStyle name="Comma 5 4 9 4" xfId="3099"/>
    <cellStyle name="Comma 5 4 9 4 2" xfId="7224"/>
    <cellStyle name="Comma 5 4 9 4 2 2" xfId="29996"/>
    <cellStyle name="Comma 5 4 9 4 3" xfId="11351"/>
    <cellStyle name="Comma 5 4 9 4 3 2" xfId="34123"/>
    <cellStyle name="Comma 5 4 9 4 4" xfId="15751"/>
    <cellStyle name="Comma 5 4 9 4 4 2" xfId="38523"/>
    <cellStyle name="Comma 5 4 9 4 5" xfId="19711"/>
    <cellStyle name="Comma 5 4 9 4 5 2" xfId="42483"/>
    <cellStyle name="Comma 5 4 9 4 6" xfId="25871"/>
    <cellStyle name="Comma 5 4 9 5" xfId="4089"/>
    <cellStyle name="Comma 5 4 9 5 2" xfId="8214"/>
    <cellStyle name="Comma 5 4 9 5 2 2" xfId="30986"/>
    <cellStyle name="Comma 5 4 9 5 3" xfId="12341"/>
    <cellStyle name="Comma 5 4 9 5 3 2" xfId="35113"/>
    <cellStyle name="Comma 5 4 9 5 4" xfId="16741"/>
    <cellStyle name="Comma 5 4 9 5 4 2" xfId="39513"/>
    <cellStyle name="Comma 5 4 9 5 5" xfId="20701"/>
    <cellStyle name="Comma 5 4 9 5 5 2" xfId="43473"/>
    <cellStyle name="Comma 5 4 9 5 6" xfId="26861"/>
    <cellStyle name="Comma 5 4 9 6" xfId="4969"/>
    <cellStyle name="Comma 5 4 9 6 2" xfId="27741"/>
    <cellStyle name="Comma 5 4 9 7" xfId="9096"/>
    <cellStyle name="Comma 5 4 9 7 2" xfId="31868"/>
    <cellStyle name="Comma 5 4 9 8" xfId="13496"/>
    <cellStyle name="Comma 5 4 9 8 2" xfId="36268"/>
    <cellStyle name="Comma 5 4 9 9" xfId="17456"/>
    <cellStyle name="Comma 5 4 9 9 2" xfId="40228"/>
    <cellStyle name="Comma 5 5" xfId="92"/>
    <cellStyle name="Comma 5 5 10" xfId="900"/>
    <cellStyle name="Comma 5 5 10 10" xfId="23672"/>
    <cellStyle name="Comma 5 5 10 2" xfId="1615"/>
    <cellStyle name="Comma 5 5 10 2 2" xfId="5740"/>
    <cellStyle name="Comma 5 5 10 2 2 2" xfId="28512"/>
    <cellStyle name="Comma 5 5 10 2 3" xfId="9867"/>
    <cellStyle name="Comma 5 5 10 2 3 2" xfId="32639"/>
    <cellStyle name="Comma 5 5 10 2 4" xfId="14267"/>
    <cellStyle name="Comma 5 5 10 2 4 2" xfId="37039"/>
    <cellStyle name="Comma 5 5 10 2 5" xfId="18227"/>
    <cellStyle name="Comma 5 5 10 2 5 2" xfId="40999"/>
    <cellStyle name="Comma 5 5 10 2 6" xfId="24387"/>
    <cellStyle name="Comma 5 5 10 3" xfId="2330"/>
    <cellStyle name="Comma 5 5 10 3 2" xfId="6455"/>
    <cellStyle name="Comma 5 5 10 3 2 2" xfId="29227"/>
    <cellStyle name="Comma 5 5 10 3 3" xfId="10582"/>
    <cellStyle name="Comma 5 5 10 3 3 2" xfId="33354"/>
    <cellStyle name="Comma 5 5 10 3 4" xfId="14982"/>
    <cellStyle name="Comma 5 5 10 3 4 2" xfId="37754"/>
    <cellStyle name="Comma 5 5 10 3 5" xfId="18942"/>
    <cellStyle name="Comma 5 5 10 3 5 2" xfId="41714"/>
    <cellStyle name="Comma 5 5 10 3 6" xfId="25102"/>
    <cellStyle name="Comma 5 5 10 4" xfId="3155"/>
    <cellStyle name="Comma 5 5 10 4 2" xfId="7280"/>
    <cellStyle name="Comma 5 5 10 4 2 2" xfId="30052"/>
    <cellStyle name="Comma 5 5 10 4 3" xfId="11407"/>
    <cellStyle name="Comma 5 5 10 4 3 2" xfId="34179"/>
    <cellStyle name="Comma 5 5 10 4 4" xfId="15807"/>
    <cellStyle name="Comma 5 5 10 4 4 2" xfId="38579"/>
    <cellStyle name="Comma 5 5 10 4 5" xfId="19767"/>
    <cellStyle name="Comma 5 5 10 4 5 2" xfId="42539"/>
    <cellStyle name="Comma 5 5 10 4 6" xfId="25927"/>
    <cellStyle name="Comma 5 5 10 5" xfId="4145"/>
    <cellStyle name="Comma 5 5 10 5 2" xfId="8270"/>
    <cellStyle name="Comma 5 5 10 5 2 2" xfId="31042"/>
    <cellStyle name="Comma 5 5 10 5 3" xfId="12397"/>
    <cellStyle name="Comma 5 5 10 5 3 2" xfId="35169"/>
    <cellStyle name="Comma 5 5 10 5 4" xfId="16797"/>
    <cellStyle name="Comma 5 5 10 5 4 2" xfId="39569"/>
    <cellStyle name="Comma 5 5 10 5 5" xfId="20757"/>
    <cellStyle name="Comma 5 5 10 5 5 2" xfId="43529"/>
    <cellStyle name="Comma 5 5 10 5 6" xfId="26917"/>
    <cellStyle name="Comma 5 5 10 6" xfId="5025"/>
    <cellStyle name="Comma 5 5 10 6 2" xfId="27797"/>
    <cellStyle name="Comma 5 5 10 7" xfId="9152"/>
    <cellStyle name="Comma 5 5 10 7 2" xfId="31924"/>
    <cellStyle name="Comma 5 5 10 8" xfId="13552"/>
    <cellStyle name="Comma 5 5 10 8 2" xfId="36324"/>
    <cellStyle name="Comma 5 5 10 9" xfId="17512"/>
    <cellStyle name="Comma 5 5 10 9 2" xfId="40284"/>
    <cellStyle name="Comma 5 5 11" xfId="955"/>
    <cellStyle name="Comma 5 5 11 2" xfId="5080"/>
    <cellStyle name="Comma 5 5 11 2 2" xfId="27852"/>
    <cellStyle name="Comma 5 5 11 3" xfId="9207"/>
    <cellStyle name="Comma 5 5 11 3 2" xfId="31979"/>
    <cellStyle name="Comma 5 5 11 4" xfId="13607"/>
    <cellStyle name="Comma 5 5 11 4 2" xfId="36379"/>
    <cellStyle name="Comma 5 5 11 5" xfId="17567"/>
    <cellStyle name="Comma 5 5 11 5 2" xfId="40339"/>
    <cellStyle name="Comma 5 5 11 6" xfId="23727"/>
    <cellStyle name="Comma 5 5 12" xfId="1670"/>
    <cellStyle name="Comma 5 5 12 2" xfId="5795"/>
    <cellStyle name="Comma 5 5 12 2 2" xfId="28567"/>
    <cellStyle name="Comma 5 5 12 3" xfId="9922"/>
    <cellStyle name="Comma 5 5 12 3 2" xfId="32694"/>
    <cellStyle name="Comma 5 5 12 4" xfId="14322"/>
    <cellStyle name="Comma 5 5 12 4 2" xfId="37094"/>
    <cellStyle name="Comma 5 5 12 5" xfId="18282"/>
    <cellStyle name="Comma 5 5 12 5 2" xfId="41054"/>
    <cellStyle name="Comma 5 5 12 6" xfId="24442"/>
    <cellStyle name="Comma 5 5 13" xfId="2385"/>
    <cellStyle name="Comma 5 5 13 2" xfId="6510"/>
    <cellStyle name="Comma 5 5 13 2 2" xfId="29282"/>
    <cellStyle name="Comma 5 5 13 3" xfId="10637"/>
    <cellStyle name="Comma 5 5 13 3 2" xfId="33409"/>
    <cellStyle name="Comma 5 5 13 4" xfId="15037"/>
    <cellStyle name="Comma 5 5 13 4 2" xfId="37809"/>
    <cellStyle name="Comma 5 5 13 5" xfId="18997"/>
    <cellStyle name="Comma 5 5 13 5 2" xfId="41769"/>
    <cellStyle name="Comma 5 5 13 6" xfId="25157"/>
    <cellStyle name="Comma 5 5 14" xfId="2440"/>
    <cellStyle name="Comma 5 5 14 2" xfId="6565"/>
    <cellStyle name="Comma 5 5 14 2 2" xfId="29337"/>
    <cellStyle name="Comma 5 5 14 3" xfId="10692"/>
    <cellStyle name="Comma 5 5 14 3 2" xfId="33464"/>
    <cellStyle name="Comma 5 5 14 4" xfId="15092"/>
    <cellStyle name="Comma 5 5 14 4 2" xfId="37864"/>
    <cellStyle name="Comma 5 5 14 5" xfId="19052"/>
    <cellStyle name="Comma 5 5 14 5 2" xfId="41824"/>
    <cellStyle name="Comma 5 5 14 6" xfId="25212"/>
    <cellStyle name="Comma 5 5 15" xfId="2495"/>
    <cellStyle name="Comma 5 5 15 2" xfId="6620"/>
    <cellStyle name="Comma 5 5 15 2 2" xfId="29392"/>
    <cellStyle name="Comma 5 5 15 3" xfId="10747"/>
    <cellStyle name="Comma 5 5 15 3 2" xfId="33519"/>
    <cellStyle name="Comma 5 5 15 4" xfId="15147"/>
    <cellStyle name="Comma 5 5 15 4 2" xfId="37919"/>
    <cellStyle name="Comma 5 5 15 5" xfId="19107"/>
    <cellStyle name="Comma 5 5 15 5 2" xfId="41879"/>
    <cellStyle name="Comma 5 5 15 6" xfId="25267"/>
    <cellStyle name="Comma 5 5 16" xfId="3210"/>
    <cellStyle name="Comma 5 5 16 2" xfId="7335"/>
    <cellStyle name="Comma 5 5 16 2 2" xfId="30107"/>
    <cellStyle name="Comma 5 5 16 3" xfId="11462"/>
    <cellStyle name="Comma 5 5 16 3 2" xfId="34234"/>
    <cellStyle name="Comma 5 5 16 4" xfId="15862"/>
    <cellStyle name="Comma 5 5 16 4 2" xfId="38634"/>
    <cellStyle name="Comma 5 5 16 5" xfId="19822"/>
    <cellStyle name="Comma 5 5 16 5 2" xfId="42594"/>
    <cellStyle name="Comma 5 5 16 6" xfId="25982"/>
    <cellStyle name="Comma 5 5 17" xfId="3265"/>
    <cellStyle name="Comma 5 5 17 2" xfId="7390"/>
    <cellStyle name="Comma 5 5 17 2 2" xfId="30162"/>
    <cellStyle name="Comma 5 5 17 3" xfId="11517"/>
    <cellStyle name="Comma 5 5 17 3 2" xfId="34289"/>
    <cellStyle name="Comma 5 5 17 4" xfId="15917"/>
    <cellStyle name="Comma 5 5 17 4 2" xfId="38689"/>
    <cellStyle name="Comma 5 5 17 5" xfId="19877"/>
    <cellStyle name="Comma 5 5 17 5 2" xfId="42649"/>
    <cellStyle name="Comma 5 5 17 6" xfId="26037"/>
    <cellStyle name="Comma 5 5 18" xfId="3320"/>
    <cellStyle name="Comma 5 5 18 2" xfId="7445"/>
    <cellStyle name="Comma 5 5 18 2 2" xfId="30217"/>
    <cellStyle name="Comma 5 5 18 3" xfId="11572"/>
    <cellStyle name="Comma 5 5 18 3 2" xfId="34344"/>
    <cellStyle name="Comma 5 5 18 4" xfId="15972"/>
    <cellStyle name="Comma 5 5 18 4 2" xfId="38744"/>
    <cellStyle name="Comma 5 5 18 5" xfId="19932"/>
    <cellStyle name="Comma 5 5 18 5 2" xfId="42704"/>
    <cellStyle name="Comma 5 5 18 6" xfId="26092"/>
    <cellStyle name="Comma 5 5 19" xfId="3375"/>
    <cellStyle name="Comma 5 5 19 2" xfId="7500"/>
    <cellStyle name="Comma 5 5 19 2 2" xfId="30272"/>
    <cellStyle name="Comma 5 5 19 3" xfId="11627"/>
    <cellStyle name="Comma 5 5 19 3 2" xfId="34399"/>
    <cellStyle name="Comma 5 5 19 4" xfId="16027"/>
    <cellStyle name="Comma 5 5 19 4 2" xfId="38799"/>
    <cellStyle name="Comma 5 5 19 5" xfId="19987"/>
    <cellStyle name="Comma 5 5 19 5 2" xfId="42759"/>
    <cellStyle name="Comma 5 5 19 6" xfId="26147"/>
    <cellStyle name="Comma 5 5 2" xfId="240"/>
    <cellStyle name="Comma 5 5 2 10" xfId="8547"/>
    <cellStyle name="Comma 5 5 2 10 2" xfId="31319"/>
    <cellStyle name="Comma 5 5 2 11" xfId="12507"/>
    <cellStyle name="Comma 5 5 2 11 2" xfId="35279"/>
    <cellStyle name="Comma 5 5 2 12" xfId="12947"/>
    <cellStyle name="Comma 5 5 2 12 2" xfId="35719"/>
    <cellStyle name="Comma 5 5 2 13" xfId="16907"/>
    <cellStyle name="Comma 5 5 2 13 2" xfId="39679"/>
    <cellStyle name="Comma 5 5 2 14" xfId="350"/>
    <cellStyle name="Comma 5 5 2 14 2" xfId="23122"/>
    <cellStyle name="Comma 5 5 2 15" xfId="23012"/>
    <cellStyle name="Comma 5 5 2 2" xfId="405"/>
    <cellStyle name="Comma 5 5 2 2 10" xfId="17017"/>
    <cellStyle name="Comma 5 5 2 2 10 2" xfId="39789"/>
    <cellStyle name="Comma 5 5 2 2 11" xfId="23177"/>
    <cellStyle name="Comma 5 5 2 2 2" xfId="1120"/>
    <cellStyle name="Comma 5 5 2 2 2 2" xfId="5245"/>
    <cellStyle name="Comma 5 5 2 2 2 2 2" xfId="28017"/>
    <cellStyle name="Comma 5 5 2 2 2 3" xfId="9372"/>
    <cellStyle name="Comma 5 5 2 2 2 3 2" xfId="32144"/>
    <cellStyle name="Comma 5 5 2 2 2 4" xfId="13772"/>
    <cellStyle name="Comma 5 5 2 2 2 4 2" xfId="36544"/>
    <cellStyle name="Comma 5 5 2 2 2 5" xfId="17732"/>
    <cellStyle name="Comma 5 5 2 2 2 5 2" xfId="40504"/>
    <cellStyle name="Comma 5 5 2 2 2 6" xfId="23892"/>
    <cellStyle name="Comma 5 5 2 2 3" xfId="1835"/>
    <cellStyle name="Comma 5 5 2 2 3 2" xfId="5960"/>
    <cellStyle name="Comma 5 5 2 2 3 2 2" xfId="28732"/>
    <cellStyle name="Comma 5 5 2 2 3 3" xfId="10087"/>
    <cellStyle name="Comma 5 5 2 2 3 3 2" xfId="32859"/>
    <cellStyle name="Comma 5 5 2 2 3 4" xfId="14487"/>
    <cellStyle name="Comma 5 5 2 2 3 4 2" xfId="37259"/>
    <cellStyle name="Comma 5 5 2 2 3 5" xfId="18447"/>
    <cellStyle name="Comma 5 5 2 2 3 5 2" xfId="41219"/>
    <cellStyle name="Comma 5 5 2 2 3 6" xfId="24607"/>
    <cellStyle name="Comma 5 5 2 2 4" xfId="2660"/>
    <cellStyle name="Comma 5 5 2 2 4 2" xfId="6785"/>
    <cellStyle name="Comma 5 5 2 2 4 2 2" xfId="29557"/>
    <cellStyle name="Comma 5 5 2 2 4 3" xfId="10912"/>
    <cellStyle name="Comma 5 5 2 2 4 3 2" xfId="33684"/>
    <cellStyle name="Comma 5 5 2 2 4 4" xfId="15312"/>
    <cellStyle name="Comma 5 5 2 2 4 4 2" xfId="38084"/>
    <cellStyle name="Comma 5 5 2 2 4 5" xfId="19272"/>
    <cellStyle name="Comma 5 5 2 2 4 5 2" xfId="42044"/>
    <cellStyle name="Comma 5 5 2 2 4 6" xfId="25432"/>
    <cellStyle name="Comma 5 5 2 2 5" xfId="3650"/>
    <cellStyle name="Comma 5 5 2 2 5 2" xfId="7775"/>
    <cellStyle name="Comma 5 5 2 2 5 2 2" xfId="30547"/>
    <cellStyle name="Comma 5 5 2 2 5 3" xfId="11902"/>
    <cellStyle name="Comma 5 5 2 2 5 3 2" xfId="34674"/>
    <cellStyle name="Comma 5 5 2 2 5 4" xfId="16302"/>
    <cellStyle name="Comma 5 5 2 2 5 4 2" xfId="39074"/>
    <cellStyle name="Comma 5 5 2 2 5 5" xfId="20262"/>
    <cellStyle name="Comma 5 5 2 2 5 5 2" xfId="43034"/>
    <cellStyle name="Comma 5 5 2 2 5 6" xfId="26422"/>
    <cellStyle name="Comma 5 5 2 2 6" xfId="4530"/>
    <cellStyle name="Comma 5 5 2 2 6 2" xfId="27302"/>
    <cellStyle name="Comma 5 5 2 2 7" xfId="8657"/>
    <cellStyle name="Comma 5 5 2 2 7 2" xfId="31429"/>
    <cellStyle name="Comma 5 5 2 2 8" xfId="12617"/>
    <cellStyle name="Comma 5 5 2 2 8 2" xfId="35389"/>
    <cellStyle name="Comma 5 5 2 2 9" xfId="13057"/>
    <cellStyle name="Comma 5 5 2 2 9 2" xfId="35829"/>
    <cellStyle name="Comma 5 5 2 3" xfId="515"/>
    <cellStyle name="Comma 5 5 2 3 10" xfId="17127"/>
    <cellStyle name="Comma 5 5 2 3 10 2" xfId="39899"/>
    <cellStyle name="Comma 5 5 2 3 11" xfId="23287"/>
    <cellStyle name="Comma 5 5 2 3 2" xfId="1230"/>
    <cellStyle name="Comma 5 5 2 3 2 2" xfId="5355"/>
    <cellStyle name="Comma 5 5 2 3 2 2 2" xfId="28127"/>
    <cellStyle name="Comma 5 5 2 3 2 3" xfId="9482"/>
    <cellStyle name="Comma 5 5 2 3 2 3 2" xfId="32254"/>
    <cellStyle name="Comma 5 5 2 3 2 4" xfId="13882"/>
    <cellStyle name="Comma 5 5 2 3 2 4 2" xfId="36654"/>
    <cellStyle name="Comma 5 5 2 3 2 5" xfId="17842"/>
    <cellStyle name="Comma 5 5 2 3 2 5 2" xfId="40614"/>
    <cellStyle name="Comma 5 5 2 3 2 6" xfId="24002"/>
    <cellStyle name="Comma 5 5 2 3 3" xfId="1945"/>
    <cellStyle name="Comma 5 5 2 3 3 2" xfId="6070"/>
    <cellStyle name="Comma 5 5 2 3 3 2 2" xfId="28842"/>
    <cellStyle name="Comma 5 5 2 3 3 3" xfId="10197"/>
    <cellStyle name="Comma 5 5 2 3 3 3 2" xfId="32969"/>
    <cellStyle name="Comma 5 5 2 3 3 4" xfId="14597"/>
    <cellStyle name="Comma 5 5 2 3 3 4 2" xfId="37369"/>
    <cellStyle name="Comma 5 5 2 3 3 5" xfId="18557"/>
    <cellStyle name="Comma 5 5 2 3 3 5 2" xfId="41329"/>
    <cellStyle name="Comma 5 5 2 3 3 6" xfId="24717"/>
    <cellStyle name="Comma 5 5 2 3 4" xfId="2770"/>
    <cellStyle name="Comma 5 5 2 3 4 2" xfId="6895"/>
    <cellStyle name="Comma 5 5 2 3 4 2 2" xfId="29667"/>
    <cellStyle name="Comma 5 5 2 3 4 3" xfId="11022"/>
    <cellStyle name="Comma 5 5 2 3 4 3 2" xfId="33794"/>
    <cellStyle name="Comma 5 5 2 3 4 4" xfId="15422"/>
    <cellStyle name="Comma 5 5 2 3 4 4 2" xfId="38194"/>
    <cellStyle name="Comma 5 5 2 3 4 5" xfId="19382"/>
    <cellStyle name="Comma 5 5 2 3 4 5 2" xfId="42154"/>
    <cellStyle name="Comma 5 5 2 3 4 6" xfId="25542"/>
    <cellStyle name="Comma 5 5 2 3 5" xfId="3760"/>
    <cellStyle name="Comma 5 5 2 3 5 2" xfId="7885"/>
    <cellStyle name="Comma 5 5 2 3 5 2 2" xfId="30657"/>
    <cellStyle name="Comma 5 5 2 3 5 3" xfId="12012"/>
    <cellStyle name="Comma 5 5 2 3 5 3 2" xfId="34784"/>
    <cellStyle name="Comma 5 5 2 3 5 4" xfId="16412"/>
    <cellStyle name="Comma 5 5 2 3 5 4 2" xfId="39184"/>
    <cellStyle name="Comma 5 5 2 3 5 5" xfId="20372"/>
    <cellStyle name="Comma 5 5 2 3 5 5 2" xfId="43144"/>
    <cellStyle name="Comma 5 5 2 3 5 6" xfId="26532"/>
    <cellStyle name="Comma 5 5 2 3 6" xfId="4640"/>
    <cellStyle name="Comma 5 5 2 3 6 2" xfId="27412"/>
    <cellStyle name="Comma 5 5 2 3 7" xfId="8767"/>
    <cellStyle name="Comma 5 5 2 3 7 2" xfId="31539"/>
    <cellStyle name="Comma 5 5 2 3 8" xfId="12727"/>
    <cellStyle name="Comma 5 5 2 3 8 2" xfId="35499"/>
    <cellStyle name="Comma 5 5 2 3 9" xfId="13167"/>
    <cellStyle name="Comma 5 5 2 3 9 2" xfId="35939"/>
    <cellStyle name="Comma 5 5 2 4" xfId="790"/>
    <cellStyle name="Comma 5 5 2 4 10" xfId="23562"/>
    <cellStyle name="Comma 5 5 2 4 2" xfId="1505"/>
    <cellStyle name="Comma 5 5 2 4 2 2" xfId="5630"/>
    <cellStyle name="Comma 5 5 2 4 2 2 2" xfId="28402"/>
    <cellStyle name="Comma 5 5 2 4 2 3" xfId="9757"/>
    <cellStyle name="Comma 5 5 2 4 2 3 2" xfId="32529"/>
    <cellStyle name="Comma 5 5 2 4 2 4" xfId="14157"/>
    <cellStyle name="Comma 5 5 2 4 2 4 2" xfId="36929"/>
    <cellStyle name="Comma 5 5 2 4 2 5" xfId="18117"/>
    <cellStyle name="Comma 5 5 2 4 2 5 2" xfId="40889"/>
    <cellStyle name="Comma 5 5 2 4 2 6" xfId="24277"/>
    <cellStyle name="Comma 5 5 2 4 3" xfId="2220"/>
    <cellStyle name="Comma 5 5 2 4 3 2" xfId="6345"/>
    <cellStyle name="Comma 5 5 2 4 3 2 2" xfId="29117"/>
    <cellStyle name="Comma 5 5 2 4 3 3" xfId="10472"/>
    <cellStyle name="Comma 5 5 2 4 3 3 2" xfId="33244"/>
    <cellStyle name="Comma 5 5 2 4 3 4" xfId="14872"/>
    <cellStyle name="Comma 5 5 2 4 3 4 2" xfId="37644"/>
    <cellStyle name="Comma 5 5 2 4 3 5" xfId="18832"/>
    <cellStyle name="Comma 5 5 2 4 3 5 2" xfId="41604"/>
    <cellStyle name="Comma 5 5 2 4 3 6" xfId="24992"/>
    <cellStyle name="Comma 5 5 2 4 4" xfId="3045"/>
    <cellStyle name="Comma 5 5 2 4 4 2" xfId="7170"/>
    <cellStyle name="Comma 5 5 2 4 4 2 2" xfId="29942"/>
    <cellStyle name="Comma 5 5 2 4 4 3" xfId="11297"/>
    <cellStyle name="Comma 5 5 2 4 4 3 2" xfId="34069"/>
    <cellStyle name="Comma 5 5 2 4 4 4" xfId="15697"/>
    <cellStyle name="Comma 5 5 2 4 4 4 2" xfId="38469"/>
    <cellStyle name="Comma 5 5 2 4 4 5" xfId="19657"/>
    <cellStyle name="Comma 5 5 2 4 4 5 2" xfId="42429"/>
    <cellStyle name="Comma 5 5 2 4 4 6" xfId="25817"/>
    <cellStyle name="Comma 5 5 2 4 5" xfId="4035"/>
    <cellStyle name="Comma 5 5 2 4 5 2" xfId="8160"/>
    <cellStyle name="Comma 5 5 2 4 5 2 2" xfId="30932"/>
    <cellStyle name="Comma 5 5 2 4 5 3" xfId="12287"/>
    <cellStyle name="Comma 5 5 2 4 5 3 2" xfId="35059"/>
    <cellStyle name="Comma 5 5 2 4 5 4" xfId="16687"/>
    <cellStyle name="Comma 5 5 2 4 5 4 2" xfId="39459"/>
    <cellStyle name="Comma 5 5 2 4 5 5" xfId="20647"/>
    <cellStyle name="Comma 5 5 2 4 5 5 2" xfId="43419"/>
    <cellStyle name="Comma 5 5 2 4 5 6" xfId="26807"/>
    <cellStyle name="Comma 5 5 2 4 6" xfId="4915"/>
    <cellStyle name="Comma 5 5 2 4 6 2" xfId="27687"/>
    <cellStyle name="Comma 5 5 2 4 7" xfId="9042"/>
    <cellStyle name="Comma 5 5 2 4 7 2" xfId="31814"/>
    <cellStyle name="Comma 5 5 2 4 8" xfId="13442"/>
    <cellStyle name="Comma 5 5 2 4 8 2" xfId="36214"/>
    <cellStyle name="Comma 5 5 2 4 9" xfId="17402"/>
    <cellStyle name="Comma 5 5 2 4 9 2" xfId="40174"/>
    <cellStyle name="Comma 5 5 2 5" xfId="1010"/>
    <cellStyle name="Comma 5 5 2 5 2" xfId="5135"/>
    <cellStyle name="Comma 5 5 2 5 2 2" xfId="27907"/>
    <cellStyle name="Comma 5 5 2 5 3" xfId="9262"/>
    <cellStyle name="Comma 5 5 2 5 3 2" xfId="32034"/>
    <cellStyle name="Comma 5 5 2 5 4" xfId="13662"/>
    <cellStyle name="Comma 5 5 2 5 4 2" xfId="36434"/>
    <cellStyle name="Comma 5 5 2 5 5" xfId="17622"/>
    <cellStyle name="Comma 5 5 2 5 5 2" xfId="40394"/>
    <cellStyle name="Comma 5 5 2 5 6" xfId="23782"/>
    <cellStyle name="Comma 5 5 2 6" xfId="1725"/>
    <cellStyle name="Comma 5 5 2 6 2" xfId="5850"/>
    <cellStyle name="Comma 5 5 2 6 2 2" xfId="28622"/>
    <cellStyle name="Comma 5 5 2 6 3" xfId="9977"/>
    <cellStyle name="Comma 5 5 2 6 3 2" xfId="32749"/>
    <cellStyle name="Comma 5 5 2 6 4" xfId="14377"/>
    <cellStyle name="Comma 5 5 2 6 4 2" xfId="37149"/>
    <cellStyle name="Comma 5 5 2 6 5" xfId="18337"/>
    <cellStyle name="Comma 5 5 2 6 5 2" xfId="41109"/>
    <cellStyle name="Comma 5 5 2 6 6" xfId="24497"/>
    <cellStyle name="Comma 5 5 2 7" xfId="2550"/>
    <cellStyle name="Comma 5 5 2 7 2" xfId="6675"/>
    <cellStyle name="Comma 5 5 2 7 2 2" xfId="29447"/>
    <cellStyle name="Comma 5 5 2 7 3" xfId="10802"/>
    <cellStyle name="Comma 5 5 2 7 3 2" xfId="33574"/>
    <cellStyle name="Comma 5 5 2 7 4" xfId="15202"/>
    <cellStyle name="Comma 5 5 2 7 4 2" xfId="37974"/>
    <cellStyle name="Comma 5 5 2 7 5" xfId="19162"/>
    <cellStyle name="Comma 5 5 2 7 5 2" xfId="41934"/>
    <cellStyle name="Comma 5 5 2 7 6" xfId="25322"/>
    <cellStyle name="Comma 5 5 2 8" xfId="3540"/>
    <cellStyle name="Comma 5 5 2 8 2" xfId="7665"/>
    <cellStyle name="Comma 5 5 2 8 2 2" xfId="30437"/>
    <cellStyle name="Comma 5 5 2 8 3" xfId="11792"/>
    <cellStyle name="Comma 5 5 2 8 3 2" xfId="34564"/>
    <cellStyle name="Comma 5 5 2 8 4" xfId="16192"/>
    <cellStyle name="Comma 5 5 2 8 4 2" xfId="38964"/>
    <cellStyle name="Comma 5 5 2 8 5" xfId="20152"/>
    <cellStyle name="Comma 5 5 2 8 5 2" xfId="42924"/>
    <cellStyle name="Comma 5 5 2 8 6" xfId="26312"/>
    <cellStyle name="Comma 5 5 2 9" xfId="4420"/>
    <cellStyle name="Comma 5 5 2 9 2" xfId="27192"/>
    <cellStyle name="Comma 5 5 20" xfId="3430"/>
    <cellStyle name="Comma 5 5 20 2" xfId="7555"/>
    <cellStyle name="Comma 5 5 20 2 2" xfId="30327"/>
    <cellStyle name="Comma 5 5 20 3" xfId="11682"/>
    <cellStyle name="Comma 5 5 20 3 2" xfId="34454"/>
    <cellStyle name="Comma 5 5 20 4" xfId="16082"/>
    <cellStyle name="Comma 5 5 20 4 2" xfId="38854"/>
    <cellStyle name="Comma 5 5 20 5" xfId="20042"/>
    <cellStyle name="Comma 5 5 20 5 2" xfId="42814"/>
    <cellStyle name="Comma 5 5 20 6" xfId="26202"/>
    <cellStyle name="Comma 5 5 21" xfId="3485"/>
    <cellStyle name="Comma 5 5 21 2" xfId="7610"/>
    <cellStyle name="Comma 5 5 21 2 2" xfId="30382"/>
    <cellStyle name="Comma 5 5 21 3" xfId="11737"/>
    <cellStyle name="Comma 5 5 21 3 2" xfId="34509"/>
    <cellStyle name="Comma 5 5 21 4" xfId="16137"/>
    <cellStyle name="Comma 5 5 21 4 2" xfId="38909"/>
    <cellStyle name="Comma 5 5 21 5" xfId="20097"/>
    <cellStyle name="Comma 5 5 21 5 2" xfId="42869"/>
    <cellStyle name="Comma 5 5 21 6" xfId="26257"/>
    <cellStyle name="Comma 5 5 22" xfId="4200"/>
    <cellStyle name="Comma 5 5 22 2" xfId="26972"/>
    <cellStyle name="Comma 5 5 23" xfId="4255"/>
    <cellStyle name="Comma 5 5 23 2" xfId="27027"/>
    <cellStyle name="Comma 5 5 24" xfId="4310"/>
    <cellStyle name="Comma 5 5 24 2" xfId="27082"/>
    <cellStyle name="Comma 5 5 25" xfId="4365"/>
    <cellStyle name="Comma 5 5 25 2" xfId="27137"/>
    <cellStyle name="Comma 5 5 26" xfId="8325"/>
    <cellStyle name="Comma 5 5 26 2" xfId="31097"/>
    <cellStyle name="Comma 5 5 27" xfId="8382"/>
    <cellStyle name="Comma 5 5 27 2" xfId="31154"/>
    <cellStyle name="Comma 5 5 28" xfId="8437"/>
    <cellStyle name="Comma 5 5 28 2" xfId="31209"/>
    <cellStyle name="Comma 5 5 29" xfId="8492"/>
    <cellStyle name="Comma 5 5 29 2" xfId="31264"/>
    <cellStyle name="Comma 5 5 3" xfId="295"/>
    <cellStyle name="Comma 5 5 3 10" xfId="16962"/>
    <cellStyle name="Comma 5 5 3 10 2" xfId="39734"/>
    <cellStyle name="Comma 5 5 3 11" xfId="23067"/>
    <cellStyle name="Comma 5 5 3 2" xfId="1065"/>
    <cellStyle name="Comma 5 5 3 2 2" xfId="5190"/>
    <cellStyle name="Comma 5 5 3 2 2 2" xfId="27962"/>
    <cellStyle name="Comma 5 5 3 2 3" xfId="9317"/>
    <cellStyle name="Comma 5 5 3 2 3 2" xfId="32089"/>
    <cellStyle name="Comma 5 5 3 2 4" xfId="13717"/>
    <cellStyle name="Comma 5 5 3 2 4 2" xfId="36489"/>
    <cellStyle name="Comma 5 5 3 2 5" xfId="17677"/>
    <cellStyle name="Comma 5 5 3 2 5 2" xfId="40449"/>
    <cellStyle name="Comma 5 5 3 2 6" xfId="23837"/>
    <cellStyle name="Comma 5 5 3 3" xfId="1780"/>
    <cellStyle name="Comma 5 5 3 3 2" xfId="5905"/>
    <cellStyle name="Comma 5 5 3 3 2 2" xfId="28677"/>
    <cellStyle name="Comma 5 5 3 3 3" xfId="10032"/>
    <cellStyle name="Comma 5 5 3 3 3 2" xfId="32804"/>
    <cellStyle name="Comma 5 5 3 3 4" xfId="14432"/>
    <cellStyle name="Comma 5 5 3 3 4 2" xfId="37204"/>
    <cellStyle name="Comma 5 5 3 3 5" xfId="18392"/>
    <cellStyle name="Comma 5 5 3 3 5 2" xfId="41164"/>
    <cellStyle name="Comma 5 5 3 3 6" xfId="24552"/>
    <cellStyle name="Comma 5 5 3 4" xfId="2605"/>
    <cellStyle name="Comma 5 5 3 4 2" xfId="6730"/>
    <cellStyle name="Comma 5 5 3 4 2 2" xfId="29502"/>
    <cellStyle name="Comma 5 5 3 4 3" xfId="10857"/>
    <cellStyle name="Comma 5 5 3 4 3 2" xfId="33629"/>
    <cellStyle name="Comma 5 5 3 4 4" xfId="15257"/>
    <cellStyle name="Comma 5 5 3 4 4 2" xfId="38029"/>
    <cellStyle name="Comma 5 5 3 4 5" xfId="19217"/>
    <cellStyle name="Comma 5 5 3 4 5 2" xfId="41989"/>
    <cellStyle name="Comma 5 5 3 4 6" xfId="25377"/>
    <cellStyle name="Comma 5 5 3 5" xfId="3595"/>
    <cellStyle name="Comma 5 5 3 5 2" xfId="7720"/>
    <cellStyle name="Comma 5 5 3 5 2 2" xfId="30492"/>
    <cellStyle name="Comma 5 5 3 5 3" xfId="11847"/>
    <cellStyle name="Comma 5 5 3 5 3 2" xfId="34619"/>
    <cellStyle name="Comma 5 5 3 5 4" xfId="16247"/>
    <cellStyle name="Comma 5 5 3 5 4 2" xfId="39019"/>
    <cellStyle name="Comma 5 5 3 5 5" xfId="20207"/>
    <cellStyle name="Comma 5 5 3 5 5 2" xfId="42979"/>
    <cellStyle name="Comma 5 5 3 5 6" xfId="26367"/>
    <cellStyle name="Comma 5 5 3 6" xfId="4475"/>
    <cellStyle name="Comma 5 5 3 6 2" xfId="27247"/>
    <cellStyle name="Comma 5 5 3 7" xfId="8602"/>
    <cellStyle name="Comma 5 5 3 7 2" xfId="31374"/>
    <cellStyle name="Comma 5 5 3 8" xfId="12562"/>
    <cellStyle name="Comma 5 5 3 8 2" xfId="35334"/>
    <cellStyle name="Comma 5 5 3 9" xfId="13002"/>
    <cellStyle name="Comma 5 5 3 9 2" xfId="35774"/>
    <cellStyle name="Comma 5 5 30" xfId="12452"/>
    <cellStyle name="Comma 5 5 30 2" xfId="35224"/>
    <cellStyle name="Comma 5 5 31" xfId="12782"/>
    <cellStyle name="Comma 5 5 31 2" xfId="35554"/>
    <cellStyle name="Comma 5 5 32" xfId="12837"/>
    <cellStyle name="Comma 5 5 32 2" xfId="35609"/>
    <cellStyle name="Comma 5 5 33" xfId="12892"/>
    <cellStyle name="Comma 5 5 33 2" xfId="35664"/>
    <cellStyle name="Comma 5 5 34" xfId="16852"/>
    <cellStyle name="Comma 5 5 34 2" xfId="39624"/>
    <cellStyle name="Comma 5 5 35" xfId="20812"/>
    <cellStyle name="Comma 5 5 35 2" xfId="43584"/>
    <cellStyle name="Comma 5 5 36" xfId="20867"/>
    <cellStyle name="Comma 5 5 36 2" xfId="43639"/>
    <cellStyle name="Comma 5 5 37" xfId="20922"/>
    <cellStyle name="Comma 5 5 37 2" xfId="43694"/>
    <cellStyle name="Comma 5 5 38" xfId="20977"/>
    <cellStyle name="Comma 5 5 38 2" xfId="43749"/>
    <cellStyle name="Comma 5 5 39" xfId="21032"/>
    <cellStyle name="Comma 5 5 39 2" xfId="43804"/>
    <cellStyle name="Comma 5 5 4" xfId="460"/>
    <cellStyle name="Comma 5 5 4 10" xfId="17072"/>
    <cellStyle name="Comma 5 5 4 10 2" xfId="39844"/>
    <cellStyle name="Comma 5 5 4 11" xfId="23232"/>
    <cellStyle name="Comma 5 5 4 2" xfId="1175"/>
    <cellStyle name="Comma 5 5 4 2 2" xfId="5300"/>
    <cellStyle name="Comma 5 5 4 2 2 2" xfId="28072"/>
    <cellStyle name="Comma 5 5 4 2 3" xfId="9427"/>
    <cellStyle name="Comma 5 5 4 2 3 2" xfId="32199"/>
    <cellStyle name="Comma 5 5 4 2 4" xfId="13827"/>
    <cellStyle name="Comma 5 5 4 2 4 2" xfId="36599"/>
    <cellStyle name="Comma 5 5 4 2 5" xfId="17787"/>
    <cellStyle name="Comma 5 5 4 2 5 2" xfId="40559"/>
    <cellStyle name="Comma 5 5 4 2 6" xfId="23947"/>
    <cellStyle name="Comma 5 5 4 3" xfId="1890"/>
    <cellStyle name="Comma 5 5 4 3 2" xfId="6015"/>
    <cellStyle name="Comma 5 5 4 3 2 2" xfId="28787"/>
    <cellStyle name="Comma 5 5 4 3 3" xfId="10142"/>
    <cellStyle name="Comma 5 5 4 3 3 2" xfId="32914"/>
    <cellStyle name="Comma 5 5 4 3 4" xfId="14542"/>
    <cellStyle name="Comma 5 5 4 3 4 2" xfId="37314"/>
    <cellStyle name="Comma 5 5 4 3 5" xfId="18502"/>
    <cellStyle name="Comma 5 5 4 3 5 2" xfId="41274"/>
    <cellStyle name="Comma 5 5 4 3 6" xfId="24662"/>
    <cellStyle name="Comma 5 5 4 4" xfId="2715"/>
    <cellStyle name="Comma 5 5 4 4 2" xfId="6840"/>
    <cellStyle name="Comma 5 5 4 4 2 2" xfId="29612"/>
    <cellStyle name="Comma 5 5 4 4 3" xfId="10967"/>
    <cellStyle name="Comma 5 5 4 4 3 2" xfId="33739"/>
    <cellStyle name="Comma 5 5 4 4 4" xfId="15367"/>
    <cellStyle name="Comma 5 5 4 4 4 2" xfId="38139"/>
    <cellStyle name="Comma 5 5 4 4 5" xfId="19327"/>
    <cellStyle name="Comma 5 5 4 4 5 2" xfId="42099"/>
    <cellStyle name="Comma 5 5 4 4 6" xfId="25487"/>
    <cellStyle name="Comma 5 5 4 5" xfId="3705"/>
    <cellStyle name="Comma 5 5 4 5 2" xfId="7830"/>
    <cellStyle name="Comma 5 5 4 5 2 2" xfId="30602"/>
    <cellStyle name="Comma 5 5 4 5 3" xfId="11957"/>
    <cellStyle name="Comma 5 5 4 5 3 2" xfId="34729"/>
    <cellStyle name="Comma 5 5 4 5 4" xfId="16357"/>
    <cellStyle name="Comma 5 5 4 5 4 2" xfId="39129"/>
    <cellStyle name="Comma 5 5 4 5 5" xfId="20317"/>
    <cellStyle name="Comma 5 5 4 5 5 2" xfId="43089"/>
    <cellStyle name="Comma 5 5 4 5 6" xfId="26477"/>
    <cellStyle name="Comma 5 5 4 6" xfId="4585"/>
    <cellStyle name="Comma 5 5 4 6 2" xfId="27357"/>
    <cellStyle name="Comma 5 5 4 7" xfId="8712"/>
    <cellStyle name="Comma 5 5 4 7 2" xfId="31484"/>
    <cellStyle name="Comma 5 5 4 8" xfId="12672"/>
    <cellStyle name="Comma 5 5 4 8 2" xfId="35444"/>
    <cellStyle name="Comma 5 5 4 9" xfId="13112"/>
    <cellStyle name="Comma 5 5 4 9 2" xfId="35884"/>
    <cellStyle name="Comma 5 5 40" xfId="21087"/>
    <cellStyle name="Comma 5 5 40 2" xfId="43859"/>
    <cellStyle name="Comma 5 5 41" xfId="21142"/>
    <cellStyle name="Comma 5 5 41 2" xfId="43914"/>
    <cellStyle name="Comma 5 5 42" xfId="21197"/>
    <cellStyle name="Comma 5 5 42 2" xfId="43969"/>
    <cellStyle name="Comma 5 5 43" xfId="21252"/>
    <cellStyle name="Comma 5 5 43 2" xfId="44024"/>
    <cellStyle name="Comma 5 5 44" xfId="21307"/>
    <cellStyle name="Comma 5 5 44 2" xfId="44079"/>
    <cellStyle name="Comma 5 5 45" xfId="21362"/>
    <cellStyle name="Comma 5 5 45 2" xfId="44134"/>
    <cellStyle name="Comma 5 5 46" xfId="21417"/>
    <cellStyle name="Comma 5 5 46 2" xfId="44189"/>
    <cellStyle name="Comma 5 5 47" xfId="21472"/>
    <cellStyle name="Comma 5 5 47 2" xfId="44244"/>
    <cellStyle name="Comma 5 5 48" xfId="21527"/>
    <cellStyle name="Comma 5 5 48 2" xfId="44299"/>
    <cellStyle name="Comma 5 5 49" xfId="21582"/>
    <cellStyle name="Comma 5 5 49 2" xfId="44354"/>
    <cellStyle name="Comma 5 5 5" xfId="570"/>
    <cellStyle name="Comma 5 5 5 10" xfId="23342"/>
    <cellStyle name="Comma 5 5 5 2" xfId="1285"/>
    <cellStyle name="Comma 5 5 5 2 2" xfId="5410"/>
    <cellStyle name="Comma 5 5 5 2 2 2" xfId="28182"/>
    <cellStyle name="Comma 5 5 5 2 3" xfId="9537"/>
    <cellStyle name="Comma 5 5 5 2 3 2" xfId="32309"/>
    <cellStyle name="Comma 5 5 5 2 4" xfId="13937"/>
    <cellStyle name="Comma 5 5 5 2 4 2" xfId="36709"/>
    <cellStyle name="Comma 5 5 5 2 5" xfId="17897"/>
    <cellStyle name="Comma 5 5 5 2 5 2" xfId="40669"/>
    <cellStyle name="Comma 5 5 5 2 6" xfId="24057"/>
    <cellStyle name="Comma 5 5 5 3" xfId="2000"/>
    <cellStyle name="Comma 5 5 5 3 2" xfId="6125"/>
    <cellStyle name="Comma 5 5 5 3 2 2" xfId="28897"/>
    <cellStyle name="Comma 5 5 5 3 3" xfId="10252"/>
    <cellStyle name="Comma 5 5 5 3 3 2" xfId="33024"/>
    <cellStyle name="Comma 5 5 5 3 4" xfId="14652"/>
    <cellStyle name="Comma 5 5 5 3 4 2" xfId="37424"/>
    <cellStyle name="Comma 5 5 5 3 5" xfId="18612"/>
    <cellStyle name="Comma 5 5 5 3 5 2" xfId="41384"/>
    <cellStyle name="Comma 5 5 5 3 6" xfId="24772"/>
    <cellStyle name="Comma 5 5 5 4" xfId="2825"/>
    <cellStyle name="Comma 5 5 5 4 2" xfId="6950"/>
    <cellStyle name="Comma 5 5 5 4 2 2" xfId="29722"/>
    <cellStyle name="Comma 5 5 5 4 3" xfId="11077"/>
    <cellStyle name="Comma 5 5 5 4 3 2" xfId="33849"/>
    <cellStyle name="Comma 5 5 5 4 4" xfId="15477"/>
    <cellStyle name="Comma 5 5 5 4 4 2" xfId="38249"/>
    <cellStyle name="Comma 5 5 5 4 5" xfId="19437"/>
    <cellStyle name="Comma 5 5 5 4 5 2" xfId="42209"/>
    <cellStyle name="Comma 5 5 5 4 6" xfId="25597"/>
    <cellStyle name="Comma 5 5 5 5" xfId="3815"/>
    <cellStyle name="Comma 5 5 5 5 2" xfId="7940"/>
    <cellStyle name="Comma 5 5 5 5 2 2" xfId="30712"/>
    <cellStyle name="Comma 5 5 5 5 3" xfId="12067"/>
    <cellStyle name="Comma 5 5 5 5 3 2" xfId="34839"/>
    <cellStyle name="Comma 5 5 5 5 4" xfId="16467"/>
    <cellStyle name="Comma 5 5 5 5 4 2" xfId="39239"/>
    <cellStyle name="Comma 5 5 5 5 5" xfId="20427"/>
    <cellStyle name="Comma 5 5 5 5 5 2" xfId="43199"/>
    <cellStyle name="Comma 5 5 5 5 6" xfId="26587"/>
    <cellStyle name="Comma 5 5 5 6" xfId="4695"/>
    <cellStyle name="Comma 5 5 5 6 2" xfId="27467"/>
    <cellStyle name="Comma 5 5 5 7" xfId="8822"/>
    <cellStyle name="Comma 5 5 5 7 2" xfId="31594"/>
    <cellStyle name="Comma 5 5 5 8" xfId="13222"/>
    <cellStyle name="Comma 5 5 5 8 2" xfId="35994"/>
    <cellStyle name="Comma 5 5 5 9" xfId="17182"/>
    <cellStyle name="Comma 5 5 5 9 2" xfId="39954"/>
    <cellStyle name="Comma 5 5 50" xfId="21637"/>
    <cellStyle name="Comma 5 5 50 2" xfId="44409"/>
    <cellStyle name="Comma 5 5 51" xfId="21692"/>
    <cellStyle name="Comma 5 5 51 2" xfId="44464"/>
    <cellStyle name="Comma 5 5 52" xfId="21747"/>
    <cellStyle name="Comma 5 5 52 2" xfId="44519"/>
    <cellStyle name="Comma 5 5 53" xfId="21802"/>
    <cellStyle name="Comma 5 5 53 2" xfId="44574"/>
    <cellStyle name="Comma 5 5 54" xfId="21857"/>
    <cellStyle name="Comma 5 5 54 2" xfId="44629"/>
    <cellStyle name="Comma 5 5 55" xfId="21912"/>
    <cellStyle name="Comma 5 5 55 2" xfId="44684"/>
    <cellStyle name="Comma 5 5 56" xfId="21967"/>
    <cellStyle name="Comma 5 5 56 2" xfId="44739"/>
    <cellStyle name="Comma 5 5 57" xfId="22022"/>
    <cellStyle name="Comma 5 5 57 2" xfId="44794"/>
    <cellStyle name="Comma 5 5 58" xfId="22077"/>
    <cellStyle name="Comma 5 5 58 2" xfId="44849"/>
    <cellStyle name="Comma 5 5 59" xfId="22132"/>
    <cellStyle name="Comma 5 5 59 2" xfId="44904"/>
    <cellStyle name="Comma 5 5 6" xfId="625"/>
    <cellStyle name="Comma 5 5 6 10" xfId="23397"/>
    <cellStyle name="Comma 5 5 6 2" xfId="1340"/>
    <cellStyle name="Comma 5 5 6 2 2" xfId="5465"/>
    <cellStyle name="Comma 5 5 6 2 2 2" xfId="28237"/>
    <cellStyle name="Comma 5 5 6 2 3" xfId="9592"/>
    <cellStyle name="Comma 5 5 6 2 3 2" xfId="32364"/>
    <cellStyle name="Comma 5 5 6 2 4" xfId="13992"/>
    <cellStyle name="Comma 5 5 6 2 4 2" xfId="36764"/>
    <cellStyle name="Comma 5 5 6 2 5" xfId="17952"/>
    <cellStyle name="Comma 5 5 6 2 5 2" xfId="40724"/>
    <cellStyle name="Comma 5 5 6 2 6" xfId="24112"/>
    <cellStyle name="Comma 5 5 6 3" xfId="2055"/>
    <cellStyle name="Comma 5 5 6 3 2" xfId="6180"/>
    <cellStyle name="Comma 5 5 6 3 2 2" xfId="28952"/>
    <cellStyle name="Comma 5 5 6 3 3" xfId="10307"/>
    <cellStyle name="Comma 5 5 6 3 3 2" xfId="33079"/>
    <cellStyle name="Comma 5 5 6 3 4" xfId="14707"/>
    <cellStyle name="Comma 5 5 6 3 4 2" xfId="37479"/>
    <cellStyle name="Comma 5 5 6 3 5" xfId="18667"/>
    <cellStyle name="Comma 5 5 6 3 5 2" xfId="41439"/>
    <cellStyle name="Comma 5 5 6 3 6" xfId="24827"/>
    <cellStyle name="Comma 5 5 6 4" xfId="2880"/>
    <cellStyle name="Comma 5 5 6 4 2" xfId="7005"/>
    <cellStyle name="Comma 5 5 6 4 2 2" xfId="29777"/>
    <cellStyle name="Comma 5 5 6 4 3" xfId="11132"/>
    <cellStyle name="Comma 5 5 6 4 3 2" xfId="33904"/>
    <cellStyle name="Comma 5 5 6 4 4" xfId="15532"/>
    <cellStyle name="Comma 5 5 6 4 4 2" xfId="38304"/>
    <cellStyle name="Comma 5 5 6 4 5" xfId="19492"/>
    <cellStyle name="Comma 5 5 6 4 5 2" xfId="42264"/>
    <cellStyle name="Comma 5 5 6 4 6" xfId="25652"/>
    <cellStyle name="Comma 5 5 6 5" xfId="3870"/>
    <cellStyle name="Comma 5 5 6 5 2" xfId="7995"/>
    <cellStyle name="Comma 5 5 6 5 2 2" xfId="30767"/>
    <cellStyle name="Comma 5 5 6 5 3" xfId="12122"/>
    <cellStyle name="Comma 5 5 6 5 3 2" xfId="34894"/>
    <cellStyle name="Comma 5 5 6 5 4" xfId="16522"/>
    <cellStyle name="Comma 5 5 6 5 4 2" xfId="39294"/>
    <cellStyle name="Comma 5 5 6 5 5" xfId="20482"/>
    <cellStyle name="Comma 5 5 6 5 5 2" xfId="43254"/>
    <cellStyle name="Comma 5 5 6 5 6" xfId="26642"/>
    <cellStyle name="Comma 5 5 6 6" xfId="4750"/>
    <cellStyle name="Comma 5 5 6 6 2" xfId="27522"/>
    <cellStyle name="Comma 5 5 6 7" xfId="8877"/>
    <cellStyle name="Comma 5 5 6 7 2" xfId="31649"/>
    <cellStyle name="Comma 5 5 6 8" xfId="13277"/>
    <cellStyle name="Comma 5 5 6 8 2" xfId="36049"/>
    <cellStyle name="Comma 5 5 6 9" xfId="17237"/>
    <cellStyle name="Comma 5 5 6 9 2" xfId="40009"/>
    <cellStyle name="Comma 5 5 60" xfId="22187"/>
    <cellStyle name="Comma 5 5 60 2" xfId="44959"/>
    <cellStyle name="Comma 5 5 61" xfId="22242"/>
    <cellStyle name="Comma 5 5 61 2" xfId="45014"/>
    <cellStyle name="Comma 5 5 62" xfId="22297"/>
    <cellStyle name="Comma 5 5 62 2" xfId="45069"/>
    <cellStyle name="Comma 5 5 63" xfId="22352"/>
    <cellStyle name="Comma 5 5 63 2" xfId="45124"/>
    <cellStyle name="Comma 5 5 64" xfId="22407"/>
    <cellStyle name="Comma 5 5 64 2" xfId="45179"/>
    <cellStyle name="Comma 5 5 65" xfId="22462"/>
    <cellStyle name="Comma 5 5 65 2" xfId="45234"/>
    <cellStyle name="Comma 5 5 66" xfId="22517"/>
    <cellStyle name="Comma 5 5 66 2" xfId="45289"/>
    <cellStyle name="Comma 5 5 67" xfId="22572"/>
    <cellStyle name="Comma 5 5 67 2" xfId="45344"/>
    <cellStyle name="Comma 5 5 68" xfId="22627"/>
    <cellStyle name="Comma 5 5 68 2" xfId="45399"/>
    <cellStyle name="Comma 5 5 69" xfId="22682"/>
    <cellStyle name="Comma 5 5 69 2" xfId="45454"/>
    <cellStyle name="Comma 5 5 7" xfId="680"/>
    <cellStyle name="Comma 5 5 7 10" xfId="23452"/>
    <cellStyle name="Comma 5 5 7 2" xfId="1395"/>
    <cellStyle name="Comma 5 5 7 2 2" xfId="5520"/>
    <cellStyle name="Comma 5 5 7 2 2 2" xfId="28292"/>
    <cellStyle name="Comma 5 5 7 2 3" xfId="9647"/>
    <cellStyle name="Comma 5 5 7 2 3 2" xfId="32419"/>
    <cellStyle name="Comma 5 5 7 2 4" xfId="14047"/>
    <cellStyle name="Comma 5 5 7 2 4 2" xfId="36819"/>
    <cellStyle name="Comma 5 5 7 2 5" xfId="18007"/>
    <cellStyle name="Comma 5 5 7 2 5 2" xfId="40779"/>
    <cellStyle name="Comma 5 5 7 2 6" xfId="24167"/>
    <cellStyle name="Comma 5 5 7 3" xfId="2110"/>
    <cellStyle name="Comma 5 5 7 3 2" xfId="6235"/>
    <cellStyle name="Comma 5 5 7 3 2 2" xfId="29007"/>
    <cellStyle name="Comma 5 5 7 3 3" xfId="10362"/>
    <cellStyle name="Comma 5 5 7 3 3 2" xfId="33134"/>
    <cellStyle name="Comma 5 5 7 3 4" xfId="14762"/>
    <cellStyle name="Comma 5 5 7 3 4 2" xfId="37534"/>
    <cellStyle name="Comma 5 5 7 3 5" xfId="18722"/>
    <cellStyle name="Comma 5 5 7 3 5 2" xfId="41494"/>
    <cellStyle name="Comma 5 5 7 3 6" xfId="24882"/>
    <cellStyle name="Comma 5 5 7 4" xfId="2935"/>
    <cellStyle name="Comma 5 5 7 4 2" xfId="7060"/>
    <cellStyle name="Comma 5 5 7 4 2 2" xfId="29832"/>
    <cellStyle name="Comma 5 5 7 4 3" xfId="11187"/>
    <cellStyle name="Comma 5 5 7 4 3 2" xfId="33959"/>
    <cellStyle name="Comma 5 5 7 4 4" xfId="15587"/>
    <cellStyle name="Comma 5 5 7 4 4 2" xfId="38359"/>
    <cellStyle name="Comma 5 5 7 4 5" xfId="19547"/>
    <cellStyle name="Comma 5 5 7 4 5 2" xfId="42319"/>
    <cellStyle name="Comma 5 5 7 4 6" xfId="25707"/>
    <cellStyle name="Comma 5 5 7 5" xfId="3925"/>
    <cellStyle name="Comma 5 5 7 5 2" xfId="8050"/>
    <cellStyle name="Comma 5 5 7 5 2 2" xfId="30822"/>
    <cellStyle name="Comma 5 5 7 5 3" xfId="12177"/>
    <cellStyle name="Comma 5 5 7 5 3 2" xfId="34949"/>
    <cellStyle name="Comma 5 5 7 5 4" xfId="16577"/>
    <cellStyle name="Comma 5 5 7 5 4 2" xfId="39349"/>
    <cellStyle name="Comma 5 5 7 5 5" xfId="20537"/>
    <cellStyle name="Comma 5 5 7 5 5 2" xfId="43309"/>
    <cellStyle name="Comma 5 5 7 5 6" xfId="26697"/>
    <cellStyle name="Comma 5 5 7 6" xfId="4805"/>
    <cellStyle name="Comma 5 5 7 6 2" xfId="27577"/>
    <cellStyle name="Comma 5 5 7 7" xfId="8932"/>
    <cellStyle name="Comma 5 5 7 7 2" xfId="31704"/>
    <cellStyle name="Comma 5 5 7 8" xfId="13332"/>
    <cellStyle name="Comma 5 5 7 8 2" xfId="36104"/>
    <cellStyle name="Comma 5 5 7 9" xfId="17292"/>
    <cellStyle name="Comma 5 5 7 9 2" xfId="40064"/>
    <cellStyle name="Comma 5 5 70" xfId="22737"/>
    <cellStyle name="Comma 5 5 70 2" xfId="45509"/>
    <cellStyle name="Comma 5 5 71" xfId="22792"/>
    <cellStyle name="Comma 5 5 71 2" xfId="45564"/>
    <cellStyle name="Comma 5 5 72" xfId="22847"/>
    <cellStyle name="Comma 5 5 72 2" xfId="45619"/>
    <cellStyle name="Comma 5 5 73" xfId="22902"/>
    <cellStyle name="Comma 5 5 73 2" xfId="45674"/>
    <cellStyle name="Comma 5 5 74" xfId="22957"/>
    <cellStyle name="Comma 5 5 8" xfId="735"/>
    <cellStyle name="Comma 5 5 8 10" xfId="23507"/>
    <cellStyle name="Comma 5 5 8 2" xfId="1450"/>
    <cellStyle name="Comma 5 5 8 2 2" xfId="5575"/>
    <cellStyle name="Comma 5 5 8 2 2 2" xfId="28347"/>
    <cellStyle name="Comma 5 5 8 2 3" xfId="9702"/>
    <cellStyle name="Comma 5 5 8 2 3 2" xfId="32474"/>
    <cellStyle name="Comma 5 5 8 2 4" xfId="14102"/>
    <cellStyle name="Comma 5 5 8 2 4 2" xfId="36874"/>
    <cellStyle name="Comma 5 5 8 2 5" xfId="18062"/>
    <cellStyle name="Comma 5 5 8 2 5 2" xfId="40834"/>
    <cellStyle name="Comma 5 5 8 2 6" xfId="24222"/>
    <cellStyle name="Comma 5 5 8 3" xfId="2165"/>
    <cellStyle name="Comma 5 5 8 3 2" xfId="6290"/>
    <cellStyle name="Comma 5 5 8 3 2 2" xfId="29062"/>
    <cellStyle name="Comma 5 5 8 3 3" xfId="10417"/>
    <cellStyle name="Comma 5 5 8 3 3 2" xfId="33189"/>
    <cellStyle name="Comma 5 5 8 3 4" xfId="14817"/>
    <cellStyle name="Comma 5 5 8 3 4 2" xfId="37589"/>
    <cellStyle name="Comma 5 5 8 3 5" xfId="18777"/>
    <cellStyle name="Comma 5 5 8 3 5 2" xfId="41549"/>
    <cellStyle name="Comma 5 5 8 3 6" xfId="24937"/>
    <cellStyle name="Comma 5 5 8 4" xfId="2990"/>
    <cellStyle name="Comma 5 5 8 4 2" xfId="7115"/>
    <cellStyle name="Comma 5 5 8 4 2 2" xfId="29887"/>
    <cellStyle name="Comma 5 5 8 4 3" xfId="11242"/>
    <cellStyle name="Comma 5 5 8 4 3 2" xfId="34014"/>
    <cellStyle name="Comma 5 5 8 4 4" xfId="15642"/>
    <cellStyle name="Comma 5 5 8 4 4 2" xfId="38414"/>
    <cellStyle name="Comma 5 5 8 4 5" xfId="19602"/>
    <cellStyle name="Comma 5 5 8 4 5 2" xfId="42374"/>
    <cellStyle name="Comma 5 5 8 4 6" xfId="25762"/>
    <cellStyle name="Comma 5 5 8 5" xfId="3980"/>
    <cellStyle name="Comma 5 5 8 5 2" xfId="8105"/>
    <cellStyle name="Comma 5 5 8 5 2 2" xfId="30877"/>
    <cellStyle name="Comma 5 5 8 5 3" xfId="12232"/>
    <cellStyle name="Comma 5 5 8 5 3 2" xfId="35004"/>
    <cellStyle name="Comma 5 5 8 5 4" xfId="16632"/>
    <cellStyle name="Comma 5 5 8 5 4 2" xfId="39404"/>
    <cellStyle name="Comma 5 5 8 5 5" xfId="20592"/>
    <cellStyle name="Comma 5 5 8 5 5 2" xfId="43364"/>
    <cellStyle name="Comma 5 5 8 5 6" xfId="26752"/>
    <cellStyle name="Comma 5 5 8 6" xfId="4860"/>
    <cellStyle name="Comma 5 5 8 6 2" xfId="27632"/>
    <cellStyle name="Comma 5 5 8 7" xfId="8987"/>
    <cellStyle name="Comma 5 5 8 7 2" xfId="31759"/>
    <cellStyle name="Comma 5 5 8 8" xfId="13387"/>
    <cellStyle name="Comma 5 5 8 8 2" xfId="36159"/>
    <cellStyle name="Comma 5 5 8 9" xfId="17347"/>
    <cellStyle name="Comma 5 5 8 9 2" xfId="40119"/>
    <cellStyle name="Comma 5 5 9" xfId="845"/>
    <cellStyle name="Comma 5 5 9 10" xfId="23617"/>
    <cellStyle name="Comma 5 5 9 2" xfId="1560"/>
    <cellStyle name="Comma 5 5 9 2 2" xfId="5685"/>
    <cellStyle name="Comma 5 5 9 2 2 2" xfId="28457"/>
    <cellStyle name="Comma 5 5 9 2 3" xfId="9812"/>
    <cellStyle name="Comma 5 5 9 2 3 2" xfId="32584"/>
    <cellStyle name="Comma 5 5 9 2 4" xfId="14212"/>
    <cellStyle name="Comma 5 5 9 2 4 2" xfId="36984"/>
    <cellStyle name="Comma 5 5 9 2 5" xfId="18172"/>
    <cellStyle name="Comma 5 5 9 2 5 2" xfId="40944"/>
    <cellStyle name="Comma 5 5 9 2 6" xfId="24332"/>
    <cellStyle name="Comma 5 5 9 3" xfId="2275"/>
    <cellStyle name="Comma 5 5 9 3 2" xfId="6400"/>
    <cellStyle name="Comma 5 5 9 3 2 2" xfId="29172"/>
    <cellStyle name="Comma 5 5 9 3 3" xfId="10527"/>
    <cellStyle name="Comma 5 5 9 3 3 2" xfId="33299"/>
    <cellStyle name="Comma 5 5 9 3 4" xfId="14927"/>
    <cellStyle name="Comma 5 5 9 3 4 2" xfId="37699"/>
    <cellStyle name="Comma 5 5 9 3 5" xfId="18887"/>
    <cellStyle name="Comma 5 5 9 3 5 2" xfId="41659"/>
    <cellStyle name="Comma 5 5 9 3 6" xfId="25047"/>
    <cellStyle name="Comma 5 5 9 4" xfId="3100"/>
    <cellStyle name="Comma 5 5 9 4 2" xfId="7225"/>
    <cellStyle name="Comma 5 5 9 4 2 2" xfId="29997"/>
    <cellStyle name="Comma 5 5 9 4 3" xfId="11352"/>
    <cellStyle name="Comma 5 5 9 4 3 2" xfId="34124"/>
    <cellStyle name="Comma 5 5 9 4 4" xfId="15752"/>
    <cellStyle name="Comma 5 5 9 4 4 2" xfId="38524"/>
    <cellStyle name="Comma 5 5 9 4 5" xfId="19712"/>
    <cellStyle name="Comma 5 5 9 4 5 2" xfId="42484"/>
    <cellStyle name="Comma 5 5 9 4 6" xfId="25872"/>
    <cellStyle name="Comma 5 5 9 5" xfId="4090"/>
    <cellStyle name="Comma 5 5 9 5 2" xfId="8215"/>
    <cellStyle name="Comma 5 5 9 5 2 2" xfId="30987"/>
    <cellStyle name="Comma 5 5 9 5 3" xfId="12342"/>
    <cellStyle name="Comma 5 5 9 5 3 2" xfId="35114"/>
    <cellStyle name="Comma 5 5 9 5 4" xfId="16742"/>
    <cellStyle name="Comma 5 5 9 5 4 2" xfId="39514"/>
    <cellStyle name="Comma 5 5 9 5 5" xfId="20702"/>
    <cellStyle name="Comma 5 5 9 5 5 2" xfId="43474"/>
    <cellStyle name="Comma 5 5 9 5 6" xfId="26862"/>
    <cellStyle name="Comma 5 5 9 6" xfId="4970"/>
    <cellStyle name="Comma 5 5 9 6 2" xfId="27742"/>
    <cellStyle name="Comma 5 5 9 7" xfId="9097"/>
    <cellStyle name="Comma 5 5 9 7 2" xfId="31869"/>
    <cellStyle name="Comma 5 5 9 8" xfId="13497"/>
    <cellStyle name="Comma 5 5 9 8 2" xfId="36269"/>
    <cellStyle name="Comma 5 5 9 9" xfId="17457"/>
    <cellStyle name="Comma 5 5 9 9 2" xfId="40229"/>
    <cellStyle name="Comma 5 6" xfId="93"/>
    <cellStyle name="Comma 5 6 10" xfId="901"/>
    <cellStyle name="Comma 5 6 10 10" xfId="23673"/>
    <cellStyle name="Comma 5 6 10 2" xfId="1616"/>
    <cellStyle name="Comma 5 6 10 2 2" xfId="5741"/>
    <cellStyle name="Comma 5 6 10 2 2 2" xfId="28513"/>
    <cellStyle name="Comma 5 6 10 2 3" xfId="9868"/>
    <cellStyle name="Comma 5 6 10 2 3 2" xfId="32640"/>
    <cellStyle name="Comma 5 6 10 2 4" xfId="14268"/>
    <cellStyle name="Comma 5 6 10 2 4 2" xfId="37040"/>
    <cellStyle name="Comma 5 6 10 2 5" xfId="18228"/>
    <cellStyle name="Comma 5 6 10 2 5 2" xfId="41000"/>
    <cellStyle name="Comma 5 6 10 2 6" xfId="24388"/>
    <cellStyle name="Comma 5 6 10 3" xfId="2331"/>
    <cellStyle name="Comma 5 6 10 3 2" xfId="6456"/>
    <cellStyle name="Comma 5 6 10 3 2 2" xfId="29228"/>
    <cellStyle name="Comma 5 6 10 3 3" xfId="10583"/>
    <cellStyle name="Comma 5 6 10 3 3 2" xfId="33355"/>
    <cellStyle name="Comma 5 6 10 3 4" xfId="14983"/>
    <cellStyle name="Comma 5 6 10 3 4 2" xfId="37755"/>
    <cellStyle name="Comma 5 6 10 3 5" xfId="18943"/>
    <cellStyle name="Comma 5 6 10 3 5 2" xfId="41715"/>
    <cellStyle name="Comma 5 6 10 3 6" xfId="25103"/>
    <cellStyle name="Comma 5 6 10 4" xfId="3156"/>
    <cellStyle name="Comma 5 6 10 4 2" xfId="7281"/>
    <cellStyle name="Comma 5 6 10 4 2 2" xfId="30053"/>
    <cellStyle name="Comma 5 6 10 4 3" xfId="11408"/>
    <cellStyle name="Comma 5 6 10 4 3 2" xfId="34180"/>
    <cellStyle name="Comma 5 6 10 4 4" xfId="15808"/>
    <cellStyle name="Comma 5 6 10 4 4 2" xfId="38580"/>
    <cellStyle name="Comma 5 6 10 4 5" xfId="19768"/>
    <cellStyle name="Comma 5 6 10 4 5 2" xfId="42540"/>
    <cellStyle name="Comma 5 6 10 4 6" xfId="25928"/>
    <cellStyle name="Comma 5 6 10 5" xfId="4146"/>
    <cellStyle name="Comma 5 6 10 5 2" xfId="8271"/>
    <cellStyle name="Comma 5 6 10 5 2 2" xfId="31043"/>
    <cellStyle name="Comma 5 6 10 5 3" xfId="12398"/>
    <cellStyle name="Comma 5 6 10 5 3 2" xfId="35170"/>
    <cellStyle name="Comma 5 6 10 5 4" xfId="16798"/>
    <cellStyle name="Comma 5 6 10 5 4 2" xfId="39570"/>
    <cellStyle name="Comma 5 6 10 5 5" xfId="20758"/>
    <cellStyle name="Comma 5 6 10 5 5 2" xfId="43530"/>
    <cellStyle name="Comma 5 6 10 5 6" xfId="26918"/>
    <cellStyle name="Comma 5 6 10 6" xfId="5026"/>
    <cellStyle name="Comma 5 6 10 6 2" xfId="27798"/>
    <cellStyle name="Comma 5 6 10 7" xfId="9153"/>
    <cellStyle name="Comma 5 6 10 7 2" xfId="31925"/>
    <cellStyle name="Comma 5 6 10 8" xfId="13553"/>
    <cellStyle name="Comma 5 6 10 8 2" xfId="36325"/>
    <cellStyle name="Comma 5 6 10 9" xfId="17513"/>
    <cellStyle name="Comma 5 6 10 9 2" xfId="40285"/>
    <cellStyle name="Comma 5 6 11" xfId="956"/>
    <cellStyle name="Comma 5 6 11 2" xfId="5081"/>
    <cellStyle name="Comma 5 6 11 2 2" xfId="27853"/>
    <cellStyle name="Comma 5 6 11 3" xfId="9208"/>
    <cellStyle name="Comma 5 6 11 3 2" xfId="31980"/>
    <cellStyle name="Comma 5 6 11 4" xfId="13608"/>
    <cellStyle name="Comma 5 6 11 4 2" xfId="36380"/>
    <cellStyle name="Comma 5 6 11 5" xfId="17568"/>
    <cellStyle name="Comma 5 6 11 5 2" xfId="40340"/>
    <cellStyle name="Comma 5 6 11 6" xfId="23728"/>
    <cellStyle name="Comma 5 6 12" xfId="1671"/>
    <cellStyle name="Comma 5 6 12 2" xfId="5796"/>
    <cellStyle name="Comma 5 6 12 2 2" xfId="28568"/>
    <cellStyle name="Comma 5 6 12 3" xfId="9923"/>
    <cellStyle name="Comma 5 6 12 3 2" xfId="32695"/>
    <cellStyle name="Comma 5 6 12 4" xfId="14323"/>
    <cellStyle name="Comma 5 6 12 4 2" xfId="37095"/>
    <cellStyle name="Comma 5 6 12 5" xfId="18283"/>
    <cellStyle name="Comma 5 6 12 5 2" xfId="41055"/>
    <cellStyle name="Comma 5 6 12 6" xfId="24443"/>
    <cellStyle name="Comma 5 6 13" xfId="2386"/>
    <cellStyle name="Comma 5 6 13 2" xfId="6511"/>
    <cellStyle name="Comma 5 6 13 2 2" xfId="29283"/>
    <cellStyle name="Comma 5 6 13 3" xfId="10638"/>
    <cellStyle name="Comma 5 6 13 3 2" xfId="33410"/>
    <cellStyle name="Comma 5 6 13 4" xfId="15038"/>
    <cellStyle name="Comma 5 6 13 4 2" xfId="37810"/>
    <cellStyle name="Comma 5 6 13 5" xfId="18998"/>
    <cellStyle name="Comma 5 6 13 5 2" xfId="41770"/>
    <cellStyle name="Comma 5 6 13 6" xfId="25158"/>
    <cellStyle name="Comma 5 6 14" xfId="2441"/>
    <cellStyle name="Comma 5 6 14 2" xfId="6566"/>
    <cellStyle name="Comma 5 6 14 2 2" xfId="29338"/>
    <cellStyle name="Comma 5 6 14 3" xfId="10693"/>
    <cellStyle name="Comma 5 6 14 3 2" xfId="33465"/>
    <cellStyle name="Comma 5 6 14 4" xfId="15093"/>
    <cellStyle name="Comma 5 6 14 4 2" xfId="37865"/>
    <cellStyle name="Comma 5 6 14 5" xfId="19053"/>
    <cellStyle name="Comma 5 6 14 5 2" xfId="41825"/>
    <cellStyle name="Comma 5 6 14 6" xfId="25213"/>
    <cellStyle name="Comma 5 6 15" xfId="2496"/>
    <cellStyle name="Comma 5 6 15 2" xfId="6621"/>
    <cellStyle name="Comma 5 6 15 2 2" xfId="29393"/>
    <cellStyle name="Comma 5 6 15 3" xfId="10748"/>
    <cellStyle name="Comma 5 6 15 3 2" xfId="33520"/>
    <cellStyle name="Comma 5 6 15 4" xfId="15148"/>
    <cellStyle name="Comma 5 6 15 4 2" xfId="37920"/>
    <cellStyle name="Comma 5 6 15 5" xfId="19108"/>
    <cellStyle name="Comma 5 6 15 5 2" xfId="41880"/>
    <cellStyle name="Comma 5 6 15 6" xfId="25268"/>
    <cellStyle name="Comma 5 6 16" xfId="3211"/>
    <cellStyle name="Comma 5 6 16 2" xfId="7336"/>
    <cellStyle name="Comma 5 6 16 2 2" xfId="30108"/>
    <cellStyle name="Comma 5 6 16 3" xfId="11463"/>
    <cellStyle name="Comma 5 6 16 3 2" xfId="34235"/>
    <cellStyle name="Comma 5 6 16 4" xfId="15863"/>
    <cellStyle name="Comma 5 6 16 4 2" xfId="38635"/>
    <cellStyle name="Comma 5 6 16 5" xfId="19823"/>
    <cellStyle name="Comma 5 6 16 5 2" xfId="42595"/>
    <cellStyle name="Comma 5 6 16 6" xfId="25983"/>
    <cellStyle name="Comma 5 6 17" xfId="3266"/>
    <cellStyle name="Comma 5 6 17 2" xfId="7391"/>
    <cellStyle name="Comma 5 6 17 2 2" xfId="30163"/>
    <cellStyle name="Comma 5 6 17 3" xfId="11518"/>
    <cellStyle name="Comma 5 6 17 3 2" xfId="34290"/>
    <cellStyle name="Comma 5 6 17 4" xfId="15918"/>
    <cellStyle name="Comma 5 6 17 4 2" xfId="38690"/>
    <cellStyle name="Comma 5 6 17 5" xfId="19878"/>
    <cellStyle name="Comma 5 6 17 5 2" xfId="42650"/>
    <cellStyle name="Comma 5 6 17 6" xfId="26038"/>
    <cellStyle name="Comma 5 6 18" xfId="3321"/>
    <cellStyle name="Comma 5 6 18 2" xfId="7446"/>
    <cellStyle name="Comma 5 6 18 2 2" xfId="30218"/>
    <cellStyle name="Comma 5 6 18 3" xfId="11573"/>
    <cellStyle name="Comma 5 6 18 3 2" xfId="34345"/>
    <cellStyle name="Comma 5 6 18 4" xfId="15973"/>
    <cellStyle name="Comma 5 6 18 4 2" xfId="38745"/>
    <cellStyle name="Comma 5 6 18 5" xfId="19933"/>
    <cellStyle name="Comma 5 6 18 5 2" xfId="42705"/>
    <cellStyle name="Comma 5 6 18 6" xfId="26093"/>
    <cellStyle name="Comma 5 6 19" xfId="3376"/>
    <cellStyle name="Comma 5 6 19 2" xfId="7501"/>
    <cellStyle name="Comma 5 6 19 2 2" xfId="30273"/>
    <cellStyle name="Comma 5 6 19 3" xfId="11628"/>
    <cellStyle name="Comma 5 6 19 3 2" xfId="34400"/>
    <cellStyle name="Comma 5 6 19 4" xfId="16028"/>
    <cellStyle name="Comma 5 6 19 4 2" xfId="38800"/>
    <cellStyle name="Comma 5 6 19 5" xfId="19988"/>
    <cellStyle name="Comma 5 6 19 5 2" xfId="42760"/>
    <cellStyle name="Comma 5 6 19 6" xfId="26148"/>
    <cellStyle name="Comma 5 6 2" xfId="241"/>
    <cellStyle name="Comma 5 6 2 10" xfId="8548"/>
    <cellStyle name="Comma 5 6 2 10 2" xfId="31320"/>
    <cellStyle name="Comma 5 6 2 11" xfId="12508"/>
    <cellStyle name="Comma 5 6 2 11 2" xfId="35280"/>
    <cellStyle name="Comma 5 6 2 12" xfId="12948"/>
    <cellStyle name="Comma 5 6 2 12 2" xfId="35720"/>
    <cellStyle name="Comma 5 6 2 13" xfId="16908"/>
    <cellStyle name="Comma 5 6 2 13 2" xfId="39680"/>
    <cellStyle name="Comma 5 6 2 14" xfId="351"/>
    <cellStyle name="Comma 5 6 2 14 2" xfId="23123"/>
    <cellStyle name="Comma 5 6 2 15" xfId="23013"/>
    <cellStyle name="Comma 5 6 2 2" xfId="406"/>
    <cellStyle name="Comma 5 6 2 2 10" xfId="17018"/>
    <cellStyle name="Comma 5 6 2 2 10 2" xfId="39790"/>
    <cellStyle name="Comma 5 6 2 2 11" xfId="23178"/>
    <cellStyle name="Comma 5 6 2 2 2" xfId="1121"/>
    <cellStyle name="Comma 5 6 2 2 2 2" xfId="5246"/>
    <cellStyle name="Comma 5 6 2 2 2 2 2" xfId="28018"/>
    <cellStyle name="Comma 5 6 2 2 2 3" xfId="9373"/>
    <cellStyle name="Comma 5 6 2 2 2 3 2" xfId="32145"/>
    <cellStyle name="Comma 5 6 2 2 2 4" xfId="13773"/>
    <cellStyle name="Comma 5 6 2 2 2 4 2" xfId="36545"/>
    <cellStyle name="Comma 5 6 2 2 2 5" xfId="17733"/>
    <cellStyle name="Comma 5 6 2 2 2 5 2" xfId="40505"/>
    <cellStyle name="Comma 5 6 2 2 2 6" xfId="23893"/>
    <cellStyle name="Comma 5 6 2 2 3" xfId="1836"/>
    <cellStyle name="Comma 5 6 2 2 3 2" xfId="5961"/>
    <cellStyle name="Comma 5 6 2 2 3 2 2" xfId="28733"/>
    <cellStyle name="Comma 5 6 2 2 3 3" xfId="10088"/>
    <cellStyle name="Comma 5 6 2 2 3 3 2" xfId="32860"/>
    <cellStyle name="Comma 5 6 2 2 3 4" xfId="14488"/>
    <cellStyle name="Comma 5 6 2 2 3 4 2" xfId="37260"/>
    <cellStyle name="Comma 5 6 2 2 3 5" xfId="18448"/>
    <cellStyle name="Comma 5 6 2 2 3 5 2" xfId="41220"/>
    <cellStyle name="Comma 5 6 2 2 3 6" xfId="24608"/>
    <cellStyle name="Comma 5 6 2 2 4" xfId="2661"/>
    <cellStyle name="Comma 5 6 2 2 4 2" xfId="6786"/>
    <cellStyle name="Comma 5 6 2 2 4 2 2" xfId="29558"/>
    <cellStyle name="Comma 5 6 2 2 4 3" xfId="10913"/>
    <cellStyle name="Comma 5 6 2 2 4 3 2" xfId="33685"/>
    <cellStyle name="Comma 5 6 2 2 4 4" xfId="15313"/>
    <cellStyle name="Comma 5 6 2 2 4 4 2" xfId="38085"/>
    <cellStyle name="Comma 5 6 2 2 4 5" xfId="19273"/>
    <cellStyle name="Comma 5 6 2 2 4 5 2" xfId="42045"/>
    <cellStyle name="Comma 5 6 2 2 4 6" xfId="25433"/>
    <cellStyle name="Comma 5 6 2 2 5" xfId="3651"/>
    <cellStyle name="Comma 5 6 2 2 5 2" xfId="7776"/>
    <cellStyle name="Comma 5 6 2 2 5 2 2" xfId="30548"/>
    <cellStyle name="Comma 5 6 2 2 5 3" xfId="11903"/>
    <cellStyle name="Comma 5 6 2 2 5 3 2" xfId="34675"/>
    <cellStyle name="Comma 5 6 2 2 5 4" xfId="16303"/>
    <cellStyle name="Comma 5 6 2 2 5 4 2" xfId="39075"/>
    <cellStyle name="Comma 5 6 2 2 5 5" xfId="20263"/>
    <cellStyle name="Comma 5 6 2 2 5 5 2" xfId="43035"/>
    <cellStyle name="Comma 5 6 2 2 5 6" xfId="26423"/>
    <cellStyle name="Comma 5 6 2 2 6" xfId="4531"/>
    <cellStyle name="Comma 5 6 2 2 6 2" xfId="27303"/>
    <cellStyle name="Comma 5 6 2 2 7" xfId="8658"/>
    <cellStyle name="Comma 5 6 2 2 7 2" xfId="31430"/>
    <cellStyle name="Comma 5 6 2 2 8" xfId="12618"/>
    <cellStyle name="Comma 5 6 2 2 8 2" xfId="35390"/>
    <cellStyle name="Comma 5 6 2 2 9" xfId="13058"/>
    <cellStyle name="Comma 5 6 2 2 9 2" xfId="35830"/>
    <cellStyle name="Comma 5 6 2 3" xfId="516"/>
    <cellStyle name="Comma 5 6 2 3 10" xfId="17128"/>
    <cellStyle name="Comma 5 6 2 3 10 2" xfId="39900"/>
    <cellStyle name="Comma 5 6 2 3 11" xfId="23288"/>
    <cellStyle name="Comma 5 6 2 3 2" xfId="1231"/>
    <cellStyle name="Comma 5 6 2 3 2 2" xfId="5356"/>
    <cellStyle name="Comma 5 6 2 3 2 2 2" xfId="28128"/>
    <cellStyle name="Comma 5 6 2 3 2 3" xfId="9483"/>
    <cellStyle name="Comma 5 6 2 3 2 3 2" xfId="32255"/>
    <cellStyle name="Comma 5 6 2 3 2 4" xfId="13883"/>
    <cellStyle name="Comma 5 6 2 3 2 4 2" xfId="36655"/>
    <cellStyle name="Comma 5 6 2 3 2 5" xfId="17843"/>
    <cellStyle name="Comma 5 6 2 3 2 5 2" xfId="40615"/>
    <cellStyle name="Comma 5 6 2 3 2 6" xfId="24003"/>
    <cellStyle name="Comma 5 6 2 3 3" xfId="1946"/>
    <cellStyle name="Comma 5 6 2 3 3 2" xfId="6071"/>
    <cellStyle name="Comma 5 6 2 3 3 2 2" xfId="28843"/>
    <cellStyle name="Comma 5 6 2 3 3 3" xfId="10198"/>
    <cellStyle name="Comma 5 6 2 3 3 3 2" xfId="32970"/>
    <cellStyle name="Comma 5 6 2 3 3 4" xfId="14598"/>
    <cellStyle name="Comma 5 6 2 3 3 4 2" xfId="37370"/>
    <cellStyle name="Comma 5 6 2 3 3 5" xfId="18558"/>
    <cellStyle name="Comma 5 6 2 3 3 5 2" xfId="41330"/>
    <cellStyle name="Comma 5 6 2 3 3 6" xfId="24718"/>
    <cellStyle name="Comma 5 6 2 3 4" xfId="2771"/>
    <cellStyle name="Comma 5 6 2 3 4 2" xfId="6896"/>
    <cellStyle name="Comma 5 6 2 3 4 2 2" xfId="29668"/>
    <cellStyle name="Comma 5 6 2 3 4 3" xfId="11023"/>
    <cellStyle name="Comma 5 6 2 3 4 3 2" xfId="33795"/>
    <cellStyle name="Comma 5 6 2 3 4 4" xfId="15423"/>
    <cellStyle name="Comma 5 6 2 3 4 4 2" xfId="38195"/>
    <cellStyle name="Comma 5 6 2 3 4 5" xfId="19383"/>
    <cellStyle name="Comma 5 6 2 3 4 5 2" xfId="42155"/>
    <cellStyle name="Comma 5 6 2 3 4 6" xfId="25543"/>
    <cellStyle name="Comma 5 6 2 3 5" xfId="3761"/>
    <cellStyle name="Comma 5 6 2 3 5 2" xfId="7886"/>
    <cellStyle name="Comma 5 6 2 3 5 2 2" xfId="30658"/>
    <cellStyle name="Comma 5 6 2 3 5 3" xfId="12013"/>
    <cellStyle name="Comma 5 6 2 3 5 3 2" xfId="34785"/>
    <cellStyle name="Comma 5 6 2 3 5 4" xfId="16413"/>
    <cellStyle name="Comma 5 6 2 3 5 4 2" xfId="39185"/>
    <cellStyle name="Comma 5 6 2 3 5 5" xfId="20373"/>
    <cellStyle name="Comma 5 6 2 3 5 5 2" xfId="43145"/>
    <cellStyle name="Comma 5 6 2 3 5 6" xfId="26533"/>
    <cellStyle name="Comma 5 6 2 3 6" xfId="4641"/>
    <cellStyle name="Comma 5 6 2 3 6 2" xfId="27413"/>
    <cellStyle name="Comma 5 6 2 3 7" xfId="8768"/>
    <cellStyle name="Comma 5 6 2 3 7 2" xfId="31540"/>
    <cellStyle name="Comma 5 6 2 3 8" xfId="12728"/>
    <cellStyle name="Comma 5 6 2 3 8 2" xfId="35500"/>
    <cellStyle name="Comma 5 6 2 3 9" xfId="13168"/>
    <cellStyle name="Comma 5 6 2 3 9 2" xfId="35940"/>
    <cellStyle name="Comma 5 6 2 4" xfId="791"/>
    <cellStyle name="Comma 5 6 2 4 10" xfId="23563"/>
    <cellStyle name="Comma 5 6 2 4 2" xfId="1506"/>
    <cellStyle name="Comma 5 6 2 4 2 2" xfId="5631"/>
    <cellStyle name="Comma 5 6 2 4 2 2 2" xfId="28403"/>
    <cellStyle name="Comma 5 6 2 4 2 3" xfId="9758"/>
    <cellStyle name="Comma 5 6 2 4 2 3 2" xfId="32530"/>
    <cellStyle name="Comma 5 6 2 4 2 4" xfId="14158"/>
    <cellStyle name="Comma 5 6 2 4 2 4 2" xfId="36930"/>
    <cellStyle name="Comma 5 6 2 4 2 5" xfId="18118"/>
    <cellStyle name="Comma 5 6 2 4 2 5 2" xfId="40890"/>
    <cellStyle name="Comma 5 6 2 4 2 6" xfId="24278"/>
    <cellStyle name="Comma 5 6 2 4 3" xfId="2221"/>
    <cellStyle name="Comma 5 6 2 4 3 2" xfId="6346"/>
    <cellStyle name="Comma 5 6 2 4 3 2 2" xfId="29118"/>
    <cellStyle name="Comma 5 6 2 4 3 3" xfId="10473"/>
    <cellStyle name="Comma 5 6 2 4 3 3 2" xfId="33245"/>
    <cellStyle name="Comma 5 6 2 4 3 4" xfId="14873"/>
    <cellStyle name="Comma 5 6 2 4 3 4 2" xfId="37645"/>
    <cellStyle name="Comma 5 6 2 4 3 5" xfId="18833"/>
    <cellStyle name="Comma 5 6 2 4 3 5 2" xfId="41605"/>
    <cellStyle name="Comma 5 6 2 4 3 6" xfId="24993"/>
    <cellStyle name="Comma 5 6 2 4 4" xfId="3046"/>
    <cellStyle name="Comma 5 6 2 4 4 2" xfId="7171"/>
    <cellStyle name="Comma 5 6 2 4 4 2 2" xfId="29943"/>
    <cellStyle name="Comma 5 6 2 4 4 3" xfId="11298"/>
    <cellStyle name="Comma 5 6 2 4 4 3 2" xfId="34070"/>
    <cellStyle name="Comma 5 6 2 4 4 4" xfId="15698"/>
    <cellStyle name="Comma 5 6 2 4 4 4 2" xfId="38470"/>
    <cellStyle name="Comma 5 6 2 4 4 5" xfId="19658"/>
    <cellStyle name="Comma 5 6 2 4 4 5 2" xfId="42430"/>
    <cellStyle name="Comma 5 6 2 4 4 6" xfId="25818"/>
    <cellStyle name="Comma 5 6 2 4 5" xfId="4036"/>
    <cellStyle name="Comma 5 6 2 4 5 2" xfId="8161"/>
    <cellStyle name="Comma 5 6 2 4 5 2 2" xfId="30933"/>
    <cellStyle name="Comma 5 6 2 4 5 3" xfId="12288"/>
    <cellStyle name="Comma 5 6 2 4 5 3 2" xfId="35060"/>
    <cellStyle name="Comma 5 6 2 4 5 4" xfId="16688"/>
    <cellStyle name="Comma 5 6 2 4 5 4 2" xfId="39460"/>
    <cellStyle name="Comma 5 6 2 4 5 5" xfId="20648"/>
    <cellStyle name="Comma 5 6 2 4 5 5 2" xfId="43420"/>
    <cellStyle name="Comma 5 6 2 4 5 6" xfId="26808"/>
    <cellStyle name="Comma 5 6 2 4 6" xfId="4916"/>
    <cellStyle name="Comma 5 6 2 4 6 2" xfId="27688"/>
    <cellStyle name="Comma 5 6 2 4 7" xfId="9043"/>
    <cellStyle name="Comma 5 6 2 4 7 2" xfId="31815"/>
    <cellStyle name="Comma 5 6 2 4 8" xfId="13443"/>
    <cellStyle name="Comma 5 6 2 4 8 2" xfId="36215"/>
    <cellStyle name="Comma 5 6 2 4 9" xfId="17403"/>
    <cellStyle name="Comma 5 6 2 4 9 2" xfId="40175"/>
    <cellStyle name="Comma 5 6 2 5" xfId="1011"/>
    <cellStyle name="Comma 5 6 2 5 2" xfId="5136"/>
    <cellStyle name="Comma 5 6 2 5 2 2" xfId="27908"/>
    <cellStyle name="Comma 5 6 2 5 3" xfId="9263"/>
    <cellStyle name="Comma 5 6 2 5 3 2" xfId="32035"/>
    <cellStyle name="Comma 5 6 2 5 4" xfId="13663"/>
    <cellStyle name="Comma 5 6 2 5 4 2" xfId="36435"/>
    <cellStyle name="Comma 5 6 2 5 5" xfId="17623"/>
    <cellStyle name="Comma 5 6 2 5 5 2" xfId="40395"/>
    <cellStyle name="Comma 5 6 2 5 6" xfId="23783"/>
    <cellStyle name="Comma 5 6 2 6" xfId="1726"/>
    <cellStyle name="Comma 5 6 2 6 2" xfId="5851"/>
    <cellStyle name="Comma 5 6 2 6 2 2" xfId="28623"/>
    <cellStyle name="Comma 5 6 2 6 3" xfId="9978"/>
    <cellStyle name="Comma 5 6 2 6 3 2" xfId="32750"/>
    <cellStyle name="Comma 5 6 2 6 4" xfId="14378"/>
    <cellStyle name="Comma 5 6 2 6 4 2" xfId="37150"/>
    <cellStyle name="Comma 5 6 2 6 5" xfId="18338"/>
    <cellStyle name="Comma 5 6 2 6 5 2" xfId="41110"/>
    <cellStyle name="Comma 5 6 2 6 6" xfId="24498"/>
    <cellStyle name="Comma 5 6 2 7" xfId="2551"/>
    <cellStyle name="Comma 5 6 2 7 2" xfId="6676"/>
    <cellStyle name="Comma 5 6 2 7 2 2" xfId="29448"/>
    <cellStyle name="Comma 5 6 2 7 3" xfId="10803"/>
    <cellStyle name="Comma 5 6 2 7 3 2" xfId="33575"/>
    <cellStyle name="Comma 5 6 2 7 4" xfId="15203"/>
    <cellStyle name="Comma 5 6 2 7 4 2" xfId="37975"/>
    <cellStyle name="Comma 5 6 2 7 5" xfId="19163"/>
    <cellStyle name="Comma 5 6 2 7 5 2" xfId="41935"/>
    <cellStyle name="Comma 5 6 2 7 6" xfId="25323"/>
    <cellStyle name="Comma 5 6 2 8" xfId="3541"/>
    <cellStyle name="Comma 5 6 2 8 2" xfId="7666"/>
    <cellStyle name="Comma 5 6 2 8 2 2" xfId="30438"/>
    <cellStyle name="Comma 5 6 2 8 3" xfId="11793"/>
    <cellStyle name="Comma 5 6 2 8 3 2" xfId="34565"/>
    <cellStyle name="Comma 5 6 2 8 4" xfId="16193"/>
    <cellStyle name="Comma 5 6 2 8 4 2" xfId="38965"/>
    <cellStyle name="Comma 5 6 2 8 5" xfId="20153"/>
    <cellStyle name="Comma 5 6 2 8 5 2" xfId="42925"/>
    <cellStyle name="Comma 5 6 2 8 6" xfId="26313"/>
    <cellStyle name="Comma 5 6 2 9" xfId="4421"/>
    <cellStyle name="Comma 5 6 2 9 2" xfId="27193"/>
    <cellStyle name="Comma 5 6 20" xfId="3431"/>
    <cellStyle name="Comma 5 6 20 2" xfId="7556"/>
    <cellStyle name="Comma 5 6 20 2 2" xfId="30328"/>
    <cellStyle name="Comma 5 6 20 3" xfId="11683"/>
    <cellStyle name="Comma 5 6 20 3 2" xfId="34455"/>
    <cellStyle name="Comma 5 6 20 4" xfId="16083"/>
    <cellStyle name="Comma 5 6 20 4 2" xfId="38855"/>
    <cellStyle name="Comma 5 6 20 5" xfId="20043"/>
    <cellStyle name="Comma 5 6 20 5 2" xfId="42815"/>
    <cellStyle name="Comma 5 6 20 6" xfId="26203"/>
    <cellStyle name="Comma 5 6 21" xfId="3486"/>
    <cellStyle name="Comma 5 6 21 2" xfId="7611"/>
    <cellStyle name="Comma 5 6 21 2 2" xfId="30383"/>
    <cellStyle name="Comma 5 6 21 3" xfId="11738"/>
    <cellStyle name="Comma 5 6 21 3 2" xfId="34510"/>
    <cellStyle name="Comma 5 6 21 4" xfId="16138"/>
    <cellStyle name="Comma 5 6 21 4 2" xfId="38910"/>
    <cellStyle name="Comma 5 6 21 5" xfId="20098"/>
    <cellStyle name="Comma 5 6 21 5 2" xfId="42870"/>
    <cellStyle name="Comma 5 6 21 6" xfId="26258"/>
    <cellStyle name="Comma 5 6 22" xfId="4201"/>
    <cellStyle name="Comma 5 6 22 2" xfId="26973"/>
    <cellStyle name="Comma 5 6 23" xfId="4256"/>
    <cellStyle name="Comma 5 6 23 2" xfId="27028"/>
    <cellStyle name="Comma 5 6 24" xfId="4311"/>
    <cellStyle name="Comma 5 6 24 2" xfId="27083"/>
    <cellStyle name="Comma 5 6 25" xfId="4366"/>
    <cellStyle name="Comma 5 6 25 2" xfId="27138"/>
    <cellStyle name="Comma 5 6 26" xfId="8326"/>
    <cellStyle name="Comma 5 6 26 2" xfId="31098"/>
    <cellStyle name="Comma 5 6 27" xfId="8383"/>
    <cellStyle name="Comma 5 6 27 2" xfId="31155"/>
    <cellStyle name="Comma 5 6 28" xfId="8438"/>
    <cellStyle name="Comma 5 6 28 2" xfId="31210"/>
    <cellStyle name="Comma 5 6 29" xfId="8493"/>
    <cellStyle name="Comma 5 6 29 2" xfId="31265"/>
    <cellStyle name="Comma 5 6 3" xfId="296"/>
    <cellStyle name="Comma 5 6 3 10" xfId="16963"/>
    <cellStyle name="Comma 5 6 3 10 2" xfId="39735"/>
    <cellStyle name="Comma 5 6 3 11" xfId="23068"/>
    <cellStyle name="Comma 5 6 3 2" xfId="1066"/>
    <cellStyle name="Comma 5 6 3 2 2" xfId="5191"/>
    <cellStyle name="Comma 5 6 3 2 2 2" xfId="27963"/>
    <cellStyle name="Comma 5 6 3 2 3" xfId="9318"/>
    <cellStyle name="Comma 5 6 3 2 3 2" xfId="32090"/>
    <cellStyle name="Comma 5 6 3 2 4" xfId="13718"/>
    <cellStyle name="Comma 5 6 3 2 4 2" xfId="36490"/>
    <cellStyle name="Comma 5 6 3 2 5" xfId="17678"/>
    <cellStyle name="Comma 5 6 3 2 5 2" xfId="40450"/>
    <cellStyle name="Comma 5 6 3 2 6" xfId="23838"/>
    <cellStyle name="Comma 5 6 3 3" xfId="1781"/>
    <cellStyle name="Comma 5 6 3 3 2" xfId="5906"/>
    <cellStyle name="Comma 5 6 3 3 2 2" xfId="28678"/>
    <cellStyle name="Comma 5 6 3 3 3" xfId="10033"/>
    <cellStyle name="Comma 5 6 3 3 3 2" xfId="32805"/>
    <cellStyle name="Comma 5 6 3 3 4" xfId="14433"/>
    <cellStyle name="Comma 5 6 3 3 4 2" xfId="37205"/>
    <cellStyle name="Comma 5 6 3 3 5" xfId="18393"/>
    <cellStyle name="Comma 5 6 3 3 5 2" xfId="41165"/>
    <cellStyle name="Comma 5 6 3 3 6" xfId="24553"/>
    <cellStyle name="Comma 5 6 3 4" xfId="2606"/>
    <cellStyle name="Comma 5 6 3 4 2" xfId="6731"/>
    <cellStyle name="Comma 5 6 3 4 2 2" xfId="29503"/>
    <cellStyle name="Comma 5 6 3 4 3" xfId="10858"/>
    <cellStyle name="Comma 5 6 3 4 3 2" xfId="33630"/>
    <cellStyle name="Comma 5 6 3 4 4" xfId="15258"/>
    <cellStyle name="Comma 5 6 3 4 4 2" xfId="38030"/>
    <cellStyle name="Comma 5 6 3 4 5" xfId="19218"/>
    <cellStyle name="Comma 5 6 3 4 5 2" xfId="41990"/>
    <cellStyle name="Comma 5 6 3 4 6" xfId="25378"/>
    <cellStyle name="Comma 5 6 3 5" xfId="3596"/>
    <cellStyle name="Comma 5 6 3 5 2" xfId="7721"/>
    <cellStyle name="Comma 5 6 3 5 2 2" xfId="30493"/>
    <cellStyle name="Comma 5 6 3 5 3" xfId="11848"/>
    <cellStyle name="Comma 5 6 3 5 3 2" xfId="34620"/>
    <cellStyle name="Comma 5 6 3 5 4" xfId="16248"/>
    <cellStyle name="Comma 5 6 3 5 4 2" xfId="39020"/>
    <cellStyle name="Comma 5 6 3 5 5" xfId="20208"/>
    <cellStyle name="Comma 5 6 3 5 5 2" xfId="42980"/>
    <cellStyle name="Comma 5 6 3 5 6" xfId="26368"/>
    <cellStyle name="Comma 5 6 3 6" xfId="4476"/>
    <cellStyle name="Comma 5 6 3 6 2" xfId="27248"/>
    <cellStyle name="Comma 5 6 3 7" xfId="8603"/>
    <cellStyle name="Comma 5 6 3 7 2" xfId="31375"/>
    <cellStyle name="Comma 5 6 3 8" xfId="12563"/>
    <cellStyle name="Comma 5 6 3 8 2" xfId="35335"/>
    <cellStyle name="Comma 5 6 3 9" xfId="13003"/>
    <cellStyle name="Comma 5 6 3 9 2" xfId="35775"/>
    <cellStyle name="Comma 5 6 30" xfId="12453"/>
    <cellStyle name="Comma 5 6 30 2" xfId="35225"/>
    <cellStyle name="Comma 5 6 31" xfId="12783"/>
    <cellStyle name="Comma 5 6 31 2" xfId="35555"/>
    <cellStyle name="Comma 5 6 32" xfId="12838"/>
    <cellStyle name="Comma 5 6 32 2" xfId="35610"/>
    <cellStyle name="Comma 5 6 33" xfId="12893"/>
    <cellStyle name="Comma 5 6 33 2" xfId="35665"/>
    <cellStyle name="Comma 5 6 34" xfId="16853"/>
    <cellStyle name="Comma 5 6 34 2" xfId="39625"/>
    <cellStyle name="Comma 5 6 35" xfId="20813"/>
    <cellStyle name="Comma 5 6 35 2" xfId="43585"/>
    <cellStyle name="Comma 5 6 36" xfId="20868"/>
    <cellStyle name="Comma 5 6 36 2" xfId="43640"/>
    <cellStyle name="Comma 5 6 37" xfId="20923"/>
    <cellStyle name="Comma 5 6 37 2" xfId="43695"/>
    <cellStyle name="Comma 5 6 38" xfId="20978"/>
    <cellStyle name="Comma 5 6 38 2" xfId="43750"/>
    <cellStyle name="Comma 5 6 39" xfId="21033"/>
    <cellStyle name="Comma 5 6 39 2" xfId="43805"/>
    <cellStyle name="Comma 5 6 4" xfId="461"/>
    <cellStyle name="Comma 5 6 4 10" xfId="17073"/>
    <cellStyle name="Comma 5 6 4 10 2" xfId="39845"/>
    <cellStyle name="Comma 5 6 4 11" xfId="23233"/>
    <cellStyle name="Comma 5 6 4 2" xfId="1176"/>
    <cellStyle name="Comma 5 6 4 2 2" xfId="5301"/>
    <cellStyle name="Comma 5 6 4 2 2 2" xfId="28073"/>
    <cellStyle name="Comma 5 6 4 2 3" xfId="9428"/>
    <cellStyle name="Comma 5 6 4 2 3 2" xfId="32200"/>
    <cellStyle name="Comma 5 6 4 2 4" xfId="13828"/>
    <cellStyle name="Comma 5 6 4 2 4 2" xfId="36600"/>
    <cellStyle name="Comma 5 6 4 2 5" xfId="17788"/>
    <cellStyle name="Comma 5 6 4 2 5 2" xfId="40560"/>
    <cellStyle name="Comma 5 6 4 2 6" xfId="23948"/>
    <cellStyle name="Comma 5 6 4 3" xfId="1891"/>
    <cellStyle name="Comma 5 6 4 3 2" xfId="6016"/>
    <cellStyle name="Comma 5 6 4 3 2 2" xfId="28788"/>
    <cellStyle name="Comma 5 6 4 3 3" xfId="10143"/>
    <cellStyle name="Comma 5 6 4 3 3 2" xfId="32915"/>
    <cellStyle name="Comma 5 6 4 3 4" xfId="14543"/>
    <cellStyle name="Comma 5 6 4 3 4 2" xfId="37315"/>
    <cellStyle name="Comma 5 6 4 3 5" xfId="18503"/>
    <cellStyle name="Comma 5 6 4 3 5 2" xfId="41275"/>
    <cellStyle name="Comma 5 6 4 3 6" xfId="24663"/>
    <cellStyle name="Comma 5 6 4 4" xfId="2716"/>
    <cellStyle name="Comma 5 6 4 4 2" xfId="6841"/>
    <cellStyle name="Comma 5 6 4 4 2 2" xfId="29613"/>
    <cellStyle name="Comma 5 6 4 4 3" xfId="10968"/>
    <cellStyle name="Comma 5 6 4 4 3 2" xfId="33740"/>
    <cellStyle name="Comma 5 6 4 4 4" xfId="15368"/>
    <cellStyle name="Comma 5 6 4 4 4 2" xfId="38140"/>
    <cellStyle name="Comma 5 6 4 4 5" xfId="19328"/>
    <cellStyle name="Comma 5 6 4 4 5 2" xfId="42100"/>
    <cellStyle name="Comma 5 6 4 4 6" xfId="25488"/>
    <cellStyle name="Comma 5 6 4 5" xfId="3706"/>
    <cellStyle name="Comma 5 6 4 5 2" xfId="7831"/>
    <cellStyle name="Comma 5 6 4 5 2 2" xfId="30603"/>
    <cellStyle name="Comma 5 6 4 5 3" xfId="11958"/>
    <cellStyle name="Comma 5 6 4 5 3 2" xfId="34730"/>
    <cellStyle name="Comma 5 6 4 5 4" xfId="16358"/>
    <cellStyle name="Comma 5 6 4 5 4 2" xfId="39130"/>
    <cellStyle name="Comma 5 6 4 5 5" xfId="20318"/>
    <cellStyle name="Comma 5 6 4 5 5 2" xfId="43090"/>
    <cellStyle name="Comma 5 6 4 5 6" xfId="26478"/>
    <cellStyle name="Comma 5 6 4 6" xfId="4586"/>
    <cellStyle name="Comma 5 6 4 6 2" xfId="27358"/>
    <cellStyle name="Comma 5 6 4 7" xfId="8713"/>
    <cellStyle name="Comma 5 6 4 7 2" xfId="31485"/>
    <cellStyle name="Comma 5 6 4 8" xfId="12673"/>
    <cellStyle name="Comma 5 6 4 8 2" xfId="35445"/>
    <cellStyle name="Comma 5 6 4 9" xfId="13113"/>
    <cellStyle name="Comma 5 6 4 9 2" xfId="35885"/>
    <cellStyle name="Comma 5 6 40" xfId="21088"/>
    <cellStyle name="Comma 5 6 40 2" xfId="43860"/>
    <cellStyle name="Comma 5 6 41" xfId="21143"/>
    <cellStyle name="Comma 5 6 41 2" xfId="43915"/>
    <cellStyle name="Comma 5 6 42" xfId="21198"/>
    <cellStyle name="Comma 5 6 42 2" xfId="43970"/>
    <cellStyle name="Comma 5 6 43" xfId="21253"/>
    <cellStyle name="Comma 5 6 43 2" xfId="44025"/>
    <cellStyle name="Comma 5 6 44" xfId="21308"/>
    <cellStyle name="Comma 5 6 44 2" xfId="44080"/>
    <cellStyle name="Comma 5 6 45" xfId="21363"/>
    <cellStyle name="Comma 5 6 45 2" xfId="44135"/>
    <cellStyle name="Comma 5 6 46" xfId="21418"/>
    <cellStyle name="Comma 5 6 46 2" xfId="44190"/>
    <cellStyle name="Comma 5 6 47" xfId="21473"/>
    <cellStyle name="Comma 5 6 47 2" xfId="44245"/>
    <cellStyle name="Comma 5 6 48" xfId="21528"/>
    <cellStyle name="Comma 5 6 48 2" xfId="44300"/>
    <cellStyle name="Comma 5 6 49" xfId="21583"/>
    <cellStyle name="Comma 5 6 49 2" xfId="44355"/>
    <cellStyle name="Comma 5 6 5" xfId="571"/>
    <cellStyle name="Comma 5 6 5 10" xfId="23343"/>
    <cellStyle name="Comma 5 6 5 2" xfId="1286"/>
    <cellStyle name="Comma 5 6 5 2 2" xfId="5411"/>
    <cellStyle name="Comma 5 6 5 2 2 2" xfId="28183"/>
    <cellStyle name="Comma 5 6 5 2 3" xfId="9538"/>
    <cellStyle name="Comma 5 6 5 2 3 2" xfId="32310"/>
    <cellStyle name="Comma 5 6 5 2 4" xfId="13938"/>
    <cellStyle name="Comma 5 6 5 2 4 2" xfId="36710"/>
    <cellStyle name="Comma 5 6 5 2 5" xfId="17898"/>
    <cellStyle name="Comma 5 6 5 2 5 2" xfId="40670"/>
    <cellStyle name="Comma 5 6 5 2 6" xfId="24058"/>
    <cellStyle name="Comma 5 6 5 3" xfId="2001"/>
    <cellStyle name="Comma 5 6 5 3 2" xfId="6126"/>
    <cellStyle name="Comma 5 6 5 3 2 2" xfId="28898"/>
    <cellStyle name="Comma 5 6 5 3 3" xfId="10253"/>
    <cellStyle name="Comma 5 6 5 3 3 2" xfId="33025"/>
    <cellStyle name="Comma 5 6 5 3 4" xfId="14653"/>
    <cellStyle name="Comma 5 6 5 3 4 2" xfId="37425"/>
    <cellStyle name="Comma 5 6 5 3 5" xfId="18613"/>
    <cellStyle name="Comma 5 6 5 3 5 2" xfId="41385"/>
    <cellStyle name="Comma 5 6 5 3 6" xfId="24773"/>
    <cellStyle name="Comma 5 6 5 4" xfId="2826"/>
    <cellStyle name="Comma 5 6 5 4 2" xfId="6951"/>
    <cellStyle name="Comma 5 6 5 4 2 2" xfId="29723"/>
    <cellStyle name="Comma 5 6 5 4 3" xfId="11078"/>
    <cellStyle name="Comma 5 6 5 4 3 2" xfId="33850"/>
    <cellStyle name="Comma 5 6 5 4 4" xfId="15478"/>
    <cellStyle name="Comma 5 6 5 4 4 2" xfId="38250"/>
    <cellStyle name="Comma 5 6 5 4 5" xfId="19438"/>
    <cellStyle name="Comma 5 6 5 4 5 2" xfId="42210"/>
    <cellStyle name="Comma 5 6 5 4 6" xfId="25598"/>
    <cellStyle name="Comma 5 6 5 5" xfId="3816"/>
    <cellStyle name="Comma 5 6 5 5 2" xfId="7941"/>
    <cellStyle name="Comma 5 6 5 5 2 2" xfId="30713"/>
    <cellStyle name="Comma 5 6 5 5 3" xfId="12068"/>
    <cellStyle name="Comma 5 6 5 5 3 2" xfId="34840"/>
    <cellStyle name="Comma 5 6 5 5 4" xfId="16468"/>
    <cellStyle name="Comma 5 6 5 5 4 2" xfId="39240"/>
    <cellStyle name="Comma 5 6 5 5 5" xfId="20428"/>
    <cellStyle name="Comma 5 6 5 5 5 2" xfId="43200"/>
    <cellStyle name="Comma 5 6 5 5 6" xfId="26588"/>
    <cellStyle name="Comma 5 6 5 6" xfId="4696"/>
    <cellStyle name="Comma 5 6 5 6 2" xfId="27468"/>
    <cellStyle name="Comma 5 6 5 7" xfId="8823"/>
    <cellStyle name="Comma 5 6 5 7 2" xfId="31595"/>
    <cellStyle name="Comma 5 6 5 8" xfId="13223"/>
    <cellStyle name="Comma 5 6 5 8 2" xfId="35995"/>
    <cellStyle name="Comma 5 6 5 9" xfId="17183"/>
    <cellStyle name="Comma 5 6 5 9 2" xfId="39955"/>
    <cellStyle name="Comma 5 6 50" xfId="21638"/>
    <cellStyle name="Comma 5 6 50 2" xfId="44410"/>
    <cellStyle name="Comma 5 6 51" xfId="21693"/>
    <cellStyle name="Comma 5 6 51 2" xfId="44465"/>
    <cellStyle name="Comma 5 6 52" xfId="21748"/>
    <cellStyle name="Comma 5 6 52 2" xfId="44520"/>
    <cellStyle name="Comma 5 6 53" xfId="21803"/>
    <cellStyle name="Comma 5 6 53 2" xfId="44575"/>
    <cellStyle name="Comma 5 6 54" xfId="21858"/>
    <cellStyle name="Comma 5 6 54 2" xfId="44630"/>
    <cellStyle name="Comma 5 6 55" xfId="21913"/>
    <cellStyle name="Comma 5 6 55 2" xfId="44685"/>
    <cellStyle name="Comma 5 6 56" xfId="21968"/>
    <cellStyle name="Comma 5 6 56 2" xfId="44740"/>
    <cellStyle name="Comma 5 6 57" xfId="22023"/>
    <cellStyle name="Comma 5 6 57 2" xfId="44795"/>
    <cellStyle name="Comma 5 6 58" xfId="22078"/>
    <cellStyle name="Comma 5 6 58 2" xfId="44850"/>
    <cellStyle name="Comma 5 6 59" xfId="22133"/>
    <cellStyle name="Comma 5 6 59 2" xfId="44905"/>
    <cellStyle name="Comma 5 6 6" xfId="626"/>
    <cellStyle name="Comma 5 6 6 10" xfId="23398"/>
    <cellStyle name="Comma 5 6 6 2" xfId="1341"/>
    <cellStyle name="Comma 5 6 6 2 2" xfId="5466"/>
    <cellStyle name="Comma 5 6 6 2 2 2" xfId="28238"/>
    <cellStyle name="Comma 5 6 6 2 3" xfId="9593"/>
    <cellStyle name="Comma 5 6 6 2 3 2" xfId="32365"/>
    <cellStyle name="Comma 5 6 6 2 4" xfId="13993"/>
    <cellStyle name="Comma 5 6 6 2 4 2" xfId="36765"/>
    <cellStyle name="Comma 5 6 6 2 5" xfId="17953"/>
    <cellStyle name="Comma 5 6 6 2 5 2" xfId="40725"/>
    <cellStyle name="Comma 5 6 6 2 6" xfId="24113"/>
    <cellStyle name="Comma 5 6 6 3" xfId="2056"/>
    <cellStyle name="Comma 5 6 6 3 2" xfId="6181"/>
    <cellStyle name="Comma 5 6 6 3 2 2" xfId="28953"/>
    <cellStyle name="Comma 5 6 6 3 3" xfId="10308"/>
    <cellStyle name="Comma 5 6 6 3 3 2" xfId="33080"/>
    <cellStyle name="Comma 5 6 6 3 4" xfId="14708"/>
    <cellStyle name="Comma 5 6 6 3 4 2" xfId="37480"/>
    <cellStyle name="Comma 5 6 6 3 5" xfId="18668"/>
    <cellStyle name="Comma 5 6 6 3 5 2" xfId="41440"/>
    <cellStyle name="Comma 5 6 6 3 6" xfId="24828"/>
    <cellStyle name="Comma 5 6 6 4" xfId="2881"/>
    <cellStyle name="Comma 5 6 6 4 2" xfId="7006"/>
    <cellStyle name="Comma 5 6 6 4 2 2" xfId="29778"/>
    <cellStyle name="Comma 5 6 6 4 3" xfId="11133"/>
    <cellStyle name="Comma 5 6 6 4 3 2" xfId="33905"/>
    <cellStyle name="Comma 5 6 6 4 4" xfId="15533"/>
    <cellStyle name="Comma 5 6 6 4 4 2" xfId="38305"/>
    <cellStyle name="Comma 5 6 6 4 5" xfId="19493"/>
    <cellStyle name="Comma 5 6 6 4 5 2" xfId="42265"/>
    <cellStyle name="Comma 5 6 6 4 6" xfId="25653"/>
    <cellStyle name="Comma 5 6 6 5" xfId="3871"/>
    <cellStyle name="Comma 5 6 6 5 2" xfId="7996"/>
    <cellStyle name="Comma 5 6 6 5 2 2" xfId="30768"/>
    <cellStyle name="Comma 5 6 6 5 3" xfId="12123"/>
    <cellStyle name="Comma 5 6 6 5 3 2" xfId="34895"/>
    <cellStyle name="Comma 5 6 6 5 4" xfId="16523"/>
    <cellStyle name="Comma 5 6 6 5 4 2" xfId="39295"/>
    <cellStyle name="Comma 5 6 6 5 5" xfId="20483"/>
    <cellStyle name="Comma 5 6 6 5 5 2" xfId="43255"/>
    <cellStyle name="Comma 5 6 6 5 6" xfId="26643"/>
    <cellStyle name="Comma 5 6 6 6" xfId="4751"/>
    <cellStyle name="Comma 5 6 6 6 2" xfId="27523"/>
    <cellStyle name="Comma 5 6 6 7" xfId="8878"/>
    <cellStyle name="Comma 5 6 6 7 2" xfId="31650"/>
    <cellStyle name="Comma 5 6 6 8" xfId="13278"/>
    <cellStyle name="Comma 5 6 6 8 2" xfId="36050"/>
    <cellStyle name="Comma 5 6 6 9" xfId="17238"/>
    <cellStyle name="Comma 5 6 6 9 2" xfId="40010"/>
    <cellStyle name="Comma 5 6 60" xfId="22188"/>
    <cellStyle name="Comma 5 6 60 2" xfId="44960"/>
    <cellStyle name="Comma 5 6 61" xfId="22243"/>
    <cellStyle name="Comma 5 6 61 2" xfId="45015"/>
    <cellStyle name="Comma 5 6 62" xfId="22298"/>
    <cellStyle name="Comma 5 6 62 2" xfId="45070"/>
    <cellStyle name="Comma 5 6 63" xfId="22353"/>
    <cellStyle name="Comma 5 6 63 2" xfId="45125"/>
    <cellStyle name="Comma 5 6 64" xfId="22408"/>
    <cellStyle name="Comma 5 6 64 2" xfId="45180"/>
    <cellStyle name="Comma 5 6 65" xfId="22463"/>
    <cellStyle name="Comma 5 6 65 2" xfId="45235"/>
    <cellStyle name="Comma 5 6 66" xfId="22518"/>
    <cellStyle name="Comma 5 6 66 2" xfId="45290"/>
    <cellStyle name="Comma 5 6 67" xfId="22573"/>
    <cellStyle name="Comma 5 6 67 2" xfId="45345"/>
    <cellStyle name="Comma 5 6 68" xfId="22628"/>
    <cellStyle name="Comma 5 6 68 2" xfId="45400"/>
    <cellStyle name="Comma 5 6 69" xfId="22683"/>
    <cellStyle name="Comma 5 6 69 2" xfId="45455"/>
    <cellStyle name="Comma 5 6 7" xfId="681"/>
    <cellStyle name="Comma 5 6 7 10" xfId="23453"/>
    <cellStyle name="Comma 5 6 7 2" xfId="1396"/>
    <cellStyle name="Comma 5 6 7 2 2" xfId="5521"/>
    <cellStyle name="Comma 5 6 7 2 2 2" xfId="28293"/>
    <cellStyle name="Comma 5 6 7 2 3" xfId="9648"/>
    <cellStyle name="Comma 5 6 7 2 3 2" xfId="32420"/>
    <cellStyle name="Comma 5 6 7 2 4" xfId="14048"/>
    <cellStyle name="Comma 5 6 7 2 4 2" xfId="36820"/>
    <cellStyle name="Comma 5 6 7 2 5" xfId="18008"/>
    <cellStyle name="Comma 5 6 7 2 5 2" xfId="40780"/>
    <cellStyle name="Comma 5 6 7 2 6" xfId="24168"/>
    <cellStyle name="Comma 5 6 7 3" xfId="2111"/>
    <cellStyle name="Comma 5 6 7 3 2" xfId="6236"/>
    <cellStyle name="Comma 5 6 7 3 2 2" xfId="29008"/>
    <cellStyle name="Comma 5 6 7 3 3" xfId="10363"/>
    <cellStyle name="Comma 5 6 7 3 3 2" xfId="33135"/>
    <cellStyle name="Comma 5 6 7 3 4" xfId="14763"/>
    <cellStyle name="Comma 5 6 7 3 4 2" xfId="37535"/>
    <cellStyle name="Comma 5 6 7 3 5" xfId="18723"/>
    <cellStyle name="Comma 5 6 7 3 5 2" xfId="41495"/>
    <cellStyle name="Comma 5 6 7 3 6" xfId="24883"/>
    <cellStyle name="Comma 5 6 7 4" xfId="2936"/>
    <cellStyle name="Comma 5 6 7 4 2" xfId="7061"/>
    <cellStyle name="Comma 5 6 7 4 2 2" xfId="29833"/>
    <cellStyle name="Comma 5 6 7 4 3" xfId="11188"/>
    <cellStyle name="Comma 5 6 7 4 3 2" xfId="33960"/>
    <cellStyle name="Comma 5 6 7 4 4" xfId="15588"/>
    <cellStyle name="Comma 5 6 7 4 4 2" xfId="38360"/>
    <cellStyle name="Comma 5 6 7 4 5" xfId="19548"/>
    <cellStyle name="Comma 5 6 7 4 5 2" xfId="42320"/>
    <cellStyle name="Comma 5 6 7 4 6" xfId="25708"/>
    <cellStyle name="Comma 5 6 7 5" xfId="3926"/>
    <cellStyle name="Comma 5 6 7 5 2" xfId="8051"/>
    <cellStyle name="Comma 5 6 7 5 2 2" xfId="30823"/>
    <cellStyle name="Comma 5 6 7 5 3" xfId="12178"/>
    <cellStyle name="Comma 5 6 7 5 3 2" xfId="34950"/>
    <cellStyle name="Comma 5 6 7 5 4" xfId="16578"/>
    <cellStyle name="Comma 5 6 7 5 4 2" xfId="39350"/>
    <cellStyle name="Comma 5 6 7 5 5" xfId="20538"/>
    <cellStyle name="Comma 5 6 7 5 5 2" xfId="43310"/>
    <cellStyle name="Comma 5 6 7 5 6" xfId="26698"/>
    <cellStyle name="Comma 5 6 7 6" xfId="4806"/>
    <cellStyle name="Comma 5 6 7 6 2" xfId="27578"/>
    <cellStyle name="Comma 5 6 7 7" xfId="8933"/>
    <cellStyle name="Comma 5 6 7 7 2" xfId="31705"/>
    <cellStyle name="Comma 5 6 7 8" xfId="13333"/>
    <cellStyle name="Comma 5 6 7 8 2" xfId="36105"/>
    <cellStyle name="Comma 5 6 7 9" xfId="17293"/>
    <cellStyle name="Comma 5 6 7 9 2" xfId="40065"/>
    <cellStyle name="Comma 5 6 70" xfId="22738"/>
    <cellStyle name="Comma 5 6 70 2" xfId="45510"/>
    <cellStyle name="Comma 5 6 71" xfId="22793"/>
    <cellStyle name="Comma 5 6 71 2" xfId="45565"/>
    <cellStyle name="Comma 5 6 72" xfId="22848"/>
    <cellStyle name="Comma 5 6 72 2" xfId="45620"/>
    <cellStyle name="Comma 5 6 73" xfId="22903"/>
    <cellStyle name="Comma 5 6 73 2" xfId="45675"/>
    <cellStyle name="Comma 5 6 74" xfId="22958"/>
    <cellStyle name="Comma 5 6 8" xfId="736"/>
    <cellStyle name="Comma 5 6 8 10" xfId="23508"/>
    <cellStyle name="Comma 5 6 8 2" xfId="1451"/>
    <cellStyle name="Comma 5 6 8 2 2" xfId="5576"/>
    <cellStyle name="Comma 5 6 8 2 2 2" xfId="28348"/>
    <cellStyle name="Comma 5 6 8 2 3" xfId="9703"/>
    <cellStyle name="Comma 5 6 8 2 3 2" xfId="32475"/>
    <cellStyle name="Comma 5 6 8 2 4" xfId="14103"/>
    <cellStyle name="Comma 5 6 8 2 4 2" xfId="36875"/>
    <cellStyle name="Comma 5 6 8 2 5" xfId="18063"/>
    <cellStyle name="Comma 5 6 8 2 5 2" xfId="40835"/>
    <cellStyle name="Comma 5 6 8 2 6" xfId="24223"/>
    <cellStyle name="Comma 5 6 8 3" xfId="2166"/>
    <cellStyle name="Comma 5 6 8 3 2" xfId="6291"/>
    <cellStyle name="Comma 5 6 8 3 2 2" xfId="29063"/>
    <cellStyle name="Comma 5 6 8 3 3" xfId="10418"/>
    <cellStyle name="Comma 5 6 8 3 3 2" xfId="33190"/>
    <cellStyle name="Comma 5 6 8 3 4" xfId="14818"/>
    <cellStyle name="Comma 5 6 8 3 4 2" xfId="37590"/>
    <cellStyle name="Comma 5 6 8 3 5" xfId="18778"/>
    <cellStyle name="Comma 5 6 8 3 5 2" xfId="41550"/>
    <cellStyle name="Comma 5 6 8 3 6" xfId="24938"/>
    <cellStyle name="Comma 5 6 8 4" xfId="2991"/>
    <cellStyle name="Comma 5 6 8 4 2" xfId="7116"/>
    <cellStyle name="Comma 5 6 8 4 2 2" xfId="29888"/>
    <cellStyle name="Comma 5 6 8 4 3" xfId="11243"/>
    <cellStyle name="Comma 5 6 8 4 3 2" xfId="34015"/>
    <cellStyle name="Comma 5 6 8 4 4" xfId="15643"/>
    <cellStyle name="Comma 5 6 8 4 4 2" xfId="38415"/>
    <cellStyle name="Comma 5 6 8 4 5" xfId="19603"/>
    <cellStyle name="Comma 5 6 8 4 5 2" xfId="42375"/>
    <cellStyle name="Comma 5 6 8 4 6" xfId="25763"/>
    <cellStyle name="Comma 5 6 8 5" xfId="3981"/>
    <cellStyle name="Comma 5 6 8 5 2" xfId="8106"/>
    <cellStyle name="Comma 5 6 8 5 2 2" xfId="30878"/>
    <cellStyle name="Comma 5 6 8 5 3" xfId="12233"/>
    <cellStyle name="Comma 5 6 8 5 3 2" xfId="35005"/>
    <cellStyle name="Comma 5 6 8 5 4" xfId="16633"/>
    <cellStyle name="Comma 5 6 8 5 4 2" xfId="39405"/>
    <cellStyle name="Comma 5 6 8 5 5" xfId="20593"/>
    <cellStyle name="Comma 5 6 8 5 5 2" xfId="43365"/>
    <cellStyle name="Comma 5 6 8 5 6" xfId="26753"/>
    <cellStyle name="Comma 5 6 8 6" xfId="4861"/>
    <cellStyle name="Comma 5 6 8 6 2" xfId="27633"/>
    <cellStyle name="Comma 5 6 8 7" xfId="8988"/>
    <cellStyle name="Comma 5 6 8 7 2" xfId="31760"/>
    <cellStyle name="Comma 5 6 8 8" xfId="13388"/>
    <cellStyle name="Comma 5 6 8 8 2" xfId="36160"/>
    <cellStyle name="Comma 5 6 8 9" xfId="17348"/>
    <cellStyle name="Comma 5 6 8 9 2" xfId="40120"/>
    <cellStyle name="Comma 5 6 9" xfId="846"/>
    <cellStyle name="Comma 5 6 9 10" xfId="23618"/>
    <cellStyle name="Comma 5 6 9 2" xfId="1561"/>
    <cellStyle name="Comma 5 6 9 2 2" xfId="5686"/>
    <cellStyle name="Comma 5 6 9 2 2 2" xfId="28458"/>
    <cellStyle name="Comma 5 6 9 2 3" xfId="9813"/>
    <cellStyle name="Comma 5 6 9 2 3 2" xfId="32585"/>
    <cellStyle name="Comma 5 6 9 2 4" xfId="14213"/>
    <cellStyle name="Comma 5 6 9 2 4 2" xfId="36985"/>
    <cellStyle name="Comma 5 6 9 2 5" xfId="18173"/>
    <cellStyle name="Comma 5 6 9 2 5 2" xfId="40945"/>
    <cellStyle name="Comma 5 6 9 2 6" xfId="24333"/>
    <cellStyle name="Comma 5 6 9 3" xfId="2276"/>
    <cellStyle name="Comma 5 6 9 3 2" xfId="6401"/>
    <cellStyle name="Comma 5 6 9 3 2 2" xfId="29173"/>
    <cellStyle name="Comma 5 6 9 3 3" xfId="10528"/>
    <cellStyle name="Comma 5 6 9 3 3 2" xfId="33300"/>
    <cellStyle name="Comma 5 6 9 3 4" xfId="14928"/>
    <cellStyle name="Comma 5 6 9 3 4 2" xfId="37700"/>
    <cellStyle name="Comma 5 6 9 3 5" xfId="18888"/>
    <cellStyle name="Comma 5 6 9 3 5 2" xfId="41660"/>
    <cellStyle name="Comma 5 6 9 3 6" xfId="25048"/>
    <cellStyle name="Comma 5 6 9 4" xfId="3101"/>
    <cellStyle name="Comma 5 6 9 4 2" xfId="7226"/>
    <cellStyle name="Comma 5 6 9 4 2 2" xfId="29998"/>
    <cellStyle name="Comma 5 6 9 4 3" xfId="11353"/>
    <cellStyle name="Comma 5 6 9 4 3 2" xfId="34125"/>
    <cellStyle name="Comma 5 6 9 4 4" xfId="15753"/>
    <cellStyle name="Comma 5 6 9 4 4 2" xfId="38525"/>
    <cellStyle name="Comma 5 6 9 4 5" xfId="19713"/>
    <cellStyle name="Comma 5 6 9 4 5 2" xfId="42485"/>
    <cellStyle name="Comma 5 6 9 4 6" xfId="25873"/>
    <cellStyle name="Comma 5 6 9 5" xfId="4091"/>
    <cellStyle name="Comma 5 6 9 5 2" xfId="8216"/>
    <cellStyle name="Comma 5 6 9 5 2 2" xfId="30988"/>
    <cellStyle name="Comma 5 6 9 5 3" xfId="12343"/>
    <cellStyle name="Comma 5 6 9 5 3 2" xfId="35115"/>
    <cellStyle name="Comma 5 6 9 5 4" xfId="16743"/>
    <cellStyle name="Comma 5 6 9 5 4 2" xfId="39515"/>
    <cellStyle name="Comma 5 6 9 5 5" xfId="20703"/>
    <cellStyle name="Comma 5 6 9 5 5 2" xfId="43475"/>
    <cellStyle name="Comma 5 6 9 5 6" xfId="26863"/>
    <cellStyle name="Comma 5 6 9 6" xfId="4971"/>
    <cellStyle name="Comma 5 6 9 6 2" xfId="27743"/>
    <cellStyle name="Comma 5 6 9 7" xfId="9098"/>
    <cellStyle name="Comma 5 6 9 7 2" xfId="31870"/>
    <cellStyle name="Comma 5 6 9 8" xfId="13498"/>
    <cellStyle name="Comma 5 6 9 8 2" xfId="36270"/>
    <cellStyle name="Comma 5 6 9 9" xfId="17458"/>
    <cellStyle name="Comma 5 6 9 9 2" xfId="40230"/>
    <cellStyle name="Comma 5 7" xfId="94"/>
    <cellStyle name="Comma 5 7 10" xfId="902"/>
    <cellStyle name="Comma 5 7 10 10" xfId="23674"/>
    <cellStyle name="Comma 5 7 10 2" xfId="1617"/>
    <cellStyle name="Comma 5 7 10 2 2" xfId="5742"/>
    <cellStyle name="Comma 5 7 10 2 2 2" xfId="28514"/>
    <cellStyle name="Comma 5 7 10 2 3" xfId="9869"/>
    <cellStyle name="Comma 5 7 10 2 3 2" xfId="32641"/>
    <cellStyle name="Comma 5 7 10 2 4" xfId="14269"/>
    <cellStyle name="Comma 5 7 10 2 4 2" xfId="37041"/>
    <cellStyle name="Comma 5 7 10 2 5" xfId="18229"/>
    <cellStyle name="Comma 5 7 10 2 5 2" xfId="41001"/>
    <cellStyle name="Comma 5 7 10 2 6" xfId="24389"/>
    <cellStyle name="Comma 5 7 10 3" xfId="2332"/>
    <cellStyle name="Comma 5 7 10 3 2" xfId="6457"/>
    <cellStyle name="Comma 5 7 10 3 2 2" xfId="29229"/>
    <cellStyle name="Comma 5 7 10 3 3" xfId="10584"/>
    <cellStyle name="Comma 5 7 10 3 3 2" xfId="33356"/>
    <cellStyle name="Comma 5 7 10 3 4" xfId="14984"/>
    <cellStyle name="Comma 5 7 10 3 4 2" xfId="37756"/>
    <cellStyle name="Comma 5 7 10 3 5" xfId="18944"/>
    <cellStyle name="Comma 5 7 10 3 5 2" xfId="41716"/>
    <cellStyle name="Comma 5 7 10 3 6" xfId="25104"/>
    <cellStyle name="Comma 5 7 10 4" xfId="3157"/>
    <cellStyle name="Comma 5 7 10 4 2" xfId="7282"/>
    <cellStyle name="Comma 5 7 10 4 2 2" xfId="30054"/>
    <cellStyle name="Comma 5 7 10 4 3" xfId="11409"/>
    <cellStyle name="Comma 5 7 10 4 3 2" xfId="34181"/>
    <cellStyle name="Comma 5 7 10 4 4" xfId="15809"/>
    <cellStyle name="Comma 5 7 10 4 4 2" xfId="38581"/>
    <cellStyle name="Comma 5 7 10 4 5" xfId="19769"/>
    <cellStyle name="Comma 5 7 10 4 5 2" xfId="42541"/>
    <cellStyle name="Comma 5 7 10 4 6" xfId="25929"/>
    <cellStyle name="Comma 5 7 10 5" xfId="4147"/>
    <cellStyle name="Comma 5 7 10 5 2" xfId="8272"/>
    <cellStyle name="Comma 5 7 10 5 2 2" xfId="31044"/>
    <cellStyle name="Comma 5 7 10 5 3" xfId="12399"/>
    <cellStyle name="Comma 5 7 10 5 3 2" xfId="35171"/>
    <cellStyle name="Comma 5 7 10 5 4" xfId="16799"/>
    <cellStyle name="Comma 5 7 10 5 4 2" xfId="39571"/>
    <cellStyle name="Comma 5 7 10 5 5" xfId="20759"/>
    <cellStyle name="Comma 5 7 10 5 5 2" xfId="43531"/>
    <cellStyle name="Comma 5 7 10 5 6" xfId="26919"/>
    <cellStyle name="Comma 5 7 10 6" xfId="5027"/>
    <cellStyle name="Comma 5 7 10 6 2" xfId="27799"/>
    <cellStyle name="Comma 5 7 10 7" xfId="9154"/>
    <cellStyle name="Comma 5 7 10 7 2" xfId="31926"/>
    <cellStyle name="Comma 5 7 10 8" xfId="13554"/>
    <cellStyle name="Comma 5 7 10 8 2" xfId="36326"/>
    <cellStyle name="Comma 5 7 10 9" xfId="17514"/>
    <cellStyle name="Comma 5 7 10 9 2" xfId="40286"/>
    <cellStyle name="Comma 5 7 11" xfId="957"/>
    <cellStyle name="Comma 5 7 11 2" xfId="5082"/>
    <cellStyle name="Comma 5 7 11 2 2" xfId="27854"/>
    <cellStyle name="Comma 5 7 11 3" xfId="9209"/>
    <cellStyle name="Comma 5 7 11 3 2" xfId="31981"/>
    <cellStyle name="Comma 5 7 11 4" xfId="13609"/>
    <cellStyle name="Comma 5 7 11 4 2" xfId="36381"/>
    <cellStyle name="Comma 5 7 11 5" xfId="17569"/>
    <cellStyle name="Comma 5 7 11 5 2" xfId="40341"/>
    <cellStyle name="Comma 5 7 11 6" xfId="23729"/>
    <cellStyle name="Comma 5 7 12" xfId="1672"/>
    <cellStyle name="Comma 5 7 12 2" xfId="5797"/>
    <cellStyle name="Comma 5 7 12 2 2" xfId="28569"/>
    <cellStyle name="Comma 5 7 12 3" xfId="9924"/>
    <cellStyle name="Comma 5 7 12 3 2" xfId="32696"/>
    <cellStyle name="Comma 5 7 12 4" xfId="14324"/>
    <cellStyle name="Comma 5 7 12 4 2" xfId="37096"/>
    <cellStyle name="Comma 5 7 12 5" xfId="18284"/>
    <cellStyle name="Comma 5 7 12 5 2" xfId="41056"/>
    <cellStyle name="Comma 5 7 12 6" xfId="24444"/>
    <cellStyle name="Comma 5 7 13" xfId="2387"/>
    <cellStyle name="Comma 5 7 13 2" xfId="6512"/>
    <cellStyle name="Comma 5 7 13 2 2" xfId="29284"/>
    <cellStyle name="Comma 5 7 13 3" xfId="10639"/>
    <cellStyle name="Comma 5 7 13 3 2" xfId="33411"/>
    <cellStyle name="Comma 5 7 13 4" xfId="15039"/>
    <cellStyle name="Comma 5 7 13 4 2" xfId="37811"/>
    <cellStyle name="Comma 5 7 13 5" xfId="18999"/>
    <cellStyle name="Comma 5 7 13 5 2" xfId="41771"/>
    <cellStyle name="Comma 5 7 13 6" xfId="25159"/>
    <cellStyle name="Comma 5 7 14" xfId="2442"/>
    <cellStyle name="Comma 5 7 14 2" xfId="6567"/>
    <cellStyle name="Comma 5 7 14 2 2" xfId="29339"/>
    <cellStyle name="Comma 5 7 14 3" xfId="10694"/>
    <cellStyle name="Comma 5 7 14 3 2" xfId="33466"/>
    <cellStyle name="Comma 5 7 14 4" xfId="15094"/>
    <cellStyle name="Comma 5 7 14 4 2" xfId="37866"/>
    <cellStyle name="Comma 5 7 14 5" xfId="19054"/>
    <cellStyle name="Comma 5 7 14 5 2" xfId="41826"/>
    <cellStyle name="Comma 5 7 14 6" xfId="25214"/>
    <cellStyle name="Comma 5 7 15" xfId="2497"/>
    <cellStyle name="Comma 5 7 15 2" xfId="6622"/>
    <cellStyle name="Comma 5 7 15 2 2" xfId="29394"/>
    <cellStyle name="Comma 5 7 15 3" xfId="10749"/>
    <cellStyle name="Comma 5 7 15 3 2" xfId="33521"/>
    <cellStyle name="Comma 5 7 15 4" xfId="15149"/>
    <cellStyle name="Comma 5 7 15 4 2" xfId="37921"/>
    <cellStyle name="Comma 5 7 15 5" xfId="19109"/>
    <cellStyle name="Comma 5 7 15 5 2" xfId="41881"/>
    <cellStyle name="Comma 5 7 15 6" xfId="25269"/>
    <cellStyle name="Comma 5 7 16" xfId="3212"/>
    <cellStyle name="Comma 5 7 16 2" xfId="7337"/>
    <cellStyle name="Comma 5 7 16 2 2" xfId="30109"/>
    <cellStyle name="Comma 5 7 16 3" xfId="11464"/>
    <cellStyle name="Comma 5 7 16 3 2" xfId="34236"/>
    <cellStyle name="Comma 5 7 16 4" xfId="15864"/>
    <cellStyle name="Comma 5 7 16 4 2" xfId="38636"/>
    <cellStyle name="Comma 5 7 16 5" xfId="19824"/>
    <cellStyle name="Comma 5 7 16 5 2" xfId="42596"/>
    <cellStyle name="Comma 5 7 16 6" xfId="25984"/>
    <cellStyle name="Comma 5 7 17" xfId="3267"/>
    <cellStyle name="Comma 5 7 17 2" xfId="7392"/>
    <cellStyle name="Comma 5 7 17 2 2" xfId="30164"/>
    <cellStyle name="Comma 5 7 17 3" xfId="11519"/>
    <cellStyle name="Comma 5 7 17 3 2" xfId="34291"/>
    <cellStyle name="Comma 5 7 17 4" xfId="15919"/>
    <cellStyle name="Comma 5 7 17 4 2" xfId="38691"/>
    <cellStyle name="Comma 5 7 17 5" xfId="19879"/>
    <cellStyle name="Comma 5 7 17 5 2" xfId="42651"/>
    <cellStyle name="Comma 5 7 17 6" xfId="26039"/>
    <cellStyle name="Comma 5 7 18" xfId="3322"/>
    <cellStyle name="Comma 5 7 18 2" xfId="7447"/>
    <cellStyle name="Comma 5 7 18 2 2" xfId="30219"/>
    <cellStyle name="Comma 5 7 18 3" xfId="11574"/>
    <cellStyle name="Comma 5 7 18 3 2" xfId="34346"/>
    <cellStyle name="Comma 5 7 18 4" xfId="15974"/>
    <cellStyle name="Comma 5 7 18 4 2" xfId="38746"/>
    <cellStyle name="Comma 5 7 18 5" xfId="19934"/>
    <cellStyle name="Comma 5 7 18 5 2" xfId="42706"/>
    <cellStyle name="Comma 5 7 18 6" xfId="26094"/>
    <cellStyle name="Comma 5 7 19" xfId="3377"/>
    <cellStyle name="Comma 5 7 19 2" xfId="7502"/>
    <cellStyle name="Comma 5 7 19 2 2" xfId="30274"/>
    <cellStyle name="Comma 5 7 19 3" xfId="11629"/>
    <cellStyle name="Comma 5 7 19 3 2" xfId="34401"/>
    <cellStyle name="Comma 5 7 19 4" xfId="16029"/>
    <cellStyle name="Comma 5 7 19 4 2" xfId="38801"/>
    <cellStyle name="Comma 5 7 19 5" xfId="19989"/>
    <cellStyle name="Comma 5 7 19 5 2" xfId="42761"/>
    <cellStyle name="Comma 5 7 19 6" xfId="26149"/>
    <cellStyle name="Comma 5 7 2" xfId="242"/>
    <cellStyle name="Comma 5 7 2 10" xfId="8549"/>
    <cellStyle name="Comma 5 7 2 10 2" xfId="31321"/>
    <cellStyle name="Comma 5 7 2 11" xfId="12509"/>
    <cellStyle name="Comma 5 7 2 11 2" xfId="35281"/>
    <cellStyle name="Comma 5 7 2 12" xfId="12949"/>
    <cellStyle name="Comma 5 7 2 12 2" xfId="35721"/>
    <cellStyle name="Comma 5 7 2 13" xfId="16909"/>
    <cellStyle name="Comma 5 7 2 13 2" xfId="39681"/>
    <cellStyle name="Comma 5 7 2 14" xfId="352"/>
    <cellStyle name="Comma 5 7 2 14 2" xfId="23124"/>
    <cellStyle name="Comma 5 7 2 15" xfId="23014"/>
    <cellStyle name="Comma 5 7 2 2" xfId="407"/>
    <cellStyle name="Comma 5 7 2 2 10" xfId="17019"/>
    <cellStyle name="Comma 5 7 2 2 10 2" xfId="39791"/>
    <cellStyle name="Comma 5 7 2 2 11" xfId="23179"/>
    <cellStyle name="Comma 5 7 2 2 2" xfId="1122"/>
    <cellStyle name="Comma 5 7 2 2 2 2" xfId="5247"/>
    <cellStyle name="Comma 5 7 2 2 2 2 2" xfId="28019"/>
    <cellStyle name="Comma 5 7 2 2 2 3" xfId="9374"/>
    <cellStyle name="Comma 5 7 2 2 2 3 2" xfId="32146"/>
    <cellStyle name="Comma 5 7 2 2 2 4" xfId="13774"/>
    <cellStyle name="Comma 5 7 2 2 2 4 2" xfId="36546"/>
    <cellStyle name="Comma 5 7 2 2 2 5" xfId="17734"/>
    <cellStyle name="Comma 5 7 2 2 2 5 2" xfId="40506"/>
    <cellStyle name="Comma 5 7 2 2 2 6" xfId="23894"/>
    <cellStyle name="Comma 5 7 2 2 3" xfId="1837"/>
    <cellStyle name="Comma 5 7 2 2 3 2" xfId="5962"/>
    <cellStyle name="Comma 5 7 2 2 3 2 2" xfId="28734"/>
    <cellStyle name="Comma 5 7 2 2 3 3" xfId="10089"/>
    <cellStyle name="Comma 5 7 2 2 3 3 2" xfId="32861"/>
    <cellStyle name="Comma 5 7 2 2 3 4" xfId="14489"/>
    <cellStyle name="Comma 5 7 2 2 3 4 2" xfId="37261"/>
    <cellStyle name="Comma 5 7 2 2 3 5" xfId="18449"/>
    <cellStyle name="Comma 5 7 2 2 3 5 2" xfId="41221"/>
    <cellStyle name="Comma 5 7 2 2 3 6" xfId="24609"/>
    <cellStyle name="Comma 5 7 2 2 4" xfId="2662"/>
    <cellStyle name="Comma 5 7 2 2 4 2" xfId="6787"/>
    <cellStyle name="Comma 5 7 2 2 4 2 2" xfId="29559"/>
    <cellStyle name="Comma 5 7 2 2 4 3" xfId="10914"/>
    <cellStyle name="Comma 5 7 2 2 4 3 2" xfId="33686"/>
    <cellStyle name="Comma 5 7 2 2 4 4" xfId="15314"/>
    <cellStyle name="Comma 5 7 2 2 4 4 2" xfId="38086"/>
    <cellStyle name="Comma 5 7 2 2 4 5" xfId="19274"/>
    <cellStyle name="Comma 5 7 2 2 4 5 2" xfId="42046"/>
    <cellStyle name="Comma 5 7 2 2 4 6" xfId="25434"/>
    <cellStyle name="Comma 5 7 2 2 5" xfId="3652"/>
    <cellStyle name="Comma 5 7 2 2 5 2" xfId="7777"/>
    <cellStyle name="Comma 5 7 2 2 5 2 2" xfId="30549"/>
    <cellStyle name="Comma 5 7 2 2 5 3" xfId="11904"/>
    <cellStyle name="Comma 5 7 2 2 5 3 2" xfId="34676"/>
    <cellStyle name="Comma 5 7 2 2 5 4" xfId="16304"/>
    <cellStyle name="Comma 5 7 2 2 5 4 2" xfId="39076"/>
    <cellStyle name="Comma 5 7 2 2 5 5" xfId="20264"/>
    <cellStyle name="Comma 5 7 2 2 5 5 2" xfId="43036"/>
    <cellStyle name="Comma 5 7 2 2 5 6" xfId="26424"/>
    <cellStyle name="Comma 5 7 2 2 6" xfId="4532"/>
    <cellStyle name="Comma 5 7 2 2 6 2" xfId="27304"/>
    <cellStyle name="Comma 5 7 2 2 7" xfId="8659"/>
    <cellStyle name="Comma 5 7 2 2 7 2" xfId="31431"/>
    <cellStyle name="Comma 5 7 2 2 8" xfId="12619"/>
    <cellStyle name="Comma 5 7 2 2 8 2" xfId="35391"/>
    <cellStyle name="Comma 5 7 2 2 9" xfId="13059"/>
    <cellStyle name="Comma 5 7 2 2 9 2" xfId="35831"/>
    <cellStyle name="Comma 5 7 2 3" xfId="517"/>
    <cellStyle name="Comma 5 7 2 3 10" xfId="17129"/>
    <cellStyle name="Comma 5 7 2 3 10 2" xfId="39901"/>
    <cellStyle name="Comma 5 7 2 3 11" xfId="23289"/>
    <cellStyle name="Comma 5 7 2 3 2" xfId="1232"/>
    <cellStyle name="Comma 5 7 2 3 2 2" xfId="5357"/>
    <cellStyle name="Comma 5 7 2 3 2 2 2" xfId="28129"/>
    <cellStyle name="Comma 5 7 2 3 2 3" xfId="9484"/>
    <cellStyle name="Comma 5 7 2 3 2 3 2" xfId="32256"/>
    <cellStyle name="Comma 5 7 2 3 2 4" xfId="13884"/>
    <cellStyle name="Comma 5 7 2 3 2 4 2" xfId="36656"/>
    <cellStyle name="Comma 5 7 2 3 2 5" xfId="17844"/>
    <cellStyle name="Comma 5 7 2 3 2 5 2" xfId="40616"/>
    <cellStyle name="Comma 5 7 2 3 2 6" xfId="24004"/>
    <cellStyle name="Comma 5 7 2 3 3" xfId="1947"/>
    <cellStyle name="Comma 5 7 2 3 3 2" xfId="6072"/>
    <cellStyle name="Comma 5 7 2 3 3 2 2" xfId="28844"/>
    <cellStyle name="Comma 5 7 2 3 3 3" xfId="10199"/>
    <cellStyle name="Comma 5 7 2 3 3 3 2" xfId="32971"/>
    <cellStyle name="Comma 5 7 2 3 3 4" xfId="14599"/>
    <cellStyle name="Comma 5 7 2 3 3 4 2" xfId="37371"/>
    <cellStyle name="Comma 5 7 2 3 3 5" xfId="18559"/>
    <cellStyle name="Comma 5 7 2 3 3 5 2" xfId="41331"/>
    <cellStyle name="Comma 5 7 2 3 3 6" xfId="24719"/>
    <cellStyle name="Comma 5 7 2 3 4" xfId="2772"/>
    <cellStyle name="Comma 5 7 2 3 4 2" xfId="6897"/>
    <cellStyle name="Comma 5 7 2 3 4 2 2" xfId="29669"/>
    <cellStyle name="Comma 5 7 2 3 4 3" xfId="11024"/>
    <cellStyle name="Comma 5 7 2 3 4 3 2" xfId="33796"/>
    <cellStyle name="Comma 5 7 2 3 4 4" xfId="15424"/>
    <cellStyle name="Comma 5 7 2 3 4 4 2" xfId="38196"/>
    <cellStyle name="Comma 5 7 2 3 4 5" xfId="19384"/>
    <cellStyle name="Comma 5 7 2 3 4 5 2" xfId="42156"/>
    <cellStyle name="Comma 5 7 2 3 4 6" xfId="25544"/>
    <cellStyle name="Comma 5 7 2 3 5" xfId="3762"/>
    <cellStyle name="Comma 5 7 2 3 5 2" xfId="7887"/>
    <cellStyle name="Comma 5 7 2 3 5 2 2" xfId="30659"/>
    <cellStyle name="Comma 5 7 2 3 5 3" xfId="12014"/>
    <cellStyle name="Comma 5 7 2 3 5 3 2" xfId="34786"/>
    <cellStyle name="Comma 5 7 2 3 5 4" xfId="16414"/>
    <cellStyle name="Comma 5 7 2 3 5 4 2" xfId="39186"/>
    <cellStyle name="Comma 5 7 2 3 5 5" xfId="20374"/>
    <cellStyle name="Comma 5 7 2 3 5 5 2" xfId="43146"/>
    <cellStyle name="Comma 5 7 2 3 5 6" xfId="26534"/>
    <cellStyle name="Comma 5 7 2 3 6" xfId="4642"/>
    <cellStyle name="Comma 5 7 2 3 6 2" xfId="27414"/>
    <cellStyle name="Comma 5 7 2 3 7" xfId="8769"/>
    <cellStyle name="Comma 5 7 2 3 7 2" xfId="31541"/>
    <cellStyle name="Comma 5 7 2 3 8" xfId="12729"/>
    <cellStyle name="Comma 5 7 2 3 8 2" xfId="35501"/>
    <cellStyle name="Comma 5 7 2 3 9" xfId="13169"/>
    <cellStyle name="Comma 5 7 2 3 9 2" xfId="35941"/>
    <cellStyle name="Comma 5 7 2 4" xfId="792"/>
    <cellStyle name="Comma 5 7 2 4 10" xfId="23564"/>
    <cellStyle name="Comma 5 7 2 4 2" xfId="1507"/>
    <cellStyle name="Comma 5 7 2 4 2 2" xfId="5632"/>
    <cellStyle name="Comma 5 7 2 4 2 2 2" xfId="28404"/>
    <cellStyle name="Comma 5 7 2 4 2 3" xfId="9759"/>
    <cellStyle name="Comma 5 7 2 4 2 3 2" xfId="32531"/>
    <cellStyle name="Comma 5 7 2 4 2 4" xfId="14159"/>
    <cellStyle name="Comma 5 7 2 4 2 4 2" xfId="36931"/>
    <cellStyle name="Comma 5 7 2 4 2 5" xfId="18119"/>
    <cellStyle name="Comma 5 7 2 4 2 5 2" xfId="40891"/>
    <cellStyle name="Comma 5 7 2 4 2 6" xfId="24279"/>
    <cellStyle name="Comma 5 7 2 4 3" xfId="2222"/>
    <cellStyle name="Comma 5 7 2 4 3 2" xfId="6347"/>
    <cellStyle name="Comma 5 7 2 4 3 2 2" xfId="29119"/>
    <cellStyle name="Comma 5 7 2 4 3 3" xfId="10474"/>
    <cellStyle name="Comma 5 7 2 4 3 3 2" xfId="33246"/>
    <cellStyle name="Comma 5 7 2 4 3 4" xfId="14874"/>
    <cellStyle name="Comma 5 7 2 4 3 4 2" xfId="37646"/>
    <cellStyle name="Comma 5 7 2 4 3 5" xfId="18834"/>
    <cellStyle name="Comma 5 7 2 4 3 5 2" xfId="41606"/>
    <cellStyle name="Comma 5 7 2 4 3 6" xfId="24994"/>
    <cellStyle name="Comma 5 7 2 4 4" xfId="3047"/>
    <cellStyle name="Comma 5 7 2 4 4 2" xfId="7172"/>
    <cellStyle name="Comma 5 7 2 4 4 2 2" xfId="29944"/>
    <cellStyle name="Comma 5 7 2 4 4 3" xfId="11299"/>
    <cellStyle name="Comma 5 7 2 4 4 3 2" xfId="34071"/>
    <cellStyle name="Comma 5 7 2 4 4 4" xfId="15699"/>
    <cellStyle name="Comma 5 7 2 4 4 4 2" xfId="38471"/>
    <cellStyle name="Comma 5 7 2 4 4 5" xfId="19659"/>
    <cellStyle name="Comma 5 7 2 4 4 5 2" xfId="42431"/>
    <cellStyle name="Comma 5 7 2 4 4 6" xfId="25819"/>
    <cellStyle name="Comma 5 7 2 4 5" xfId="4037"/>
    <cellStyle name="Comma 5 7 2 4 5 2" xfId="8162"/>
    <cellStyle name="Comma 5 7 2 4 5 2 2" xfId="30934"/>
    <cellStyle name="Comma 5 7 2 4 5 3" xfId="12289"/>
    <cellStyle name="Comma 5 7 2 4 5 3 2" xfId="35061"/>
    <cellStyle name="Comma 5 7 2 4 5 4" xfId="16689"/>
    <cellStyle name="Comma 5 7 2 4 5 4 2" xfId="39461"/>
    <cellStyle name="Comma 5 7 2 4 5 5" xfId="20649"/>
    <cellStyle name="Comma 5 7 2 4 5 5 2" xfId="43421"/>
    <cellStyle name="Comma 5 7 2 4 5 6" xfId="26809"/>
    <cellStyle name="Comma 5 7 2 4 6" xfId="4917"/>
    <cellStyle name="Comma 5 7 2 4 6 2" xfId="27689"/>
    <cellStyle name="Comma 5 7 2 4 7" xfId="9044"/>
    <cellStyle name="Comma 5 7 2 4 7 2" xfId="31816"/>
    <cellStyle name="Comma 5 7 2 4 8" xfId="13444"/>
    <cellStyle name="Comma 5 7 2 4 8 2" xfId="36216"/>
    <cellStyle name="Comma 5 7 2 4 9" xfId="17404"/>
    <cellStyle name="Comma 5 7 2 4 9 2" xfId="40176"/>
    <cellStyle name="Comma 5 7 2 5" xfId="1012"/>
    <cellStyle name="Comma 5 7 2 5 2" xfId="5137"/>
    <cellStyle name="Comma 5 7 2 5 2 2" xfId="27909"/>
    <cellStyle name="Comma 5 7 2 5 3" xfId="9264"/>
    <cellStyle name="Comma 5 7 2 5 3 2" xfId="32036"/>
    <cellStyle name="Comma 5 7 2 5 4" xfId="13664"/>
    <cellStyle name="Comma 5 7 2 5 4 2" xfId="36436"/>
    <cellStyle name="Comma 5 7 2 5 5" xfId="17624"/>
    <cellStyle name="Comma 5 7 2 5 5 2" xfId="40396"/>
    <cellStyle name="Comma 5 7 2 5 6" xfId="23784"/>
    <cellStyle name="Comma 5 7 2 6" xfId="1727"/>
    <cellStyle name="Comma 5 7 2 6 2" xfId="5852"/>
    <cellStyle name="Comma 5 7 2 6 2 2" xfId="28624"/>
    <cellStyle name="Comma 5 7 2 6 3" xfId="9979"/>
    <cellStyle name="Comma 5 7 2 6 3 2" xfId="32751"/>
    <cellStyle name="Comma 5 7 2 6 4" xfId="14379"/>
    <cellStyle name="Comma 5 7 2 6 4 2" xfId="37151"/>
    <cellStyle name="Comma 5 7 2 6 5" xfId="18339"/>
    <cellStyle name="Comma 5 7 2 6 5 2" xfId="41111"/>
    <cellStyle name="Comma 5 7 2 6 6" xfId="24499"/>
    <cellStyle name="Comma 5 7 2 7" xfId="2552"/>
    <cellStyle name="Comma 5 7 2 7 2" xfId="6677"/>
    <cellStyle name="Comma 5 7 2 7 2 2" xfId="29449"/>
    <cellStyle name="Comma 5 7 2 7 3" xfId="10804"/>
    <cellStyle name="Comma 5 7 2 7 3 2" xfId="33576"/>
    <cellStyle name="Comma 5 7 2 7 4" xfId="15204"/>
    <cellStyle name="Comma 5 7 2 7 4 2" xfId="37976"/>
    <cellStyle name="Comma 5 7 2 7 5" xfId="19164"/>
    <cellStyle name="Comma 5 7 2 7 5 2" xfId="41936"/>
    <cellStyle name="Comma 5 7 2 7 6" xfId="25324"/>
    <cellStyle name="Comma 5 7 2 8" xfId="3542"/>
    <cellStyle name="Comma 5 7 2 8 2" xfId="7667"/>
    <cellStyle name="Comma 5 7 2 8 2 2" xfId="30439"/>
    <cellStyle name="Comma 5 7 2 8 3" xfId="11794"/>
    <cellStyle name="Comma 5 7 2 8 3 2" xfId="34566"/>
    <cellStyle name="Comma 5 7 2 8 4" xfId="16194"/>
    <cellStyle name="Comma 5 7 2 8 4 2" xfId="38966"/>
    <cellStyle name="Comma 5 7 2 8 5" xfId="20154"/>
    <cellStyle name="Comma 5 7 2 8 5 2" xfId="42926"/>
    <cellStyle name="Comma 5 7 2 8 6" xfId="26314"/>
    <cellStyle name="Comma 5 7 2 9" xfId="4422"/>
    <cellStyle name="Comma 5 7 2 9 2" xfId="27194"/>
    <cellStyle name="Comma 5 7 20" xfId="3432"/>
    <cellStyle name="Comma 5 7 20 2" xfId="7557"/>
    <cellStyle name="Comma 5 7 20 2 2" xfId="30329"/>
    <cellStyle name="Comma 5 7 20 3" xfId="11684"/>
    <cellStyle name="Comma 5 7 20 3 2" xfId="34456"/>
    <cellStyle name="Comma 5 7 20 4" xfId="16084"/>
    <cellStyle name="Comma 5 7 20 4 2" xfId="38856"/>
    <cellStyle name="Comma 5 7 20 5" xfId="20044"/>
    <cellStyle name="Comma 5 7 20 5 2" xfId="42816"/>
    <cellStyle name="Comma 5 7 20 6" xfId="26204"/>
    <cellStyle name="Comma 5 7 21" xfId="3487"/>
    <cellStyle name="Comma 5 7 21 2" xfId="7612"/>
    <cellStyle name="Comma 5 7 21 2 2" xfId="30384"/>
    <cellStyle name="Comma 5 7 21 3" xfId="11739"/>
    <cellStyle name="Comma 5 7 21 3 2" xfId="34511"/>
    <cellStyle name="Comma 5 7 21 4" xfId="16139"/>
    <cellStyle name="Comma 5 7 21 4 2" xfId="38911"/>
    <cellStyle name="Comma 5 7 21 5" xfId="20099"/>
    <cellStyle name="Comma 5 7 21 5 2" xfId="42871"/>
    <cellStyle name="Comma 5 7 21 6" xfId="26259"/>
    <cellStyle name="Comma 5 7 22" xfId="4202"/>
    <cellStyle name="Comma 5 7 22 2" xfId="26974"/>
    <cellStyle name="Comma 5 7 23" xfId="4257"/>
    <cellStyle name="Comma 5 7 23 2" xfId="27029"/>
    <cellStyle name="Comma 5 7 24" xfId="4312"/>
    <cellStyle name="Comma 5 7 24 2" xfId="27084"/>
    <cellStyle name="Comma 5 7 25" xfId="4367"/>
    <cellStyle name="Comma 5 7 25 2" xfId="27139"/>
    <cellStyle name="Comma 5 7 26" xfId="8327"/>
    <cellStyle name="Comma 5 7 26 2" xfId="31099"/>
    <cellStyle name="Comma 5 7 27" xfId="8384"/>
    <cellStyle name="Comma 5 7 27 2" xfId="31156"/>
    <cellStyle name="Comma 5 7 28" xfId="8439"/>
    <cellStyle name="Comma 5 7 28 2" xfId="31211"/>
    <cellStyle name="Comma 5 7 29" xfId="8494"/>
    <cellStyle name="Comma 5 7 29 2" xfId="31266"/>
    <cellStyle name="Comma 5 7 3" xfId="297"/>
    <cellStyle name="Comma 5 7 3 10" xfId="16964"/>
    <cellStyle name="Comma 5 7 3 10 2" xfId="39736"/>
    <cellStyle name="Comma 5 7 3 11" xfId="23069"/>
    <cellStyle name="Comma 5 7 3 2" xfId="1067"/>
    <cellStyle name="Comma 5 7 3 2 2" xfId="5192"/>
    <cellStyle name="Comma 5 7 3 2 2 2" xfId="27964"/>
    <cellStyle name="Comma 5 7 3 2 3" xfId="9319"/>
    <cellStyle name="Comma 5 7 3 2 3 2" xfId="32091"/>
    <cellStyle name="Comma 5 7 3 2 4" xfId="13719"/>
    <cellStyle name="Comma 5 7 3 2 4 2" xfId="36491"/>
    <cellStyle name="Comma 5 7 3 2 5" xfId="17679"/>
    <cellStyle name="Comma 5 7 3 2 5 2" xfId="40451"/>
    <cellStyle name="Comma 5 7 3 2 6" xfId="23839"/>
    <cellStyle name="Comma 5 7 3 3" xfId="1782"/>
    <cellStyle name="Comma 5 7 3 3 2" xfId="5907"/>
    <cellStyle name="Comma 5 7 3 3 2 2" xfId="28679"/>
    <cellStyle name="Comma 5 7 3 3 3" xfId="10034"/>
    <cellStyle name="Comma 5 7 3 3 3 2" xfId="32806"/>
    <cellStyle name="Comma 5 7 3 3 4" xfId="14434"/>
    <cellStyle name="Comma 5 7 3 3 4 2" xfId="37206"/>
    <cellStyle name="Comma 5 7 3 3 5" xfId="18394"/>
    <cellStyle name="Comma 5 7 3 3 5 2" xfId="41166"/>
    <cellStyle name="Comma 5 7 3 3 6" xfId="24554"/>
    <cellStyle name="Comma 5 7 3 4" xfId="2607"/>
    <cellStyle name="Comma 5 7 3 4 2" xfId="6732"/>
    <cellStyle name="Comma 5 7 3 4 2 2" xfId="29504"/>
    <cellStyle name="Comma 5 7 3 4 3" xfId="10859"/>
    <cellStyle name="Comma 5 7 3 4 3 2" xfId="33631"/>
    <cellStyle name="Comma 5 7 3 4 4" xfId="15259"/>
    <cellStyle name="Comma 5 7 3 4 4 2" xfId="38031"/>
    <cellStyle name="Comma 5 7 3 4 5" xfId="19219"/>
    <cellStyle name="Comma 5 7 3 4 5 2" xfId="41991"/>
    <cellStyle name="Comma 5 7 3 4 6" xfId="25379"/>
    <cellStyle name="Comma 5 7 3 5" xfId="3597"/>
    <cellStyle name="Comma 5 7 3 5 2" xfId="7722"/>
    <cellStyle name="Comma 5 7 3 5 2 2" xfId="30494"/>
    <cellStyle name="Comma 5 7 3 5 3" xfId="11849"/>
    <cellStyle name="Comma 5 7 3 5 3 2" xfId="34621"/>
    <cellStyle name="Comma 5 7 3 5 4" xfId="16249"/>
    <cellStyle name="Comma 5 7 3 5 4 2" xfId="39021"/>
    <cellStyle name="Comma 5 7 3 5 5" xfId="20209"/>
    <cellStyle name="Comma 5 7 3 5 5 2" xfId="42981"/>
    <cellStyle name="Comma 5 7 3 5 6" xfId="26369"/>
    <cellStyle name="Comma 5 7 3 6" xfId="4477"/>
    <cellStyle name="Comma 5 7 3 6 2" xfId="27249"/>
    <cellStyle name="Comma 5 7 3 7" xfId="8604"/>
    <cellStyle name="Comma 5 7 3 7 2" xfId="31376"/>
    <cellStyle name="Comma 5 7 3 8" xfId="12564"/>
    <cellStyle name="Comma 5 7 3 8 2" xfId="35336"/>
    <cellStyle name="Comma 5 7 3 9" xfId="13004"/>
    <cellStyle name="Comma 5 7 3 9 2" xfId="35776"/>
    <cellStyle name="Comma 5 7 30" xfId="12454"/>
    <cellStyle name="Comma 5 7 30 2" xfId="35226"/>
    <cellStyle name="Comma 5 7 31" xfId="12784"/>
    <cellStyle name="Comma 5 7 31 2" xfId="35556"/>
    <cellStyle name="Comma 5 7 32" xfId="12839"/>
    <cellStyle name="Comma 5 7 32 2" xfId="35611"/>
    <cellStyle name="Comma 5 7 33" xfId="12894"/>
    <cellStyle name="Comma 5 7 33 2" xfId="35666"/>
    <cellStyle name="Comma 5 7 34" xfId="16854"/>
    <cellStyle name="Comma 5 7 34 2" xfId="39626"/>
    <cellStyle name="Comma 5 7 35" xfId="20814"/>
    <cellStyle name="Comma 5 7 35 2" xfId="43586"/>
    <cellStyle name="Comma 5 7 36" xfId="20869"/>
    <cellStyle name="Comma 5 7 36 2" xfId="43641"/>
    <cellStyle name="Comma 5 7 37" xfId="20924"/>
    <cellStyle name="Comma 5 7 37 2" xfId="43696"/>
    <cellStyle name="Comma 5 7 38" xfId="20979"/>
    <cellStyle name="Comma 5 7 38 2" xfId="43751"/>
    <cellStyle name="Comma 5 7 39" xfId="21034"/>
    <cellStyle name="Comma 5 7 39 2" xfId="43806"/>
    <cellStyle name="Comma 5 7 4" xfId="462"/>
    <cellStyle name="Comma 5 7 4 10" xfId="17074"/>
    <cellStyle name="Comma 5 7 4 10 2" xfId="39846"/>
    <cellStyle name="Comma 5 7 4 11" xfId="23234"/>
    <cellStyle name="Comma 5 7 4 2" xfId="1177"/>
    <cellStyle name="Comma 5 7 4 2 2" xfId="5302"/>
    <cellStyle name="Comma 5 7 4 2 2 2" xfId="28074"/>
    <cellStyle name="Comma 5 7 4 2 3" xfId="9429"/>
    <cellStyle name="Comma 5 7 4 2 3 2" xfId="32201"/>
    <cellStyle name="Comma 5 7 4 2 4" xfId="13829"/>
    <cellStyle name="Comma 5 7 4 2 4 2" xfId="36601"/>
    <cellStyle name="Comma 5 7 4 2 5" xfId="17789"/>
    <cellStyle name="Comma 5 7 4 2 5 2" xfId="40561"/>
    <cellStyle name="Comma 5 7 4 2 6" xfId="23949"/>
    <cellStyle name="Comma 5 7 4 3" xfId="1892"/>
    <cellStyle name="Comma 5 7 4 3 2" xfId="6017"/>
    <cellStyle name="Comma 5 7 4 3 2 2" xfId="28789"/>
    <cellStyle name="Comma 5 7 4 3 3" xfId="10144"/>
    <cellStyle name="Comma 5 7 4 3 3 2" xfId="32916"/>
    <cellStyle name="Comma 5 7 4 3 4" xfId="14544"/>
    <cellStyle name="Comma 5 7 4 3 4 2" xfId="37316"/>
    <cellStyle name="Comma 5 7 4 3 5" xfId="18504"/>
    <cellStyle name="Comma 5 7 4 3 5 2" xfId="41276"/>
    <cellStyle name="Comma 5 7 4 3 6" xfId="24664"/>
    <cellStyle name="Comma 5 7 4 4" xfId="2717"/>
    <cellStyle name="Comma 5 7 4 4 2" xfId="6842"/>
    <cellStyle name="Comma 5 7 4 4 2 2" xfId="29614"/>
    <cellStyle name="Comma 5 7 4 4 3" xfId="10969"/>
    <cellStyle name="Comma 5 7 4 4 3 2" xfId="33741"/>
    <cellStyle name="Comma 5 7 4 4 4" xfId="15369"/>
    <cellStyle name="Comma 5 7 4 4 4 2" xfId="38141"/>
    <cellStyle name="Comma 5 7 4 4 5" xfId="19329"/>
    <cellStyle name="Comma 5 7 4 4 5 2" xfId="42101"/>
    <cellStyle name="Comma 5 7 4 4 6" xfId="25489"/>
    <cellStyle name="Comma 5 7 4 5" xfId="3707"/>
    <cellStyle name="Comma 5 7 4 5 2" xfId="7832"/>
    <cellStyle name="Comma 5 7 4 5 2 2" xfId="30604"/>
    <cellStyle name="Comma 5 7 4 5 3" xfId="11959"/>
    <cellStyle name="Comma 5 7 4 5 3 2" xfId="34731"/>
    <cellStyle name="Comma 5 7 4 5 4" xfId="16359"/>
    <cellStyle name="Comma 5 7 4 5 4 2" xfId="39131"/>
    <cellStyle name="Comma 5 7 4 5 5" xfId="20319"/>
    <cellStyle name="Comma 5 7 4 5 5 2" xfId="43091"/>
    <cellStyle name="Comma 5 7 4 5 6" xfId="26479"/>
    <cellStyle name="Comma 5 7 4 6" xfId="4587"/>
    <cellStyle name="Comma 5 7 4 6 2" xfId="27359"/>
    <cellStyle name="Comma 5 7 4 7" xfId="8714"/>
    <cellStyle name="Comma 5 7 4 7 2" xfId="31486"/>
    <cellStyle name="Comma 5 7 4 8" xfId="12674"/>
    <cellStyle name="Comma 5 7 4 8 2" xfId="35446"/>
    <cellStyle name="Comma 5 7 4 9" xfId="13114"/>
    <cellStyle name="Comma 5 7 4 9 2" xfId="35886"/>
    <cellStyle name="Comma 5 7 40" xfId="21089"/>
    <cellStyle name="Comma 5 7 40 2" xfId="43861"/>
    <cellStyle name="Comma 5 7 41" xfId="21144"/>
    <cellStyle name="Comma 5 7 41 2" xfId="43916"/>
    <cellStyle name="Comma 5 7 42" xfId="21199"/>
    <cellStyle name="Comma 5 7 42 2" xfId="43971"/>
    <cellStyle name="Comma 5 7 43" xfId="21254"/>
    <cellStyle name="Comma 5 7 43 2" xfId="44026"/>
    <cellStyle name="Comma 5 7 44" xfId="21309"/>
    <cellStyle name="Comma 5 7 44 2" xfId="44081"/>
    <cellStyle name="Comma 5 7 45" xfId="21364"/>
    <cellStyle name="Comma 5 7 45 2" xfId="44136"/>
    <cellStyle name="Comma 5 7 46" xfId="21419"/>
    <cellStyle name="Comma 5 7 46 2" xfId="44191"/>
    <cellStyle name="Comma 5 7 47" xfId="21474"/>
    <cellStyle name="Comma 5 7 47 2" xfId="44246"/>
    <cellStyle name="Comma 5 7 48" xfId="21529"/>
    <cellStyle name="Comma 5 7 48 2" xfId="44301"/>
    <cellStyle name="Comma 5 7 49" xfId="21584"/>
    <cellStyle name="Comma 5 7 49 2" xfId="44356"/>
    <cellStyle name="Comma 5 7 5" xfId="572"/>
    <cellStyle name="Comma 5 7 5 10" xfId="23344"/>
    <cellStyle name="Comma 5 7 5 2" xfId="1287"/>
    <cellStyle name="Comma 5 7 5 2 2" xfId="5412"/>
    <cellStyle name="Comma 5 7 5 2 2 2" xfId="28184"/>
    <cellStyle name="Comma 5 7 5 2 3" xfId="9539"/>
    <cellStyle name="Comma 5 7 5 2 3 2" xfId="32311"/>
    <cellStyle name="Comma 5 7 5 2 4" xfId="13939"/>
    <cellStyle name="Comma 5 7 5 2 4 2" xfId="36711"/>
    <cellStyle name="Comma 5 7 5 2 5" xfId="17899"/>
    <cellStyle name="Comma 5 7 5 2 5 2" xfId="40671"/>
    <cellStyle name="Comma 5 7 5 2 6" xfId="24059"/>
    <cellStyle name="Comma 5 7 5 3" xfId="2002"/>
    <cellStyle name="Comma 5 7 5 3 2" xfId="6127"/>
    <cellStyle name="Comma 5 7 5 3 2 2" xfId="28899"/>
    <cellStyle name="Comma 5 7 5 3 3" xfId="10254"/>
    <cellStyle name="Comma 5 7 5 3 3 2" xfId="33026"/>
    <cellStyle name="Comma 5 7 5 3 4" xfId="14654"/>
    <cellStyle name="Comma 5 7 5 3 4 2" xfId="37426"/>
    <cellStyle name="Comma 5 7 5 3 5" xfId="18614"/>
    <cellStyle name="Comma 5 7 5 3 5 2" xfId="41386"/>
    <cellStyle name="Comma 5 7 5 3 6" xfId="24774"/>
    <cellStyle name="Comma 5 7 5 4" xfId="2827"/>
    <cellStyle name="Comma 5 7 5 4 2" xfId="6952"/>
    <cellStyle name="Comma 5 7 5 4 2 2" xfId="29724"/>
    <cellStyle name="Comma 5 7 5 4 3" xfId="11079"/>
    <cellStyle name="Comma 5 7 5 4 3 2" xfId="33851"/>
    <cellStyle name="Comma 5 7 5 4 4" xfId="15479"/>
    <cellStyle name="Comma 5 7 5 4 4 2" xfId="38251"/>
    <cellStyle name="Comma 5 7 5 4 5" xfId="19439"/>
    <cellStyle name="Comma 5 7 5 4 5 2" xfId="42211"/>
    <cellStyle name="Comma 5 7 5 4 6" xfId="25599"/>
    <cellStyle name="Comma 5 7 5 5" xfId="3817"/>
    <cellStyle name="Comma 5 7 5 5 2" xfId="7942"/>
    <cellStyle name="Comma 5 7 5 5 2 2" xfId="30714"/>
    <cellStyle name="Comma 5 7 5 5 3" xfId="12069"/>
    <cellStyle name="Comma 5 7 5 5 3 2" xfId="34841"/>
    <cellStyle name="Comma 5 7 5 5 4" xfId="16469"/>
    <cellStyle name="Comma 5 7 5 5 4 2" xfId="39241"/>
    <cellStyle name="Comma 5 7 5 5 5" xfId="20429"/>
    <cellStyle name="Comma 5 7 5 5 5 2" xfId="43201"/>
    <cellStyle name="Comma 5 7 5 5 6" xfId="26589"/>
    <cellStyle name="Comma 5 7 5 6" xfId="4697"/>
    <cellStyle name="Comma 5 7 5 6 2" xfId="27469"/>
    <cellStyle name="Comma 5 7 5 7" xfId="8824"/>
    <cellStyle name="Comma 5 7 5 7 2" xfId="31596"/>
    <cellStyle name="Comma 5 7 5 8" xfId="13224"/>
    <cellStyle name="Comma 5 7 5 8 2" xfId="35996"/>
    <cellStyle name="Comma 5 7 5 9" xfId="17184"/>
    <cellStyle name="Comma 5 7 5 9 2" xfId="39956"/>
    <cellStyle name="Comma 5 7 50" xfId="21639"/>
    <cellStyle name="Comma 5 7 50 2" xfId="44411"/>
    <cellStyle name="Comma 5 7 51" xfId="21694"/>
    <cellStyle name="Comma 5 7 51 2" xfId="44466"/>
    <cellStyle name="Comma 5 7 52" xfId="21749"/>
    <cellStyle name="Comma 5 7 52 2" xfId="44521"/>
    <cellStyle name="Comma 5 7 53" xfId="21804"/>
    <cellStyle name="Comma 5 7 53 2" xfId="44576"/>
    <cellStyle name="Comma 5 7 54" xfId="21859"/>
    <cellStyle name="Comma 5 7 54 2" xfId="44631"/>
    <cellStyle name="Comma 5 7 55" xfId="21914"/>
    <cellStyle name="Comma 5 7 55 2" xfId="44686"/>
    <cellStyle name="Comma 5 7 56" xfId="21969"/>
    <cellStyle name="Comma 5 7 56 2" xfId="44741"/>
    <cellStyle name="Comma 5 7 57" xfId="22024"/>
    <cellStyle name="Comma 5 7 57 2" xfId="44796"/>
    <cellStyle name="Comma 5 7 58" xfId="22079"/>
    <cellStyle name="Comma 5 7 58 2" xfId="44851"/>
    <cellStyle name="Comma 5 7 59" xfId="22134"/>
    <cellStyle name="Comma 5 7 59 2" xfId="44906"/>
    <cellStyle name="Comma 5 7 6" xfId="627"/>
    <cellStyle name="Comma 5 7 6 10" xfId="23399"/>
    <cellStyle name="Comma 5 7 6 2" xfId="1342"/>
    <cellStyle name="Comma 5 7 6 2 2" xfId="5467"/>
    <cellStyle name="Comma 5 7 6 2 2 2" xfId="28239"/>
    <cellStyle name="Comma 5 7 6 2 3" xfId="9594"/>
    <cellStyle name="Comma 5 7 6 2 3 2" xfId="32366"/>
    <cellStyle name="Comma 5 7 6 2 4" xfId="13994"/>
    <cellStyle name="Comma 5 7 6 2 4 2" xfId="36766"/>
    <cellStyle name="Comma 5 7 6 2 5" xfId="17954"/>
    <cellStyle name="Comma 5 7 6 2 5 2" xfId="40726"/>
    <cellStyle name="Comma 5 7 6 2 6" xfId="24114"/>
    <cellStyle name="Comma 5 7 6 3" xfId="2057"/>
    <cellStyle name="Comma 5 7 6 3 2" xfId="6182"/>
    <cellStyle name="Comma 5 7 6 3 2 2" xfId="28954"/>
    <cellStyle name="Comma 5 7 6 3 3" xfId="10309"/>
    <cellStyle name="Comma 5 7 6 3 3 2" xfId="33081"/>
    <cellStyle name="Comma 5 7 6 3 4" xfId="14709"/>
    <cellStyle name="Comma 5 7 6 3 4 2" xfId="37481"/>
    <cellStyle name="Comma 5 7 6 3 5" xfId="18669"/>
    <cellStyle name="Comma 5 7 6 3 5 2" xfId="41441"/>
    <cellStyle name="Comma 5 7 6 3 6" xfId="24829"/>
    <cellStyle name="Comma 5 7 6 4" xfId="2882"/>
    <cellStyle name="Comma 5 7 6 4 2" xfId="7007"/>
    <cellStyle name="Comma 5 7 6 4 2 2" xfId="29779"/>
    <cellStyle name="Comma 5 7 6 4 3" xfId="11134"/>
    <cellStyle name="Comma 5 7 6 4 3 2" xfId="33906"/>
    <cellStyle name="Comma 5 7 6 4 4" xfId="15534"/>
    <cellStyle name="Comma 5 7 6 4 4 2" xfId="38306"/>
    <cellStyle name="Comma 5 7 6 4 5" xfId="19494"/>
    <cellStyle name="Comma 5 7 6 4 5 2" xfId="42266"/>
    <cellStyle name="Comma 5 7 6 4 6" xfId="25654"/>
    <cellStyle name="Comma 5 7 6 5" xfId="3872"/>
    <cellStyle name="Comma 5 7 6 5 2" xfId="7997"/>
    <cellStyle name="Comma 5 7 6 5 2 2" xfId="30769"/>
    <cellStyle name="Comma 5 7 6 5 3" xfId="12124"/>
    <cellStyle name="Comma 5 7 6 5 3 2" xfId="34896"/>
    <cellStyle name="Comma 5 7 6 5 4" xfId="16524"/>
    <cellStyle name="Comma 5 7 6 5 4 2" xfId="39296"/>
    <cellStyle name="Comma 5 7 6 5 5" xfId="20484"/>
    <cellStyle name="Comma 5 7 6 5 5 2" xfId="43256"/>
    <cellStyle name="Comma 5 7 6 5 6" xfId="26644"/>
    <cellStyle name="Comma 5 7 6 6" xfId="4752"/>
    <cellStyle name="Comma 5 7 6 6 2" xfId="27524"/>
    <cellStyle name="Comma 5 7 6 7" xfId="8879"/>
    <cellStyle name="Comma 5 7 6 7 2" xfId="31651"/>
    <cellStyle name="Comma 5 7 6 8" xfId="13279"/>
    <cellStyle name="Comma 5 7 6 8 2" xfId="36051"/>
    <cellStyle name="Comma 5 7 6 9" xfId="17239"/>
    <cellStyle name="Comma 5 7 6 9 2" xfId="40011"/>
    <cellStyle name="Comma 5 7 60" xfId="22189"/>
    <cellStyle name="Comma 5 7 60 2" xfId="44961"/>
    <cellStyle name="Comma 5 7 61" xfId="22244"/>
    <cellStyle name="Comma 5 7 61 2" xfId="45016"/>
    <cellStyle name="Comma 5 7 62" xfId="22299"/>
    <cellStyle name="Comma 5 7 62 2" xfId="45071"/>
    <cellStyle name="Comma 5 7 63" xfId="22354"/>
    <cellStyle name="Comma 5 7 63 2" xfId="45126"/>
    <cellStyle name="Comma 5 7 64" xfId="22409"/>
    <cellStyle name="Comma 5 7 64 2" xfId="45181"/>
    <cellStyle name="Comma 5 7 65" xfId="22464"/>
    <cellStyle name="Comma 5 7 65 2" xfId="45236"/>
    <cellStyle name="Comma 5 7 66" xfId="22519"/>
    <cellStyle name="Comma 5 7 66 2" xfId="45291"/>
    <cellStyle name="Comma 5 7 67" xfId="22574"/>
    <cellStyle name="Comma 5 7 67 2" xfId="45346"/>
    <cellStyle name="Comma 5 7 68" xfId="22629"/>
    <cellStyle name="Comma 5 7 68 2" xfId="45401"/>
    <cellStyle name="Comma 5 7 69" xfId="22684"/>
    <cellStyle name="Comma 5 7 69 2" xfId="45456"/>
    <cellStyle name="Comma 5 7 7" xfId="682"/>
    <cellStyle name="Comma 5 7 7 10" xfId="23454"/>
    <cellStyle name="Comma 5 7 7 2" xfId="1397"/>
    <cellStyle name="Comma 5 7 7 2 2" xfId="5522"/>
    <cellStyle name="Comma 5 7 7 2 2 2" xfId="28294"/>
    <cellStyle name="Comma 5 7 7 2 3" xfId="9649"/>
    <cellStyle name="Comma 5 7 7 2 3 2" xfId="32421"/>
    <cellStyle name="Comma 5 7 7 2 4" xfId="14049"/>
    <cellStyle name="Comma 5 7 7 2 4 2" xfId="36821"/>
    <cellStyle name="Comma 5 7 7 2 5" xfId="18009"/>
    <cellStyle name="Comma 5 7 7 2 5 2" xfId="40781"/>
    <cellStyle name="Comma 5 7 7 2 6" xfId="24169"/>
    <cellStyle name="Comma 5 7 7 3" xfId="2112"/>
    <cellStyle name="Comma 5 7 7 3 2" xfId="6237"/>
    <cellStyle name="Comma 5 7 7 3 2 2" xfId="29009"/>
    <cellStyle name="Comma 5 7 7 3 3" xfId="10364"/>
    <cellStyle name="Comma 5 7 7 3 3 2" xfId="33136"/>
    <cellStyle name="Comma 5 7 7 3 4" xfId="14764"/>
    <cellStyle name="Comma 5 7 7 3 4 2" xfId="37536"/>
    <cellStyle name="Comma 5 7 7 3 5" xfId="18724"/>
    <cellStyle name="Comma 5 7 7 3 5 2" xfId="41496"/>
    <cellStyle name="Comma 5 7 7 3 6" xfId="24884"/>
    <cellStyle name="Comma 5 7 7 4" xfId="2937"/>
    <cellStyle name="Comma 5 7 7 4 2" xfId="7062"/>
    <cellStyle name="Comma 5 7 7 4 2 2" xfId="29834"/>
    <cellStyle name="Comma 5 7 7 4 3" xfId="11189"/>
    <cellStyle name="Comma 5 7 7 4 3 2" xfId="33961"/>
    <cellStyle name="Comma 5 7 7 4 4" xfId="15589"/>
    <cellStyle name="Comma 5 7 7 4 4 2" xfId="38361"/>
    <cellStyle name="Comma 5 7 7 4 5" xfId="19549"/>
    <cellStyle name="Comma 5 7 7 4 5 2" xfId="42321"/>
    <cellStyle name="Comma 5 7 7 4 6" xfId="25709"/>
    <cellStyle name="Comma 5 7 7 5" xfId="3927"/>
    <cellStyle name="Comma 5 7 7 5 2" xfId="8052"/>
    <cellStyle name="Comma 5 7 7 5 2 2" xfId="30824"/>
    <cellStyle name="Comma 5 7 7 5 3" xfId="12179"/>
    <cellStyle name="Comma 5 7 7 5 3 2" xfId="34951"/>
    <cellStyle name="Comma 5 7 7 5 4" xfId="16579"/>
    <cellStyle name="Comma 5 7 7 5 4 2" xfId="39351"/>
    <cellStyle name="Comma 5 7 7 5 5" xfId="20539"/>
    <cellStyle name="Comma 5 7 7 5 5 2" xfId="43311"/>
    <cellStyle name="Comma 5 7 7 5 6" xfId="26699"/>
    <cellStyle name="Comma 5 7 7 6" xfId="4807"/>
    <cellStyle name="Comma 5 7 7 6 2" xfId="27579"/>
    <cellStyle name="Comma 5 7 7 7" xfId="8934"/>
    <cellStyle name="Comma 5 7 7 7 2" xfId="31706"/>
    <cellStyle name="Comma 5 7 7 8" xfId="13334"/>
    <cellStyle name="Comma 5 7 7 8 2" xfId="36106"/>
    <cellStyle name="Comma 5 7 7 9" xfId="17294"/>
    <cellStyle name="Comma 5 7 7 9 2" xfId="40066"/>
    <cellStyle name="Comma 5 7 70" xfId="22739"/>
    <cellStyle name="Comma 5 7 70 2" xfId="45511"/>
    <cellStyle name="Comma 5 7 71" xfId="22794"/>
    <cellStyle name="Comma 5 7 71 2" xfId="45566"/>
    <cellStyle name="Comma 5 7 72" xfId="22849"/>
    <cellStyle name="Comma 5 7 72 2" xfId="45621"/>
    <cellStyle name="Comma 5 7 73" xfId="22904"/>
    <cellStyle name="Comma 5 7 73 2" xfId="45676"/>
    <cellStyle name="Comma 5 7 74" xfId="22959"/>
    <cellStyle name="Comma 5 7 8" xfId="737"/>
    <cellStyle name="Comma 5 7 8 10" xfId="23509"/>
    <cellStyle name="Comma 5 7 8 2" xfId="1452"/>
    <cellStyle name="Comma 5 7 8 2 2" xfId="5577"/>
    <cellStyle name="Comma 5 7 8 2 2 2" xfId="28349"/>
    <cellStyle name="Comma 5 7 8 2 3" xfId="9704"/>
    <cellStyle name="Comma 5 7 8 2 3 2" xfId="32476"/>
    <cellStyle name="Comma 5 7 8 2 4" xfId="14104"/>
    <cellStyle name="Comma 5 7 8 2 4 2" xfId="36876"/>
    <cellStyle name="Comma 5 7 8 2 5" xfId="18064"/>
    <cellStyle name="Comma 5 7 8 2 5 2" xfId="40836"/>
    <cellStyle name="Comma 5 7 8 2 6" xfId="24224"/>
    <cellStyle name="Comma 5 7 8 3" xfId="2167"/>
    <cellStyle name="Comma 5 7 8 3 2" xfId="6292"/>
    <cellStyle name="Comma 5 7 8 3 2 2" xfId="29064"/>
    <cellStyle name="Comma 5 7 8 3 3" xfId="10419"/>
    <cellStyle name="Comma 5 7 8 3 3 2" xfId="33191"/>
    <cellStyle name="Comma 5 7 8 3 4" xfId="14819"/>
    <cellStyle name="Comma 5 7 8 3 4 2" xfId="37591"/>
    <cellStyle name="Comma 5 7 8 3 5" xfId="18779"/>
    <cellStyle name="Comma 5 7 8 3 5 2" xfId="41551"/>
    <cellStyle name="Comma 5 7 8 3 6" xfId="24939"/>
    <cellStyle name="Comma 5 7 8 4" xfId="2992"/>
    <cellStyle name="Comma 5 7 8 4 2" xfId="7117"/>
    <cellStyle name="Comma 5 7 8 4 2 2" xfId="29889"/>
    <cellStyle name="Comma 5 7 8 4 3" xfId="11244"/>
    <cellStyle name="Comma 5 7 8 4 3 2" xfId="34016"/>
    <cellStyle name="Comma 5 7 8 4 4" xfId="15644"/>
    <cellStyle name="Comma 5 7 8 4 4 2" xfId="38416"/>
    <cellStyle name="Comma 5 7 8 4 5" xfId="19604"/>
    <cellStyle name="Comma 5 7 8 4 5 2" xfId="42376"/>
    <cellStyle name="Comma 5 7 8 4 6" xfId="25764"/>
    <cellStyle name="Comma 5 7 8 5" xfId="3982"/>
    <cellStyle name="Comma 5 7 8 5 2" xfId="8107"/>
    <cellStyle name="Comma 5 7 8 5 2 2" xfId="30879"/>
    <cellStyle name="Comma 5 7 8 5 3" xfId="12234"/>
    <cellStyle name="Comma 5 7 8 5 3 2" xfId="35006"/>
    <cellStyle name="Comma 5 7 8 5 4" xfId="16634"/>
    <cellStyle name="Comma 5 7 8 5 4 2" xfId="39406"/>
    <cellStyle name="Comma 5 7 8 5 5" xfId="20594"/>
    <cellStyle name="Comma 5 7 8 5 5 2" xfId="43366"/>
    <cellStyle name="Comma 5 7 8 5 6" xfId="26754"/>
    <cellStyle name="Comma 5 7 8 6" xfId="4862"/>
    <cellStyle name="Comma 5 7 8 6 2" xfId="27634"/>
    <cellStyle name="Comma 5 7 8 7" xfId="8989"/>
    <cellStyle name="Comma 5 7 8 7 2" xfId="31761"/>
    <cellStyle name="Comma 5 7 8 8" xfId="13389"/>
    <cellStyle name="Comma 5 7 8 8 2" xfId="36161"/>
    <cellStyle name="Comma 5 7 8 9" xfId="17349"/>
    <cellStyle name="Comma 5 7 8 9 2" xfId="40121"/>
    <cellStyle name="Comma 5 7 9" xfId="847"/>
    <cellStyle name="Comma 5 7 9 10" xfId="23619"/>
    <cellStyle name="Comma 5 7 9 2" xfId="1562"/>
    <cellStyle name="Comma 5 7 9 2 2" xfId="5687"/>
    <cellStyle name="Comma 5 7 9 2 2 2" xfId="28459"/>
    <cellStyle name="Comma 5 7 9 2 3" xfId="9814"/>
    <cellStyle name="Comma 5 7 9 2 3 2" xfId="32586"/>
    <cellStyle name="Comma 5 7 9 2 4" xfId="14214"/>
    <cellStyle name="Comma 5 7 9 2 4 2" xfId="36986"/>
    <cellStyle name="Comma 5 7 9 2 5" xfId="18174"/>
    <cellStyle name="Comma 5 7 9 2 5 2" xfId="40946"/>
    <cellStyle name="Comma 5 7 9 2 6" xfId="24334"/>
    <cellStyle name="Comma 5 7 9 3" xfId="2277"/>
    <cellStyle name="Comma 5 7 9 3 2" xfId="6402"/>
    <cellStyle name="Comma 5 7 9 3 2 2" xfId="29174"/>
    <cellStyle name="Comma 5 7 9 3 3" xfId="10529"/>
    <cellStyle name="Comma 5 7 9 3 3 2" xfId="33301"/>
    <cellStyle name="Comma 5 7 9 3 4" xfId="14929"/>
    <cellStyle name="Comma 5 7 9 3 4 2" xfId="37701"/>
    <cellStyle name="Comma 5 7 9 3 5" xfId="18889"/>
    <cellStyle name="Comma 5 7 9 3 5 2" xfId="41661"/>
    <cellStyle name="Comma 5 7 9 3 6" xfId="25049"/>
    <cellStyle name="Comma 5 7 9 4" xfId="3102"/>
    <cellStyle name="Comma 5 7 9 4 2" xfId="7227"/>
    <cellStyle name="Comma 5 7 9 4 2 2" xfId="29999"/>
    <cellStyle name="Comma 5 7 9 4 3" xfId="11354"/>
    <cellStyle name="Comma 5 7 9 4 3 2" xfId="34126"/>
    <cellStyle name="Comma 5 7 9 4 4" xfId="15754"/>
    <cellStyle name="Comma 5 7 9 4 4 2" xfId="38526"/>
    <cellStyle name="Comma 5 7 9 4 5" xfId="19714"/>
    <cellStyle name="Comma 5 7 9 4 5 2" xfId="42486"/>
    <cellStyle name="Comma 5 7 9 4 6" xfId="25874"/>
    <cellStyle name="Comma 5 7 9 5" xfId="4092"/>
    <cellStyle name="Comma 5 7 9 5 2" xfId="8217"/>
    <cellStyle name="Comma 5 7 9 5 2 2" xfId="30989"/>
    <cellStyle name="Comma 5 7 9 5 3" xfId="12344"/>
    <cellStyle name="Comma 5 7 9 5 3 2" xfId="35116"/>
    <cellStyle name="Comma 5 7 9 5 4" xfId="16744"/>
    <cellStyle name="Comma 5 7 9 5 4 2" xfId="39516"/>
    <cellStyle name="Comma 5 7 9 5 5" xfId="20704"/>
    <cellStyle name="Comma 5 7 9 5 5 2" xfId="43476"/>
    <cellStyle name="Comma 5 7 9 5 6" xfId="26864"/>
    <cellStyle name="Comma 5 7 9 6" xfId="4972"/>
    <cellStyle name="Comma 5 7 9 6 2" xfId="27744"/>
    <cellStyle name="Comma 5 7 9 7" xfId="9099"/>
    <cellStyle name="Comma 5 7 9 7 2" xfId="31871"/>
    <cellStyle name="Comma 5 7 9 8" xfId="13499"/>
    <cellStyle name="Comma 5 7 9 8 2" xfId="36271"/>
    <cellStyle name="Comma 5 7 9 9" xfId="17459"/>
    <cellStyle name="Comma 5 7 9 9 2" xfId="40231"/>
    <cellStyle name="Comma 5 8" xfId="95"/>
    <cellStyle name="Comma 5 8 10" xfId="903"/>
    <cellStyle name="Comma 5 8 10 10" xfId="23675"/>
    <cellStyle name="Comma 5 8 10 2" xfId="1618"/>
    <cellStyle name="Comma 5 8 10 2 2" xfId="5743"/>
    <cellStyle name="Comma 5 8 10 2 2 2" xfId="28515"/>
    <cellStyle name="Comma 5 8 10 2 3" xfId="9870"/>
    <cellStyle name="Comma 5 8 10 2 3 2" xfId="32642"/>
    <cellStyle name="Comma 5 8 10 2 4" xfId="14270"/>
    <cellStyle name="Comma 5 8 10 2 4 2" xfId="37042"/>
    <cellStyle name="Comma 5 8 10 2 5" xfId="18230"/>
    <cellStyle name="Comma 5 8 10 2 5 2" xfId="41002"/>
    <cellStyle name="Comma 5 8 10 2 6" xfId="24390"/>
    <cellStyle name="Comma 5 8 10 3" xfId="2333"/>
    <cellStyle name="Comma 5 8 10 3 2" xfId="6458"/>
    <cellStyle name="Comma 5 8 10 3 2 2" xfId="29230"/>
    <cellStyle name="Comma 5 8 10 3 3" xfId="10585"/>
    <cellStyle name="Comma 5 8 10 3 3 2" xfId="33357"/>
    <cellStyle name="Comma 5 8 10 3 4" xfId="14985"/>
    <cellStyle name="Comma 5 8 10 3 4 2" xfId="37757"/>
    <cellStyle name="Comma 5 8 10 3 5" xfId="18945"/>
    <cellStyle name="Comma 5 8 10 3 5 2" xfId="41717"/>
    <cellStyle name="Comma 5 8 10 3 6" xfId="25105"/>
    <cellStyle name="Comma 5 8 10 4" xfId="3158"/>
    <cellStyle name="Comma 5 8 10 4 2" xfId="7283"/>
    <cellStyle name="Comma 5 8 10 4 2 2" xfId="30055"/>
    <cellStyle name="Comma 5 8 10 4 3" xfId="11410"/>
    <cellStyle name="Comma 5 8 10 4 3 2" xfId="34182"/>
    <cellStyle name="Comma 5 8 10 4 4" xfId="15810"/>
    <cellStyle name="Comma 5 8 10 4 4 2" xfId="38582"/>
    <cellStyle name="Comma 5 8 10 4 5" xfId="19770"/>
    <cellStyle name="Comma 5 8 10 4 5 2" xfId="42542"/>
    <cellStyle name="Comma 5 8 10 4 6" xfId="25930"/>
    <cellStyle name="Comma 5 8 10 5" xfId="4148"/>
    <cellStyle name="Comma 5 8 10 5 2" xfId="8273"/>
    <cellStyle name="Comma 5 8 10 5 2 2" xfId="31045"/>
    <cellStyle name="Comma 5 8 10 5 3" xfId="12400"/>
    <cellStyle name="Comma 5 8 10 5 3 2" xfId="35172"/>
    <cellStyle name="Comma 5 8 10 5 4" xfId="16800"/>
    <cellStyle name="Comma 5 8 10 5 4 2" xfId="39572"/>
    <cellStyle name="Comma 5 8 10 5 5" xfId="20760"/>
    <cellStyle name="Comma 5 8 10 5 5 2" xfId="43532"/>
    <cellStyle name="Comma 5 8 10 5 6" xfId="26920"/>
    <cellStyle name="Comma 5 8 10 6" xfId="5028"/>
    <cellStyle name="Comma 5 8 10 6 2" xfId="27800"/>
    <cellStyle name="Comma 5 8 10 7" xfId="9155"/>
    <cellStyle name="Comma 5 8 10 7 2" xfId="31927"/>
    <cellStyle name="Comma 5 8 10 8" xfId="13555"/>
    <cellStyle name="Comma 5 8 10 8 2" xfId="36327"/>
    <cellStyle name="Comma 5 8 10 9" xfId="17515"/>
    <cellStyle name="Comma 5 8 10 9 2" xfId="40287"/>
    <cellStyle name="Comma 5 8 11" xfId="958"/>
    <cellStyle name="Comma 5 8 11 2" xfId="5083"/>
    <cellStyle name="Comma 5 8 11 2 2" xfId="27855"/>
    <cellStyle name="Comma 5 8 11 3" xfId="9210"/>
    <cellStyle name="Comma 5 8 11 3 2" xfId="31982"/>
    <cellStyle name="Comma 5 8 11 4" xfId="13610"/>
    <cellStyle name="Comma 5 8 11 4 2" xfId="36382"/>
    <cellStyle name="Comma 5 8 11 5" xfId="17570"/>
    <cellStyle name="Comma 5 8 11 5 2" xfId="40342"/>
    <cellStyle name="Comma 5 8 11 6" xfId="23730"/>
    <cellStyle name="Comma 5 8 12" xfId="1673"/>
    <cellStyle name="Comma 5 8 12 2" xfId="5798"/>
    <cellStyle name="Comma 5 8 12 2 2" xfId="28570"/>
    <cellStyle name="Comma 5 8 12 3" xfId="9925"/>
    <cellStyle name="Comma 5 8 12 3 2" xfId="32697"/>
    <cellStyle name="Comma 5 8 12 4" xfId="14325"/>
    <cellStyle name="Comma 5 8 12 4 2" xfId="37097"/>
    <cellStyle name="Comma 5 8 12 5" xfId="18285"/>
    <cellStyle name="Comma 5 8 12 5 2" xfId="41057"/>
    <cellStyle name="Comma 5 8 12 6" xfId="24445"/>
    <cellStyle name="Comma 5 8 13" xfId="2388"/>
    <cellStyle name="Comma 5 8 13 2" xfId="6513"/>
    <cellStyle name="Comma 5 8 13 2 2" xfId="29285"/>
    <cellStyle name="Comma 5 8 13 3" xfId="10640"/>
    <cellStyle name="Comma 5 8 13 3 2" xfId="33412"/>
    <cellStyle name="Comma 5 8 13 4" xfId="15040"/>
    <cellStyle name="Comma 5 8 13 4 2" xfId="37812"/>
    <cellStyle name="Comma 5 8 13 5" xfId="19000"/>
    <cellStyle name="Comma 5 8 13 5 2" xfId="41772"/>
    <cellStyle name="Comma 5 8 13 6" xfId="25160"/>
    <cellStyle name="Comma 5 8 14" xfId="2443"/>
    <cellStyle name="Comma 5 8 14 2" xfId="6568"/>
    <cellStyle name="Comma 5 8 14 2 2" xfId="29340"/>
    <cellStyle name="Comma 5 8 14 3" xfId="10695"/>
    <cellStyle name="Comma 5 8 14 3 2" xfId="33467"/>
    <cellStyle name="Comma 5 8 14 4" xfId="15095"/>
    <cellStyle name="Comma 5 8 14 4 2" xfId="37867"/>
    <cellStyle name="Comma 5 8 14 5" xfId="19055"/>
    <cellStyle name="Comma 5 8 14 5 2" xfId="41827"/>
    <cellStyle name="Comma 5 8 14 6" xfId="25215"/>
    <cellStyle name="Comma 5 8 15" xfId="2498"/>
    <cellStyle name="Comma 5 8 15 2" xfId="6623"/>
    <cellStyle name="Comma 5 8 15 2 2" xfId="29395"/>
    <cellStyle name="Comma 5 8 15 3" xfId="10750"/>
    <cellStyle name="Comma 5 8 15 3 2" xfId="33522"/>
    <cellStyle name="Comma 5 8 15 4" xfId="15150"/>
    <cellStyle name="Comma 5 8 15 4 2" xfId="37922"/>
    <cellStyle name="Comma 5 8 15 5" xfId="19110"/>
    <cellStyle name="Comma 5 8 15 5 2" xfId="41882"/>
    <cellStyle name="Comma 5 8 15 6" xfId="25270"/>
    <cellStyle name="Comma 5 8 16" xfId="3213"/>
    <cellStyle name="Comma 5 8 16 2" xfId="7338"/>
    <cellStyle name="Comma 5 8 16 2 2" xfId="30110"/>
    <cellStyle name="Comma 5 8 16 3" xfId="11465"/>
    <cellStyle name="Comma 5 8 16 3 2" xfId="34237"/>
    <cellStyle name="Comma 5 8 16 4" xfId="15865"/>
    <cellStyle name="Comma 5 8 16 4 2" xfId="38637"/>
    <cellStyle name="Comma 5 8 16 5" xfId="19825"/>
    <cellStyle name="Comma 5 8 16 5 2" xfId="42597"/>
    <cellStyle name="Comma 5 8 16 6" xfId="25985"/>
    <cellStyle name="Comma 5 8 17" xfId="3268"/>
    <cellStyle name="Comma 5 8 17 2" xfId="7393"/>
    <cellStyle name="Comma 5 8 17 2 2" xfId="30165"/>
    <cellStyle name="Comma 5 8 17 3" xfId="11520"/>
    <cellStyle name="Comma 5 8 17 3 2" xfId="34292"/>
    <cellStyle name="Comma 5 8 17 4" xfId="15920"/>
    <cellStyle name="Comma 5 8 17 4 2" xfId="38692"/>
    <cellStyle name="Comma 5 8 17 5" xfId="19880"/>
    <cellStyle name="Comma 5 8 17 5 2" xfId="42652"/>
    <cellStyle name="Comma 5 8 17 6" xfId="26040"/>
    <cellStyle name="Comma 5 8 18" xfId="3323"/>
    <cellStyle name="Comma 5 8 18 2" xfId="7448"/>
    <cellStyle name="Comma 5 8 18 2 2" xfId="30220"/>
    <cellStyle name="Comma 5 8 18 3" xfId="11575"/>
    <cellStyle name="Comma 5 8 18 3 2" xfId="34347"/>
    <cellStyle name="Comma 5 8 18 4" xfId="15975"/>
    <cellStyle name="Comma 5 8 18 4 2" xfId="38747"/>
    <cellStyle name="Comma 5 8 18 5" xfId="19935"/>
    <cellStyle name="Comma 5 8 18 5 2" xfId="42707"/>
    <cellStyle name="Comma 5 8 18 6" xfId="26095"/>
    <cellStyle name="Comma 5 8 19" xfId="3378"/>
    <cellStyle name="Comma 5 8 19 2" xfId="7503"/>
    <cellStyle name="Comma 5 8 19 2 2" xfId="30275"/>
    <cellStyle name="Comma 5 8 19 3" xfId="11630"/>
    <cellStyle name="Comma 5 8 19 3 2" xfId="34402"/>
    <cellStyle name="Comma 5 8 19 4" xfId="16030"/>
    <cellStyle name="Comma 5 8 19 4 2" xfId="38802"/>
    <cellStyle name="Comma 5 8 19 5" xfId="19990"/>
    <cellStyle name="Comma 5 8 19 5 2" xfId="42762"/>
    <cellStyle name="Comma 5 8 19 6" xfId="26150"/>
    <cellStyle name="Comma 5 8 2" xfId="243"/>
    <cellStyle name="Comma 5 8 2 10" xfId="8550"/>
    <cellStyle name="Comma 5 8 2 10 2" xfId="31322"/>
    <cellStyle name="Comma 5 8 2 11" xfId="12510"/>
    <cellStyle name="Comma 5 8 2 11 2" xfId="35282"/>
    <cellStyle name="Comma 5 8 2 12" xfId="12950"/>
    <cellStyle name="Comma 5 8 2 12 2" xfId="35722"/>
    <cellStyle name="Comma 5 8 2 13" xfId="16910"/>
    <cellStyle name="Comma 5 8 2 13 2" xfId="39682"/>
    <cellStyle name="Comma 5 8 2 14" xfId="353"/>
    <cellStyle name="Comma 5 8 2 14 2" xfId="23125"/>
    <cellStyle name="Comma 5 8 2 15" xfId="23015"/>
    <cellStyle name="Comma 5 8 2 2" xfId="408"/>
    <cellStyle name="Comma 5 8 2 2 10" xfId="17020"/>
    <cellStyle name="Comma 5 8 2 2 10 2" xfId="39792"/>
    <cellStyle name="Comma 5 8 2 2 11" xfId="23180"/>
    <cellStyle name="Comma 5 8 2 2 2" xfId="1123"/>
    <cellStyle name="Comma 5 8 2 2 2 2" xfId="5248"/>
    <cellStyle name="Comma 5 8 2 2 2 2 2" xfId="28020"/>
    <cellStyle name="Comma 5 8 2 2 2 3" xfId="9375"/>
    <cellStyle name="Comma 5 8 2 2 2 3 2" xfId="32147"/>
    <cellStyle name="Comma 5 8 2 2 2 4" xfId="13775"/>
    <cellStyle name="Comma 5 8 2 2 2 4 2" xfId="36547"/>
    <cellStyle name="Comma 5 8 2 2 2 5" xfId="17735"/>
    <cellStyle name="Comma 5 8 2 2 2 5 2" xfId="40507"/>
    <cellStyle name="Comma 5 8 2 2 2 6" xfId="23895"/>
    <cellStyle name="Comma 5 8 2 2 3" xfId="1838"/>
    <cellStyle name="Comma 5 8 2 2 3 2" xfId="5963"/>
    <cellStyle name="Comma 5 8 2 2 3 2 2" xfId="28735"/>
    <cellStyle name="Comma 5 8 2 2 3 3" xfId="10090"/>
    <cellStyle name="Comma 5 8 2 2 3 3 2" xfId="32862"/>
    <cellStyle name="Comma 5 8 2 2 3 4" xfId="14490"/>
    <cellStyle name="Comma 5 8 2 2 3 4 2" xfId="37262"/>
    <cellStyle name="Comma 5 8 2 2 3 5" xfId="18450"/>
    <cellStyle name="Comma 5 8 2 2 3 5 2" xfId="41222"/>
    <cellStyle name="Comma 5 8 2 2 3 6" xfId="24610"/>
    <cellStyle name="Comma 5 8 2 2 4" xfId="2663"/>
    <cellStyle name="Comma 5 8 2 2 4 2" xfId="6788"/>
    <cellStyle name="Comma 5 8 2 2 4 2 2" xfId="29560"/>
    <cellStyle name="Comma 5 8 2 2 4 3" xfId="10915"/>
    <cellStyle name="Comma 5 8 2 2 4 3 2" xfId="33687"/>
    <cellStyle name="Comma 5 8 2 2 4 4" xfId="15315"/>
    <cellStyle name="Comma 5 8 2 2 4 4 2" xfId="38087"/>
    <cellStyle name="Comma 5 8 2 2 4 5" xfId="19275"/>
    <cellStyle name="Comma 5 8 2 2 4 5 2" xfId="42047"/>
    <cellStyle name="Comma 5 8 2 2 4 6" xfId="25435"/>
    <cellStyle name="Comma 5 8 2 2 5" xfId="3653"/>
    <cellStyle name="Comma 5 8 2 2 5 2" xfId="7778"/>
    <cellStyle name="Comma 5 8 2 2 5 2 2" xfId="30550"/>
    <cellStyle name="Comma 5 8 2 2 5 3" xfId="11905"/>
    <cellStyle name="Comma 5 8 2 2 5 3 2" xfId="34677"/>
    <cellStyle name="Comma 5 8 2 2 5 4" xfId="16305"/>
    <cellStyle name="Comma 5 8 2 2 5 4 2" xfId="39077"/>
    <cellStyle name="Comma 5 8 2 2 5 5" xfId="20265"/>
    <cellStyle name="Comma 5 8 2 2 5 5 2" xfId="43037"/>
    <cellStyle name="Comma 5 8 2 2 5 6" xfId="26425"/>
    <cellStyle name="Comma 5 8 2 2 6" xfId="4533"/>
    <cellStyle name="Comma 5 8 2 2 6 2" xfId="27305"/>
    <cellStyle name="Comma 5 8 2 2 7" xfId="8660"/>
    <cellStyle name="Comma 5 8 2 2 7 2" xfId="31432"/>
    <cellStyle name="Comma 5 8 2 2 8" xfId="12620"/>
    <cellStyle name="Comma 5 8 2 2 8 2" xfId="35392"/>
    <cellStyle name="Comma 5 8 2 2 9" xfId="13060"/>
    <cellStyle name="Comma 5 8 2 2 9 2" xfId="35832"/>
    <cellStyle name="Comma 5 8 2 3" xfId="518"/>
    <cellStyle name="Comma 5 8 2 3 10" xfId="17130"/>
    <cellStyle name="Comma 5 8 2 3 10 2" xfId="39902"/>
    <cellStyle name="Comma 5 8 2 3 11" xfId="23290"/>
    <cellStyle name="Comma 5 8 2 3 2" xfId="1233"/>
    <cellStyle name="Comma 5 8 2 3 2 2" xfId="5358"/>
    <cellStyle name="Comma 5 8 2 3 2 2 2" xfId="28130"/>
    <cellStyle name="Comma 5 8 2 3 2 3" xfId="9485"/>
    <cellStyle name="Comma 5 8 2 3 2 3 2" xfId="32257"/>
    <cellStyle name="Comma 5 8 2 3 2 4" xfId="13885"/>
    <cellStyle name="Comma 5 8 2 3 2 4 2" xfId="36657"/>
    <cellStyle name="Comma 5 8 2 3 2 5" xfId="17845"/>
    <cellStyle name="Comma 5 8 2 3 2 5 2" xfId="40617"/>
    <cellStyle name="Comma 5 8 2 3 2 6" xfId="24005"/>
    <cellStyle name="Comma 5 8 2 3 3" xfId="1948"/>
    <cellStyle name="Comma 5 8 2 3 3 2" xfId="6073"/>
    <cellStyle name="Comma 5 8 2 3 3 2 2" xfId="28845"/>
    <cellStyle name="Comma 5 8 2 3 3 3" xfId="10200"/>
    <cellStyle name="Comma 5 8 2 3 3 3 2" xfId="32972"/>
    <cellStyle name="Comma 5 8 2 3 3 4" xfId="14600"/>
    <cellStyle name="Comma 5 8 2 3 3 4 2" xfId="37372"/>
    <cellStyle name="Comma 5 8 2 3 3 5" xfId="18560"/>
    <cellStyle name="Comma 5 8 2 3 3 5 2" xfId="41332"/>
    <cellStyle name="Comma 5 8 2 3 3 6" xfId="24720"/>
    <cellStyle name="Comma 5 8 2 3 4" xfId="2773"/>
    <cellStyle name="Comma 5 8 2 3 4 2" xfId="6898"/>
    <cellStyle name="Comma 5 8 2 3 4 2 2" xfId="29670"/>
    <cellStyle name="Comma 5 8 2 3 4 3" xfId="11025"/>
    <cellStyle name="Comma 5 8 2 3 4 3 2" xfId="33797"/>
    <cellStyle name="Comma 5 8 2 3 4 4" xfId="15425"/>
    <cellStyle name="Comma 5 8 2 3 4 4 2" xfId="38197"/>
    <cellStyle name="Comma 5 8 2 3 4 5" xfId="19385"/>
    <cellStyle name="Comma 5 8 2 3 4 5 2" xfId="42157"/>
    <cellStyle name="Comma 5 8 2 3 4 6" xfId="25545"/>
    <cellStyle name="Comma 5 8 2 3 5" xfId="3763"/>
    <cellStyle name="Comma 5 8 2 3 5 2" xfId="7888"/>
    <cellStyle name="Comma 5 8 2 3 5 2 2" xfId="30660"/>
    <cellStyle name="Comma 5 8 2 3 5 3" xfId="12015"/>
    <cellStyle name="Comma 5 8 2 3 5 3 2" xfId="34787"/>
    <cellStyle name="Comma 5 8 2 3 5 4" xfId="16415"/>
    <cellStyle name="Comma 5 8 2 3 5 4 2" xfId="39187"/>
    <cellStyle name="Comma 5 8 2 3 5 5" xfId="20375"/>
    <cellStyle name="Comma 5 8 2 3 5 5 2" xfId="43147"/>
    <cellStyle name="Comma 5 8 2 3 5 6" xfId="26535"/>
    <cellStyle name="Comma 5 8 2 3 6" xfId="4643"/>
    <cellStyle name="Comma 5 8 2 3 6 2" xfId="27415"/>
    <cellStyle name="Comma 5 8 2 3 7" xfId="8770"/>
    <cellStyle name="Comma 5 8 2 3 7 2" xfId="31542"/>
    <cellStyle name="Comma 5 8 2 3 8" xfId="12730"/>
    <cellStyle name="Comma 5 8 2 3 8 2" xfId="35502"/>
    <cellStyle name="Comma 5 8 2 3 9" xfId="13170"/>
    <cellStyle name="Comma 5 8 2 3 9 2" xfId="35942"/>
    <cellStyle name="Comma 5 8 2 4" xfId="793"/>
    <cellStyle name="Comma 5 8 2 4 10" xfId="23565"/>
    <cellStyle name="Comma 5 8 2 4 2" xfId="1508"/>
    <cellStyle name="Comma 5 8 2 4 2 2" xfId="5633"/>
    <cellStyle name="Comma 5 8 2 4 2 2 2" xfId="28405"/>
    <cellStyle name="Comma 5 8 2 4 2 3" xfId="9760"/>
    <cellStyle name="Comma 5 8 2 4 2 3 2" xfId="32532"/>
    <cellStyle name="Comma 5 8 2 4 2 4" xfId="14160"/>
    <cellStyle name="Comma 5 8 2 4 2 4 2" xfId="36932"/>
    <cellStyle name="Comma 5 8 2 4 2 5" xfId="18120"/>
    <cellStyle name="Comma 5 8 2 4 2 5 2" xfId="40892"/>
    <cellStyle name="Comma 5 8 2 4 2 6" xfId="24280"/>
    <cellStyle name="Comma 5 8 2 4 3" xfId="2223"/>
    <cellStyle name="Comma 5 8 2 4 3 2" xfId="6348"/>
    <cellStyle name="Comma 5 8 2 4 3 2 2" xfId="29120"/>
    <cellStyle name="Comma 5 8 2 4 3 3" xfId="10475"/>
    <cellStyle name="Comma 5 8 2 4 3 3 2" xfId="33247"/>
    <cellStyle name="Comma 5 8 2 4 3 4" xfId="14875"/>
    <cellStyle name="Comma 5 8 2 4 3 4 2" xfId="37647"/>
    <cellStyle name="Comma 5 8 2 4 3 5" xfId="18835"/>
    <cellStyle name="Comma 5 8 2 4 3 5 2" xfId="41607"/>
    <cellStyle name="Comma 5 8 2 4 3 6" xfId="24995"/>
    <cellStyle name="Comma 5 8 2 4 4" xfId="3048"/>
    <cellStyle name="Comma 5 8 2 4 4 2" xfId="7173"/>
    <cellStyle name="Comma 5 8 2 4 4 2 2" xfId="29945"/>
    <cellStyle name="Comma 5 8 2 4 4 3" xfId="11300"/>
    <cellStyle name="Comma 5 8 2 4 4 3 2" xfId="34072"/>
    <cellStyle name="Comma 5 8 2 4 4 4" xfId="15700"/>
    <cellStyle name="Comma 5 8 2 4 4 4 2" xfId="38472"/>
    <cellStyle name="Comma 5 8 2 4 4 5" xfId="19660"/>
    <cellStyle name="Comma 5 8 2 4 4 5 2" xfId="42432"/>
    <cellStyle name="Comma 5 8 2 4 4 6" xfId="25820"/>
    <cellStyle name="Comma 5 8 2 4 5" xfId="4038"/>
    <cellStyle name="Comma 5 8 2 4 5 2" xfId="8163"/>
    <cellStyle name="Comma 5 8 2 4 5 2 2" xfId="30935"/>
    <cellStyle name="Comma 5 8 2 4 5 3" xfId="12290"/>
    <cellStyle name="Comma 5 8 2 4 5 3 2" xfId="35062"/>
    <cellStyle name="Comma 5 8 2 4 5 4" xfId="16690"/>
    <cellStyle name="Comma 5 8 2 4 5 4 2" xfId="39462"/>
    <cellStyle name="Comma 5 8 2 4 5 5" xfId="20650"/>
    <cellStyle name="Comma 5 8 2 4 5 5 2" xfId="43422"/>
    <cellStyle name="Comma 5 8 2 4 5 6" xfId="26810"/>
    <cellStyle name="Comma 5 8 2 4 6" xfId="4918"/>
    <cellStyle name="Comma 5 8 2 4 6 2" xfId="27690"/>
    <cellStyle name="Comma 5 8 2 4 7" xfId="9045"/>
    <cellStyle name="Comma 5 8 2 4 7 2" xfId="31817"/>
    <cellStyle name="Comma 5 8 2 4 8" xfId="13445"/>
    <cellStyle name="Comma 5 8 2 4 8 2" xfId="36217"/>
    <cellStyle name="Comma 5 8 2 4 9" xfId="17405"/>
    <cellStyle name="Comma 5 8 2 4 9 2" xfId="40177"/>
    <cellStyle name="Comma 5 8 2 5" xfId="1013"/>
    <cellStyle name="Comma 5 8 2 5 2" xfId="5138"/>
    <cellStyle name="Comma 5 8 2 5 2 2" xfId="27910"/>
    <cellStyle name="Comma 5 8 2 5 3" xfId="9265"/>
    <cellStyle name="Comma 5 8 2 5 3 2" xfId="32037"/>
    <cellStyle name="Comma 5 8 2 5 4" xfId="13665"/>
    <cellStyle name="Comma 5 8 2 5 4 2" xfId="36437"/>
    <cellStyle name="Comma 5 8 2 5 5" xfId="17625"/>
    <cellStyle name="Comma 5 8 2 5 5 2" xfId="40397"/>
    <cellStyle name="Comma 5 8 2 5 6" xfId="23785"/>
    <cellStyle name="Comma 5 8 2 6" xfId="1728"/>
    <cellStyle name="Comma 5 8 2 6 2" xfId="5853"/>
    <cellStyle name="Comma 5 8 2 6 2 2" xfId="28625"/>
    <cellStyle name="Comma 5 8 2 6 3" xfId="9980"/>
    <cellStyle name="Comma 5 8 2 6 3 2" xfId="32752"/>
    <cellStyle name="Comma 5 8 2 6 4" xfId="14380"/>
    <cellStyle name="Comma 5 8 2 6 4 2" xfId="37152"/>
    <cellStyle name="Comma 5 8 2 6 5" xfId="18340"/>
    <cellStyle name="Comma 5 8 2 6 5 2" xfId="41112"/>
    <cellStyle name="Comma 5 8 2 6 6" xfId="24500"/>
    <cellStyle name="Comma 5 8 2 7" xfId="2553"/>
    <cellStyle name="Comma 5 8 2 7 2" xfId="6678"/>
    <cellStyle name="Comma 5 8 2 7 2 2" xfId="29450"/>
    <cellStyle name="Comma 5 8 2 7 3" xfId="10805"/>
    <cellStyle name="Comma 5 8 2 7 3 2" xfId="33577"/>
    <cellStyle name="Comma 5 8 2 7 4" xfId="15205"/>
    <cellStyle name="Comma 5 8 2 7 4 2" xfId="37977"/>
    <cellStyle name="Comma 5 8 2 7 5" xfId="19165"/>
    <cellStyle name="Comma 5 8 2 7 5 2" xfId="41937"/>
    <cellStyle name="Comma 5 8 2 7 6" xfId="25325"/>
    <cellStyle name="Comma 5 8 2 8" xfId="3543"/>
    <cellStyle name="Comma 5 8 2 8 2" xfId="7668"/>
    <cellStyle name="Comma 5 8 2 8 2 2" xfId="30440"/>
    <cellStyle name="Comma 5 8 2 8 3" xfId="11795"/>
    <cellStyle name="Comma 5 8 2 8 3 2" xfId="34567"/>
    <cellStyle name="Comma 5 8 2 8 4" xfId="16195"/>
    <cellStyle name="Comma 5 8 2 8 4 2" xfId="38967"/>
    <cellStyle name="Comma 5 8 2 8 5" xfId="20155"/>
    <cellStyle name="Comma 5 8 2 8 5 2" xfId="42927"/>
    <cellStyle name="Comma 5 8 2 8 6" xfId="26315"/>
    <cellStyle name="Comma 5 8 2 9" xfId="4423"/>
    <cellStyle name="Comma 5 8 2 9 2" xfId="27195"/>
    <cellStyle name="Comma 5 8 20" xfId="3433"/>
    <cellStyle name="Comma 5 8 20 2" xfId="7558"/>
    <cellStyle name="Comma 5 8 20 2 2" xfId="30330"/>
    <cellStyle name="Comma 5 8 20 3" xfId="11685"/>
    <cellStyle name="Comma 5 8 20 3 2" xfId="34457"/>
    <cellStyle name="Comma 5 8 20 4" xfId="16085"/>
    <cellStyle name="Comma 5 8 20 4 2" xfId="38857"/>
    <cellStyle name="Comma 5 8 20 5" xfId="20045"/>
    <cellStyle name="Comma 5 8 20 5 2" xfId="42817"/>
    <cellStyle name="Comma 5 8 20 6" xfId="26205"/>
    <cellStyle name="Comma 5 8 21" xfId="3488"/>
    <cellStyle name="Comma 5 8 21 2" xfId="7613"/>
    <cellStyle name="Comma 5 8 21 2 2" xfId="30385"/>
    <cellStyle name="Comma 5 8 21 3" xfId="11740"/>
    <cellStyle name="Comma 5 8 21 3 2" xfId="34512"/>
    <cellStyle name="Comma 5 8 21 4" xfId="16140"/>
    <cellStyle name="Comma 5 8 21 4 2" xfId="38912"/>
    <cellStyle name="Comma 5 8 21 5" xfId="20100"/>
    <cellStyle name="Comma 5 8 21 5 2" xfId="42872"/>
    <cellStyle name="Comma 5 8 21 6" xfId="26260"/>
    <cellStyle name="Comma 5 8 22" xfId="4203"/>
    <cellStyle name="Comma 5 8 22 2" xfId="26975"/>
    <cellStyle name="Comma 5 8 23" xfId="4258"/>
    <cellStyle name="Comma 5 8 23 2" xfId="27030"/>
    <cellStyle name="Comma 5 8 24" xfId="4313"/>
    <cellStyle name="Comma 5 8 24 2" xfId="27085"/>
    <cellStyle name="Comma 5 8 25" xfId="4368"/>
    <cellStyle name="Comma 5 8 25 2" xfId="27140"/>
    <cellStyle name="Comma 5 8 26" xfId="8328"/>
    <cellStyle name="Comma 5 8 26 2" xfId="31100"/>
    <cellStyle name="Comma 5 8 27" xfId="8385"/>
    <cellStyle name="Comma 5 8 27 2" xfId="31157"/>
    <cellStyle name="Comma 5 8 28" xfId="8440"/>
    <cellStyle name="Comma 5 8 28 2" xfId="31212"/>
    <cellStyle name="Comma 5 8 29" xfId="8495"/>
    <cellStyle name="Comma 5 8 29 2" xfId="31267"/>
    <cellStyle name="Comma 5 8 3" xfId="298"/>
    <cellStyle name="Comma 5 8 3 10" xfId="16965"/>
    <cellStyle name="Comma 5 8 3 10 2" xfId="39737"/>
    <cellStyle name="Comma 5 8 3 11" xfId="23070"/>
    <cellStyle name="Comma 5 8 3 2" xfId="1068"/>
    <cellStyle name="Comma 5 8 3 2 2" xfId="5193"/>
    <cellStyle name="Comma 5 8 3 2 2 2" xfId="27965"/>
    <cellStyle name="Comma 5 8 3 2 3" xfId="9320"/>
    <cellStyle name="Comma 5 8 3 2 3 2" xfId="32092"/>
    <cellStyle name="Comma 5 8 3 2 4" xfId="13720"/>
    <cellStyle name="Comma 5 8 3 2 4 2" xfId="36492"/>
    <cellStyle name="Comma 5 8 3 2 5" xfId="17680"/>
    <cellStyle name="Comma 5 8 3 2 5 2" xfId="40452"/>
    <cellStyle name="Comma 5 8 3 2 6" xfId="23840"/>
    <cellStyle name="Comma 5 8 3 3" xfId="1783"/>
    <cellStyle name="Comma 5 8 3 3 2" xfId="5908"/>
    <cellStyle name="Comma 5 8 3 3 2 2" xfId="28680"/>
    <cellStyle name="Comma 5 8 3 3 3" xfId="10035"/>
    <cellStyle name="Comma 5 8 3 3 3 2" xfId="32807"/>
    <cellStyle name="Comma 5 8 3 3 4" xfId="14435"/>
    <cellStyle name="Comma 5 8 3 3 4 2" xfId="37207"/>
    <cellStyle name="Comma 5 8 3 3 5" xfId="18395"/>
    <cellStyle name="Comma 5 8 3 3 5 2" xfId="41167"/>
    <cellStyle name="Comma 5 8 3 3 6" xfId="24555"/>
    <cellStyle name="Comma 5 8 3 4" xfId="2608"/>
    <cellStyle name="Comma 5 8 3 4 2" xfId="6733"/>
    <cellStyle name="Comma 5 8 3 4 2 2" xfId="29505"/>
    <cellStyle name="Comma 5 8 3 4 3" xfId="10860"/>
    <cellStyle name="Comma 5 8 3 4 3 2" xfId="33632"/>
    <cellStyle name="Comma 5 8 3 4 4" xfId="15260"/>
    <cellStyle name="Comma 5 8 3 4 4 2" xfId="38032"/>
    <cellStyle name="Comma 5 8 3 4 5" xfId="19220"/>
    <cellStyle name="Comma 5 8 3 4 5 2" xfId="41992"/>
    <cellStyle name="Comma 5 8 3 4 6" xfId="25380"/>
    <cellStyle name="Comma 5 8 3 5" xfId="3598"/>
    <cellStyle name="Comma 5 8 3 5 2" xfId="7723"/>
    <cellStyle name="Comma 5 8 3 5 2 2" xfId="30495"/>
    <cellStyle name="Comma 5 8 3 5 3" xfId="11850"/>
    <cellStyle name="Comma 5 8 3 5 3 2" xfId="34622"/>
    <cellStyle name="Comma 5 8 3 5 4" xfId="16250"/>
    <cellStyle name="Comma 5 8 3 5 4 2" xfId="39022"/>
    <cellStyle name="Comma 5 8 3 5 5" xfId="20210"/>
    <cellStyle name="Comma 5 8 3 5 5 2" xfId="42982"/>
    <cellStyle name="Comma 5 8 3 5 6" xfId="26370"/>
    <cellStyle name="Comma 5 8 3 6" xfId="4478"/>
    <cellStyle name="Comma 5 8 3 6 2" xfId="27250"/>
    <cellStyle name="Comma 5 8 3 7" xfId="8605"/>
    <cellStyle name="Comma 5 8 3 7 2" xfId="31377"/>
    <cellStyle name="Comma 5 8 3 8" xfId="12565"/>
    <cellStyle name="Comma 5 8 3 8 2" xfId="35337"/>
    <cellStyle name="Comma 5 8 3 9" xfId="13005"/>
    <cellStyle name="Comma 5 8 3 9 2" xfId="35777"/>
    <cellStyle name="Comma 5 8 30" xfId="12455"/>
    <cellStyle name="Comma 5 8 30 2" xfId="35227"/>
    <cellStyle name="Comma 5 8 31" xfId="12785"/>
    <cellStyle name="Comma 5 8 31 2" xfId="35557"/>
    <cellStyle name="Comma 5 8 32" xfId="12840"/>
    <cellStyle name="Comma 5 8 32 2" xfId="35612"/>
    <cellStyle name="Comma 5 8 33" xfId="12895"/>
    <cellStyle name="Comma 5 8 33 2" xfId="35667"/>
    <cellStyle name="Comma 5 8 34" xfId="16855"/>
    <cellStyle name="Comma 5 8 34 2" xfId="39627"/>
    <cellStyle name="Comma 5 8 35" xfId="20815"/>
    <cellStyle name="Comma 5 8 35 2" xfId="43587"/>
    <cellStyle name="Comma 5 8 36" xfId="20870"/>
    <cellStyle name="Comma 5 8 36 2" xfId="43642"/>
    <cellStyle name="Comma 5 8 37" xfId="20925"/>
    <cellStyle name="Comma 5 8 37 2" xfId="43697"/>
    <cellStyle name="Comma 5 8 38" xfId="20980"/>
    <cellStyle name="Comma 5 8 38 2" xfId="43752"/>
    <cellStyle name="Comma 5 8 39" xfId="21035"/>
    <cellStyle name="Comma 5 8 39 2" xfId="43807"/>
    <cellStyle name="Comma 5 8 4" xfId="463"/>
    <cellStyle name="Comma 5 8 4 10" xfId="17075"/>
    <cellStyle name="Comma 5 8 4 10 2" xfId="39847"/>
    <cellStyle name="Comma 5 8 4 11" xfId="23235"/>
    <cellStyle name="Comma 5 8 4 2" xfId="1178"/>
    <cellStyle name="Comma 5 8 4 2 2" xfId="5303"/>
    <cellStyle name="Comma 5 8 4 2 2 2" xfId="28075"/>
    <cellStyle name="Comma 5 8 4 2 3" xfId="9430"/>
    <cellStyle name="Comma 5 8 4 2 3 2" xfId="32202"/>
    <cellStyle name="Comma 5 8 4 2 4" xfId="13830"/>
    <cellStyle name="Comma 5 8 4 2 4 2" xfId="36602"/>
    <cellStyle name="Comma 5 8 4 2 5" xfId="17790"/>
    <cellStyle name="Comma 5 8 4 2 5 2" xfId="40562"/>
    <cellStyle name="Comma 5 8 4 2 6" xfId="23950"/>
    <cellStyle name="Comma 5 8 4 3" xfId="1893"/>
    <cellStyle name="Comma 5 8 4 3 2" xfId="6018"/>
    <cellStyle name="Comma 5 8 4 3 2 2" xfId="28790"/>
    <cellStyle name="Comma 5 8 4 3 3" xfId="10145"/>
    <cellStyle name="Comma 5 8 4 3 3 2" xfId="32917"/>
    <cellStyle name="Comma 5 8 4 3 4" xfId="14545"/>
    <cellStyle name="Comma 5 8 4 3 4 2" xfId="37317"/>
    <cellStyle name="Comma 5 8 4 3 5" xfId="18505"/>
    <cellStyle name="Comma 5 8 4 3 5 2" xfId="41277"/>
    <cellStyle name="Comma 5 8 4 3 6" xfId="24665"/>
    <cellStyle name="Comma 5 8 4 4" xfId="2718"/>
    <cellStyle name="Comma 5 8 4 4 2" xfId="6843"/>
    <cellStyle name="Comma 5 8 4 4 2 2" xfId="29615"/>
    <cellStyle name="Comma 5 8 4 4 3" xfId="10970"/>
    <cellStyle name="Comma 5 8 4 4 3 2" xfId="33742"/>
    <cellStyle name="Comma 5 8 4 4 4" xfId="15370"/>
    <cellStyle name="Comma 5 8 4 4 4 2" xfId="38142"/>
    <cellStyle name="Comma 5 8 4 4 5" xfId="19330"/>
    <cellStyle name="Comma 5 8 4 4 5 2" xfId="42102"/>
    <cellStyle name="Comma 5 8 4 4 6" xfId="25490"/>
    <cellStyle name="Comma 5 8 4 5" xfId="3708"/>
    <cellStyle name="Comma 5 8 4 5 2" xfId="7833"/>
    <cellStyle name="Comma 5 8 4 5 2 2" xfId="30605"/>
    <cellStyle name="Comma 5 8 4 5 3" xfId="11960"/>
    <cellStyle name="Comma 5 8 4 5 3 2" xfId="34732"/>
    <cellStyle name="Comma 5 8 4 5 4" xfId="16360"/>
    <cellStyle name="Comma 5 8 4 5 4 2" xfId="39132"/>
    <cellStyle name="Comma 5 8 4 5 5" xfId="20320"/>
    <cellStyle name="Comma 5 8 4 5 5 2" xfId="43092"/>
    <cellStyle name="Comma 5 8 4 5 6" xfId="26480"/>
    <cellStyle name="Comma 5 8 4 6" xfId="4588"/>
    <cellStyle name="Comma 5 8 4 6 2" xfId="27360"/>
    <cellStyle name="Comma 5 8 4 7" xfId="8715"/>
    <cellStyle name="Comma 5 8 4 7 2" xfId="31487"/>
    <cellStyle name="Comma 5 8 4 8" xfId="12675"/>
    <cellStyle name="Comma 5 8 4 8 2" xfId="35447"/>
    <cellStyle name="Comma 5 8 4 9" xfId="13115"/>
    <cellStyle name="Comma 5 8 4 9 2" xfId="35887"/>
    <cellStyle name="Comma 5 8 40" xfId="21090"/>
    <cellStyle name="Comma 5 8 40 2" xfId="43862"/>
    <cellStyle name="Comma 5 8 41" xfId="21145"/>
    <cellStyle name="Comma 5 8 41 2" xfId="43917"/>
    <cellStyle name="Comma 5 8 42" xfId="21200"/>
    <cellStyle name="Comma 5 8 42 2" xfId="43972"/>
    <cellStyle name="Comma 5 8 43" xfId="21255"/>
    <cellStyle name="Comma 5 8 43 2" xfId="44027"/>
    <cellStyle name="Comma 5 8 44" xfId="21310"/>
    <cellStyle name="Comma 5 8 44 2" xfId="44082"/>
    <cellStyle name="Comma 5 8 45" xfId="21365"/>
    <cellStyle name="Comma 5 8 45 2" xfId="44137"/>
    <cellStyle name="Comma 5 8 46" xfId="21420"/>
    <cellStyle name="Comma 5 8 46 2" xfId="44192"/>
    <cellStyle name="Comma 5 8 47" xfId="21475"/>
    <cellStyle name="Comma 5 8 47 2" xfId="44247"/>
    <cellStyle name="Comma 5 8 48" xfId="21530"/>
    <cellStyle name="Comma 5 8 48 2" xfId="44302"/>
    <cellStyle name="Comma 5 8 49" xfId="21585"/>
    <cellStyle name="Comma 5 8 49 2" xfId="44357"/>
    <cellStyle name="Comma 5 8 5" xfId="573"/>
    <cellStyle name="Comma 5 8 5 10" xfId="23345"/>
    <cellStyle name="Comma 5 8 5 2" xfId="1288"/>
    <cellStyle name="Comma 5 8 5 2 2" xfId="5413"/>
    <cellStyle name="Comma 5 8 5 2 2 2" xfId="28185"/>
    <cellStyle name="Comma 5 8 5 2 3" xfId="9540"/>
    <cellStyle name="Comma 5 8 5 2 3 2" xfId="32312"/>
    <cellStyle name="Comma 5 8 5 2 4" xfId="13940"/>
    <cellStyle name="Comma 5 8 5 2 4 2" xfId="36712"/>
    <cellStyle name="Comma 5 8 5 2 5" xfId="17900"/>
    <cellStyle name="Comma 5 8 5 2 5 2" xfId="40672"/>
    <cellStyle name="Comma 5 8 5 2 6" xfId="24060"/>
    <cellStyle name="Comma 5 8 5 3" xfId="2003"/>
    <cellStyle name="Comma 5 8 5 3 2" xfId="6128"/>
    <cellStyle name="Comma 5 8 5 3 2 2" xfId="28900"/>
    <cellStyle name="Comma 5 8 5 3 3" xfId="10255"/>
    <cellStyle name="Comma 5 8 5 3 3 2" xfId="33027"/>
    <cellStyle name="Comma 5 8 5 3 4" xfId="14655"/>
    <cellStyle name="Comma 5 8 5 3 4 2" xfId="37427"/>
    <cellStyle name="Comma 5 8 5 3 5" xfId="18615"/>
    <cellStyle name="Comma 5 8 5 3 5 2" xfId="41387"/>
    <cellStyle name="Comma 5 8 5 3 6" xfId="24775"/>
    <cellStyle name="Comma 5 8 5 4" xfId="2828"/>
    <cellStyle name="Comma 5 8 5 4 2" xfId="6953"/>
    <cellStyle name="Comma 5 8 5 4 2 2" xfId="29725"/>
    <cellStyle name="Comma 5 8 5 4 3" xfId="11080"/>
    <cellStyle name="Comma 5 8 5 4 3 2" xfId="33852"/>
    <cellStyle name="Comma 5 8 5 4 4" xfId="15480"/>
    <cellStyle name="Comma 5 8 5 4 4 2" xfId="38252"/>
    <cellStyle name="Comma 5 8 5 4 5" xfId="19440"/>
    <cellStyle name="Comma 5 8 5 4 5 2" xfId="42212"/>
    <cellStyle name="Comma 5 8 5 4 6" xfId="25600"/>
    <cellStyle name="Comma 5 8 5 5" xfId="3818"/>
    <cellStyle name="Comma 5 8 5 5 2" xfId="7943"/>
    <cellStyle name="Comma 5 8 5 5 2 2" xfId="30715"/>
    <cellStyle name="Comma 5 8 5 5 3" xfId="12070"/>
    <cellStyle name="Comma 5 8 5 5 3 2" xfId="34842"/>
    <cellStyle name="Comma 5 8 5 5 4" xfId="16470"/>
    <cellStyle name="Comma 5 8 5 5 4 2" xfId="39242"/>
    <cellStyle name="Comma 5 8 5 5 5" xfId="20430"/>
    <cellStyle name="Comma 5 8 5 5 5 2" xfId="43202"/>
    <cellStyle name="Comma 5 8 5 5 6" xfId="26590"/>
    <cellStyle name="Comma 5 8 5 6" xfId="4698"/>
    <cellStyle name="Comma 5 8 5 6 2" xfId="27470"/>
    <cellStyle name="Comma 5 8 5 7" xfId="8825"/>
    <cellStyle name="Comma 5 8 5 7 2" xfId="31597"/>
    <cellStyle name="Comma 5 8 5 8" xfId="13225"/>
    <cellStyle name="Comma 5 8 5 8 2" xfId="35997"/>
    <cellStyle name="Comma 5 8 5 9" xfId="17185"/>
    <cellStyle name="Comma 5 8 5 9 2" xfId="39957"/>
    <cellStyle name="Comma 5 8 50" xfId="21640"/>
    <cellStyle name="Comma 5 8 50 2" xfId="44412"/>
    <cellStyle name="Comma 5 8 51" xfId="21695"/>
    <cellStyle name="Comma 5 8 51 2" xfId="44467"/>
    <cellStyle name="Comma 5 8 52" xfId="21750"/>
    <cellStyle name="Comma 5 8 52 2" xfId="44522"/>
    <cellStyle name="Comma 5 8 53" xfId="21805"/>
    <cellStyle name="Comma 5 8 53 2" xfId="44577"/>
    <cellStyle name="Comma 5 8 54" xfId="21860"/>
    <cellStyle name="Comma 5 8 54 2" xfId="44632"/>
    <cellStyle name="Comma 5 8 55" xfId="21915"/>
    <cellStyle name="Comma 5 8 55 2" xfId="44687"/>
    <cellStyle name="Comma 5 8 56" xfId="21970"/>
    <cellStyle name="Comma 5 8 56 2" xfId="44742"/>
    <cellStyle name="Comma 5 8 57" xfId="22025"/>
    <cellStyle name="Comma 5 8 57 2" xfId="44797"/>
    <cellStyle name="Comma 5 8 58" xfId="22080"/>
    <cellStyle name="Comma 5 8 58 2" xfId="44852"/>
    <cellStyle name="Comma 5 8 59" xfId="22135"/>
    <cellStyle name="Comma 5 8 59 2" xfId="44907"/>
    <cellStyle name="Comma 5 8 6" xfId="628"/>
    <cellStyle name="Comma 5 8 6 10" xfId="23400"/>
    <cellStyle name="Comma 5 8 6 2" xfId="1343"/>
    <cellStyle name="Comma 5 8 6 2 2" xfId="5468"/>
    <cellStyle name="Comma 5 8 6 2 2 2" xfId="28240"/>
    <cellStyle name="Comma 5 8 6 2 3" xfId="9595"/>
    <cellStyle name="Comma 5 8 6 2 3 2" xfId="32367"/>
    <cellStyle name="Comma 5 8 6 2 4" xfId="13995"/>
    <cellStyle name="Comma 5 8 6 2 4 2" xfId="36767"/>
    <cellStyle name="Comma 5 8 6 2 5" xfId="17955"/>
    <cellStyle name="Comma 5 8 6 2 5 2" xfId="40727"/>
    <cellStyle name="Comma 5 8 6 2 6" xfId="24115"/>
    <cellStyle name="Comma 5 8 6 3" xfId="2058"/>
    <cellStyle name="Comma 5 8 6 3 2" xfId="6183"/>
    <cellStyle name="Comma 5 8 6 3 2 2" xfId="28955"/>
    <cellStyle name="Comma 5 8 6 3 3" xfId="10310"/>
    <cellStyle name="Comma 5 8 6 3 3 2" xfId="33082"/>
    <cellStyle name="Comma 5 8 6 3 4" xfId="14710"/>
    <cellStyle name="Comma 5 8 6 3 4 2" xfId="37482"/>
    <cellStyle name="Comma 5 8 6 3 5" xfId="18670"/>
    <cellStyle name="Comma 5 8 6 3 5 2" xfId="41442"/>
    <cellStyle name="Comma 5 8 6 3 6" xfId="24830"/>
    <cellStyle name="Comma 5 8 6 4" xfId="2883"/>
    <cellStyle name="Comma 5 8 6 4 2" xfId="7008"/>
    <cellStyle name="Comma 5 8 6 4 2 2" xfId="29780"/>
    <cellStyle name="Comma 5 8 6 4 3" xfId="11135"/>
    <cellStyle name="Comma 5 8 6 4 3 2" xfId="33907"/>
    <cellStyle name="Comma 5 8 6 4 4" xfId="15535"/>
    <cellStyle name="Comma 5 8 6 4 4 2" xfId="38307"/>
    <cellStyle name="Comma 5 8 6 4 5" xfId="19495"/>
    <cellStyle name="Comma 5 8 6 4 5 2" xfId="42267"/>
    <cellStyle name="Comma 5 8 6 4 6" xfId="25655"/>
    <cellStyle name="Comma 5 8 6 5" xfId="3873"/>
    <cellStyle name="Comma 5 8 6 5 2" xfId="7998"/>
    <cellStyle name="Comma 5 8 6 5 2 2" xfId="30770"/>
    <cellStyle name="Comma 5 8 6 5 3" xfId="12125"/>
    <cellStyle name="Comma 5 8 6 5 3 2" xfId="34897"/>
    <cellStyle name="Comma 5 8 6 5 4" xfId="16525"/>
    <cellStyle name="Comma 5 8 6 5 4 2" xfId="39297"/>
    <cellStyle name="Comma 5 8 6 5 5" xfId="20485"/>
    <cellStyle name="Comma 5 8 6 5 5 2" xfId="43257"/>
    <cellStyle name="Comma 5 8 6 5 6" xfId="26645"/>
    <cellStyle name="Comma 5 8 6 6" xfId="4753"/>
    <cellStyle name="Comma 5 8 6 6 2" xfId="27525"/>
    <cellStyle name="Comma 5 8 6 7" xfId="8880"/>
    <cellStyle name="Comma 5 8 6 7 2" xfId="31652"/>
    <cellStyle name="Comma 5 8 6 8" xfId="13280"/>
    <cellStyle name="Comma 5 8 6 8 2" xfId="36052"/>
    <cellStyle name="Comma 5 8 6 9" xfId="17240"/>
    <cellStyle name="Comma 5 8 6 9 2" xfId="40012"/>
    <cellStyle name="Comma 5 8 60" xfId="22190"/>
    <cellStyle name="Comma 5 8 60 2" xfId="44962"/>
    <cellStyle name="Comma 5 8 61" xfId="22245"/>
    <cellStyle name="Comma 5 8 61 2" xfId="45017"/>
    <cellStyle name="Comma 5 8 62" xfId="22300"/>
    <cellStyle name="Comma 5 8 62 2" xfId="45072"/>
    <cellStyle name="Comma 5 8 63" xfId="22355"/>
    <cellStyle name="Comma 5 8 63 2" xfId="45127"/>
    <cellStyle name="Comma 5 8 64" xfId="22410"/>
    <cellStyle name="Comma 5 8 64 2" xfId="45182"/>
    <cellStyle name="Comma 5 8 65" xfId="22465"/>
    <cellStyle name="Comma 5 8 65 2" xfId="45237"/>
    <cellStyle name="Comma 5 8 66" xfId="22520"/>
    <cellStyle name="Comma 5 8 66 2" xfId="45292"/>
    <cellStyle name="Comma 5 8 67" xfId="22575"/>
    <cellStyle name="Comma 5 8 67 2" xfId="45347"/>
    <cellStyle name="Comma 5 8 68" xfId="22630"/>
    <cellStyle name="Comma 5 8 68 2" xfId="45402"/>
    <cellStyle name="Comma 5 8 69" xfId="22685"/>
    <cellStyle name="Comma 5 8 69 2" xfId="45457"/>
    <cellStyle name="Comma 5 8 7" xfId="683"/>
    <cellStyle name="Comma 5 8 7 10" xfId="23455"/>
    <cellStyle name="Comma 5 8 7 2" xfId="1398"/>
    <cellStyle name="Comma 5 8 7 2 2" xfId="5523"/>
    <cellStyle name="Comma 5 8 7 2 2 2" xfId="28295"/>
    <cellStyle name="Comma 5 8 7 2 3" xfId="9650"/>
    <cellStyle name="Comma 5 8 7 2 3 2" xfId="32422"/>
    <cellStyle name="Comma 5 8 7 2 4" xfId="14050"/>
    <cellStyle name="Comma 5 8 7 2 4 2" xfId="36822"/>
    <cellStyle name="Comma 5 8 7 2 5" xfId="18010"/>
    <cellStyle name="Comma 5 8 7 2 5 2" xfId="40782"/>
    <cellStyle name="Comma 5 8 7 2 6" xfId="24170"/>
    <cellStyle name="Comma 5 8 7 3" xfId="2113"/>
    <cellStyle name="Comma 5 8 7 3 2" xfId="6238"/>
    <cellStyle name="Comma 5 8 7 3 2 2" xfId="29010"/>
    <cellStyle name="Comma 5 8 7 3 3" xfId="10365"/>
    <cellStyle name="Comma 5 8 7 3 3 2" xfId="33137"/>
    <cellStyle name="Comma 5 8 7 3 4" xfId="14765"/>
    <cellStyle name="Comma 5 8 7 3 4 2" xfId="37537"/>
    <cellStyle name="Comma 5 8 7 3 5" xfId="18725"/>
    <cellStyle name="Comma 5 8 7 3 5 2" xfId="41497"/>
    <cellStyle name="Comma 5 8 7 3 6" xfId="24885"/>
    <cellStyle name="Comma 5 8 7 4" xfId="2938"/>
    <cellStyle name="Comma 5 8 7 4 2" xfId="7063"/>
    <cellStyle name="Comma 5 8 7 4 2 2" xfId="29835"/>
    <cellStyle name="Comma 5 8 7 4 3" xfId="11190"/>
    <cellStyle name="Comma 5 8 7 4 3 2" xfId="33962"/>
    <cellStyle name="Comma 5 8 7 4 4" xfId="15590"/>
    <cellStyle name="Comma 5 8 7 4 4 2" xfId="38362"/>
    <cellStyle name="Comma 5 8 7 4 5" xfId="19550"/>
    <cellStyle name="Comma 5 8 7 4 5 2" xfId="42322"/>
    <cellStyle name="Comma 5 8 7 4 6" xfId="25710"/>
    <cellStyle name="Comma 5 8 7 5" xfId="3928"/>
    <cellStyle name="Comma 5 8 7 5 2" xfId="8053"/>
    <cellStyle name="Comma 5 8 7 5 2 2" xfId="30825"/>
    <cellStyle name="Comma 5 8 7 5 3" xfId="12180"/>
    <cellStyle name="Comma 5 8 7 5 3 2" xfId="34952"/>
    <cellStyle name="Comma 5 8 7 5 4" xfId="16580"/>
    <cellStyle name="Comma 5 8 7 5 4 2" xfId="39352"/>
    <cellStyle name="Comma 5 8 7 5 5" xfId="20540"/>
    <cellStyle name="Comma 5 8 7 5 5 2" xfId="43312"/>
    <cellStyle name="Comma 5 8 7 5 6" xfId="26700"/>
    <cellStyle name="Comma 5 8 7 6" xfId="4808"/>
    <cellStyle name="Comma 5 8 7 6 2" xfId="27580"/>
    <cellStyle name="Comma 5 8 7 7" xfId="8935"/>
    <cellStyle name="Comma 5 8 7 7 2" xfId="31707"/>
    <cellStyle name="Comma 5 8 7 8" xfId="13335"/>
    <cellStyle name="Comma 5 8 7 8 2" xfId="36107"/>
    <cellStyle name="Comma 5 8 7 9" xfId="17295"/>
    <cellStyle name="Comma 5 8 7 9 2" xfId="40067"/>
    <cellStyle name="Comma 5 8 70" xfId="22740"/>
    <cellStyle name="Comma 5 8 70 2" xfId="45512"/>
    <cellStyle name="Comma 5 8 71" xfId="22795"/>
    <cellStyle name="Comma 5 8 71 2" xfId="45567"/>
    <cellStyle name="Comma 5 8 72" xfId="22850"/>
    <cellStyle name="Comma 5 8 72 2" xfId="45622"/>
    <cellStyle name="Comma 5 8 73" xfId="22905"/>
    <cellStyle name="Comma 5 8 73 2" xfId="45677"/>
    <cellStyle name="Comma 5 8 74" xfId="22960"/>
    <cellStyle name="Comma 5 8 8" xfId="738"/>
    <cellStyle name="Comma 5 8 8 10" xfId="23510"/>
    <cellStyle name="Comma 5 8 8 2" xfId="1453"/>
    <cellStyle name="Comma 5 8 8 2 2" xfId="5578"/>
    <cellStyle name="Comma 5 8 8 2 2 2" xfId="28350"/>
    <cellStyle name="Comma 5 8 8 2 3" xfId="9705"/>
    <cellStyle name="Comma 5 8 8 2 3 2" xfId="32477"/>
    <cellStyle name="Comma 5 8 8 2 4" xfId="14105"/>
    <cellStyle name="Comma 5 8 8 2 4 2" xfId="36877"/>
    <cellStyle name="Comma 5 8 8 2 5" xfId="18065"/>
    <cellStyle name="Comma 5 8 8 2 5 2" xfId="40837"/>
    <cellStyle name="Comma 5 8 8 2 6" xfId="24225"/>
    <cellStyle name="Comma 5 8 8 3" xfId="2168"/>
    <cellStyle name="Comma 5 8 8 3 2" xfId="6293"/>
    <cellStyle name="Comma 5 8 8 3 2 2" xfId="29065"/>
    <cellStyle name="Comma 5 8 8 3 3" xfId="10420"/>
    <cellStyle name="Comma 5 8 8 3 3 2" xfId="33192"/>
    <cellStyle name="Comma 5 8 8 3 4" xfId="14820"/>
    <cellStyle name="Comma 5 8 8 3 4 2" xfId="37592"/>
    <cellStyle name="Comma 5 8 8 3 5" xfId="18780"/>
    <cellStyle name="Comma 5 8 8 3 5 2" xfId="41552"/>
    <cellStyle name="Comma 5 8 8 3 6" xfId="24940"/>
    <cellStyle name="Comma 5 8 8 4" xfId="2993"/>
    <cellStyle name="Comma 5 8 8 4 2" xfId="7118"/>
    <cellStyle name="Comma 5 8 8 4 2 2" xfId="29890"/>
    <cellStyle name="Comma 5 8 8 4 3" xfId="11245"/>
    <cellStyle name="Comma 5 8 8 4 3 2" xfId="34017"/>
    <cellStyle name="Comma 5 8 8 4 4" xfId="15645"/>
    <cellStyle name="Comma 5 8 8 4 4 2" xfId="38417"/>
    <cellStyle name="Comma 5 8 8 4 5" xfId="19605"/>
    <cellStyle name="Comma 5 8 8 4 5 2" xfId="42377"/>
    <cellStyle name="Comma 5 8 8 4 6" xfId="25765"/>
    <cellStyle name="Comma 5 8 8 5" xfId="3983"/>
    <cellStyle name="Comma 5 8 8 5 2" xfId="8108"/>
    <cellStyle name="Comma 5 8 8 5 2 2" xfId="30880"/>
    <cellStyle name="Comma 5 8 8 5 3" xfId="12235"/>
    <cellStyle name="Comma 5 8 8 5 3 2" xfId="35007"/>
    <cellStyle name="Comma 5 8 8 5 4" xfId="16635"/>
    <cellStyle name="Comma 5 8 8 5 4 2" xfId="39407"/>
    <cellStyle name="Comma 5 8 8 5 5" xfId="20595"/>
    <cellStyle name="Comma 5 8 8 5 5 2" xfId="43367"/>
    <cellStyle name="Comma 5 8 8 5 6" xfId="26755"/>
    <cellStyle name="Comma 5 8 8 6" xfId="4863"/>
    <cellStyle name="Comma 5 8 8 6 2" xfId="27635"/>
    <cellStyle name="Comma 5 8 8 7" xfId="8990"/>
    <cellStyle name="Comma 5 8 8 7 2" xfId="31762"/>
    <cellStyle name="Comma 5 8 8 8" xfId="13390"/>
    <cellStyle name="Comma 5 8 8 8 2" xfId="36162"/>
    <cellStyle name="Comma 5 8 8 9" xfId="17350"/>
    <cellStyle name="Comma 5 8 8 9 2" xfId="40122"/>
    <cellStyle name="Comma 5 8 9" xfId="848"/>
    <cellStyle name="Comma 5 8 9 10" xfId="23620"/>
    <cellStyle name="Comma 5 8 9 2" xfId="1563"/>
    <cellStyle name="Comma 5 8 9 2 2" xfId="5688"/>
    <cellStyle name="Comma 5 8 9 2 2 2" xfId="28460"/>
    <cellStyle name="Comma 5 8 9 2 3" xfId="9815"/>
    <cellStyle name="Comma 5 8 9 2 3 2" xfId="32587"/>
    <cellStyle name="Comma 5 8 9 2 4" xfId="14215"/>
    <cellStyle name="Comma 5 8 9 2 4 2" xfId="36987"/>
    <cellStyle name="Comma 5 8 9 2 5" xfId="18175"/>
    <cellStyle name="Comma 5 8 9 2 5 2" xfId="40947"/>
    <cellStyle name="Comma 5 8 9 2 6" xfId="24335"/>
    <cellStyle name="Comma 5 8 9 3" xfId="2278"/>
    <cellStyle name="Comma 5 8 9 3 2" xfId="6403"/>
    <cellStyle name="Comma 5 8 9 3 2 2" xfId="29175"/>
    <cellStyle name="Comma 5 8 9 3 3" xfId="10530"/>
    <cellStyle name="Comma 5 8 9 3 3 2" xfId="33302"/>
    <cellStyle name="Comma 5 8 9 3 4" xfId="14930"/>
    <cellStyle name="Comma 5 8 9 3 4 2" xfId="37702"/>
    <cellStyle name="Comma 5 8 9 3 5" xfId="18890"/>
    <cellStyle name="Comma 5 8 9 3 5 2" xfId="41662"/>
    <cellStyle name="Comma 5 8 9 3 6" xfId="25050"/>
    <cellStyle name="Comma 5 8 9 4" xfId="3103"/>
    <cellStyle name="Comma 5 8 9 4 2" xfId="7228"/>
    <cellStyle name="Comma 5 8 9 4 2 2" xfId="30000"/>
    <cellStyle name="Comma 5 8 9 4 3" xfId="11355"/>
    <cellStyle name="Comma 5 8 9 4 3 2" xfId="34127"/>
    <cellStyle name="Comma 5 8 9 4 4" xfId="15755"/>
    <cellStyle name="Comma 5 8 9 4 4 2" xfId="38527"/>
    <cellStyle name="Comma 5 8 9 4 5" xfId="19715"/>
    <cellStyle name="Comma 5 8 9 4 5 2" xfId="42487"/>
    <cellStyle name="Comma 5 8 9 4 6" xfId="25875"/>
    <cellStyle name="Comma 5 8 9 5" xfId="4093"/>
    <cellStyle name="Comma 5 8 9 5 2" xfId="8218"/>
    <cellStyle name="Comma 5 8 9 5 2 2" xfId="30990"/>
    <cellStyle name="Comma 5 8 9 5 3" xfId="12345"/>
    <cellStyle name="Comma 5 8 9 5 3 2" xfId="35117"/>
    <cellStyle name="Comma 5 8 9 5 4" xfId="16745"/>
    <cellStyle name="Comma 5 8 9 5 4 2" xfId="39517"/>
    <cellStyle name="Comma 5 8 9 5 5" xfId="20705"/>
    <cellStyle name="Comma 5 8 9 5 5 2" xfId="43477"/>
    <cellStyle name="Comma 5 8 9 5 6" xfId="26865"/>
    <cellStyle name="Comma 5 8 9 6" xfId="4973"/>
    <cellStyle name="Comma 5 8 9 6 2" xfId="27745"/>
    <cellStyle name="Comma 5 8 9 7" xfId="9100"/>
    <cellStyle name="Comma 5 8 9 7 2" xfId="31872"/>
    <cellStyle name="Comma 5 8 9 8" xfId="13500"/>
    <cellStyle name="Comma 5 8 9 8 2" xfId="36272"/>
    <cellStyle name="Comma 5 8 9 9" xfId="17460"/>
    <cellStyle name="Comma 5 8 9 9 2" xfId="40232"/>
    <cellStyle name="Comma 5 9" xfId="96"/>
    <cellStyle name="Comma 5 9 10" xfId="904"/>
    <cellStyle name="Comma 5 9 10 10" xfId="23676"/>
    <cellStyle name="Comma 5 9 10 2" xfId="1619"/>
    <cellStyle name="Comma 5 9 10 2 2" xfId="5744"/>
    <cellStyle name="Comma 5 9 10 2 2 2" xfId="28516"/>
    <cellStyle name="Comma 5 9 10 2 3" xfId="9871"/>
    <cellStyle name="Comma 5 9 10 2 3 2" xfId="32643"/>
    <cellStyle name="Comma 5 9 10 2 4" xfId="14271"/>
    <cellStyle name="Comma 5 9 10 2 4 2" xfId="37043"/>
    <cellStyle name="Comma 5 9 10 2 5" xfId="18231"/>
    <cellStyle name="Comma 5 9 10 2 5 2" xfId="41003"/>
    <cellStyle name="Comma 5 9 10 2 6" xfId="24391"/>
    <cellStyle name="Comma 5 9 10 3" xfId="2334"/>
    <cellStyle name="Comma 5 9 10 3 2" xfId="6459"/>
    <cellStyle name="Comma 5 9 10 3 2 2" xfId="29231"/>
    <cellStyle name="Comma 5 9 10 3 3" xfId="10586"/>
    <cellStyle name="Comma 5 9 10 3 3 2" xfId="33358"/>
    <cellStyle name="Comma 5 9 10 3 4" xfId="14986"/>
    <cellStyle name="Comma 5 9 10 3 4 2" xfId="37758"/>
    <cellStyle name="Comma 5 9 10 3 5" xfId="18946"/>
    <cellStyle name="Comma 5 9 10 3 5 2" xfId="41718"/>
    <cellStyle name="Comma 5 9 10 3 6" xfId="25106"/>
    <cellStyle name="Comma 5 9 10 4" xfId="3159"/>
    <cellStyle name="Comma 5 9 10 4 2" xfId="7284"/>
    <cellStyle name="Comma 5 9 10 4 2 2" xfId="30056"/>
    <cellStyle name="Comma 5 9 10 4 3" xfId="11411"/>
    <cellStyle name="Comma 5 9 10 4 3 2" xfId="34183"/>
    <cellStyle name="Comma 5 9 10 4 4" xfId="15811"/>
    <cellStyle name="Comma 5 9 10 4 4 2" xfId="38583"/>
    <cellStyle name="Comma 5 9 10 4 5" xfId="19771"/>
    <cellStyle name="Comma 5 9 10 4 5 2" xfId="42543"/>
    <cellStyle name="Comma 5 9 10 4 6" xfId="25931"/>
    <cellStyle name="Comma 5 9 10 5" xfId="4149"/>
    <cellStyle name="Comma 5 9 10 5 2" xfId="8274"/>
    <cellStyle name="Comma 5 9 10 5 2 2" xfId="31046"/>
    <cellStyle name="Comma 5 9 10 5 3" xfId="12401"/>
    <cellStyle name="Comma 5 9 10 5 3 2" xfId="35173"/>
    <cellStyle name="Comma 5 9 10 5 4" xfId="16801"/>
    <cellStyle name="Comma 5 9 10 5 4 2" xfId="39573"/>
    <cellStyle name="Comma 5 9 10 5 5" xfId="20761"/>
    <cellStyle name="Comma 5 9 10 5 5 2" xfId="43533"/>
    <cellStyle name="Comma 5 9 10 5 6" xfId="26921"/>
    <cellStyle name="Comma 5 9 10 6" xfId="5029"/>
    <cellStyle name="Comma 5 9 10 6 2" xfId="27801"/>
    <cellStyle name="Comma 5 9 10 7" xfId="9156"/>
    <cellStyle name="Comma 5 9 10 7 2" xfId="31928"/>
    <cellStyle name="Comma 5 9 10 8" xfId="13556"/>
    <cellStyle name="Comma 5 9 10 8 2" xfId="36328"/>
    <cellStyle name="Comma 5 9 10 9" xfId="17516"/>
    <cellStyle name="Comma 5 9 10 9 2" xfId="40288"/>
    <cellStyle name="Comma 5 9 11" xfId="959"/>
    <cellStyle name="Comma 5 9 11 2" xfId="5084"/>
    <cellStyle name="Comma 5 9 11 2 2" xfId="27856"/>
    <cellStyle name="Comma 5 9 11 3" xfId="9211"/>
    <cellStyle name="Comma 5 9 11 3 2" xfId="31983"/>
    <cellStyle name="Comma 5 9 11 4" xfId="13611"/>
    <cellStyle name="Comma 5 9 11 4 2" xfId="36383"/>
    <cellStyle name="Comma 5 9 11 5" xfId="17571"/>
    <cellStyle name="Comma 5 9 11 5 2" xfId="40343"/>
    <cellStyle name="Comma 5 9 11 6" xfId="23731"/>
    <cellStyle name="Comma 5 9 12" xfId="1674"/>
    <cellStyle name="Comma 5 9 12 2" xfId="5799"/>
    <cellStyle name="Comma 5 9 12 2 2" xfId="28571"/>
    <cellStyle name="Comma 5 9 12 3" xfId="9926"/>
    <cellStyle name="Comma 5 9 12 3 2" xfId="32698"/>
    <cellStyle name="Comma 5 9 12 4" xfId="14326"/>
    <cellStyle name="Comma 5 9 12 4 2" xfId="37098"/>
    <cellStyle name="Comma 5 9 12 5" xfId="18286"/>
    <cellStyle name="Comma 5 9 12 5 2" xfId="41058"/>
    <cellStyle name="Comma 5 9 12 6" xfId="24446"/>
    <cellStyle name="Comma 5 9 13" xfId="2389"/>
    <cellStyle name="Comma 5 9 13 2" xfId="6514"/>
    <cellStyle name="Comma 5 9 13 2 2" xfId="29286"/>
    <cellStyle name="Comma 5 9 13 3" xfId="10641"/>
    <cellStyle name="Comma 5 9 13 3 2" xfId="33413"/>
    <cellStyle name="Comma 5 9 13 4" xfId="15041"/>
    <cellStyle name="Comma 5 9 13 4 2" xfId="37813"/>
    <cellStyle name="Comma 5 9 13 5" xfId="19001"/>
    <cellStyle name="Comma 5 9 13 5 2" xfId="41773"/>
    <cellStyle name="Comma 5 9 13 6" xfId="25161"/>
    <cellStyle name="Comma 5 9 14" xfId="2444"/>
    <cellStyle name="Comma 5 9 14 2" xfId="6569"/>
    <cellStyle name="Comma 5 9 14 2 2" xfId="29341"/>
    <cellStyle name="Comma 5 9 14 3" xfId="10696"/>
    <cellStyle name="Comma 5 9 14 3 2" xfId="33468"/>
    <cellStyle name="Comma 5 9 14 4" xfId="15096"/>
    <cellStyle name="Comma 5 9 14 4 2" xfId="37868"/>
    <cellStyle name="Comma 5 9 14 5" xfId="19056"/>
    <cellStyle name="Comma 5 9 14 5 2" xfId="41828"/>
    <cellStyle name="Comma 5 9 14 6" xfId="25216"/>
    <cellStyle name="Comma 5 9 15" xfId="2499"/>
    <cellStyle name="Comma 5 9 15 2" xfId="6624"/>
    <cellStyle name="Comma 5 9 15 2 2" xfId="29396"/>
    <cellStyle name="Comma 5 9 15 3" xfId="10751"/>
    <cellStyle name="Comma 5 9 15 3 2" xfId="33523"/>
    <cellStyle name="Comma 5 9 15 4" xfId="15151"/>
    <cellStyle name="Comma 5 9 15 4 2" xfId="37923"/>
    <cellStyle name="Comma 5 9 15 5" xfId="19111"/>
    <cellStyle name="Comma 5 9 15 5 2" xfId="41883"/>
    <cellStyle name="Comma 5 9 15 6" xfId="25271"/>
    <cellStyle name="Comma 5 9 16" xfId="3214"/>
    <cellStyle name="Comma 5 9 16 2" xfId="7339"/>
    <cellStyle name="Comma 5 9 16 2 2" xfId="30111"/>
    <cellStyle name="Comma 5 9 16 3" xfId="11466"/>
    <cellStyle name="Comma 5 9 16 3 2" xfId="34238"/>
    <cellStyle name="Comma 5 9 16 4" xfId="15866"/>
    <cellStyle name="Comma 5 9 16 4 2" xfId="38638"/>
    <cellStyle name="Comma 5 9 16 5" xfId="19826"/>
    <cellStyle name="Comma 5 9 16 5 2" xfId="42598"/>
    <cellStyle name="Comma 5 9 16 6" xfId="25986"/>
    <cellStyle name="Comma 5 9 17" xfId="3269"/>
    <cellStyle name="Comma 5 9 17 2" xfId="7394"/>
    <cellStyle name="Comma 5 9 17 2 2" xfId="30166"/>
    <cellStyle name="Comma 5 9 17 3" xfId="11521"/>
    <cellStyle name="Comma 5 9 17 3 2" xfId="34293"/>
    <cellStyle name="Comma 5 9 17 4" xfId="15921"/>
    <cellStyle name="Comma 5 9 17 4 2" xfId="38693"/>
    <cellStyle name="Comma 5 9 17 5" xfId="19881"/>
    <cellStyle name="Comma 5 9 17 5 2" xfId="42653"/>
    <cellStyle name="Comma 5 9 17 6" xfId="26041"/>
    <cellStyle name="Comma 5 9 18" xfId="3324"/>
    <cellStyle name="Comma 5 9 18 2" xfId="7449"/>
    <cellStyle name="Comma 5 9 18 2 2" xfId="30221"/>
    <cellStyle name="Comma 5 9 18 3" xfId="11576"/>
    <cellStyle name="Comma 5 9 18 3 2" xfId="34348"/>
    <cellStyle name="Comma 5 9 18 4" xfId="15976"/>
    <cellStyle name="Comma 5 9 18 4 2" xfId="38748"/>
    <cellStyle name="Comma 5 9 18 5" xfId="19936"/>
    <cellStyle name="Comma 5 9 18 5 2" xfId="42708"/>
    <cellStyle name="Comma 5 9 18 6" xfId="26096"/>
    <cellStyle name="Comma 5 9 19" xfId="3379"/>
    <cellStyle name="Comma 5 9 19 2" xfId="7504"/>
    <cellStyle name="Comma 5 9 19 2 2" xfId="30276"/>
    <cellStyle name="Comma 5 9 19 3" xfId="11631"/>
    <cellStyle name="Comma 5 9 19 3 2" xfId="34403"/>
    <cellStyle name="Comma 5 9 19 4" xfId="16031"/>
    <cellStyle name="Comma 5 9 19 4 2" xfId="38803"/>
    <cellStyle name="Comma 5 9 19 5" xfId="19991"/>
    <cellStyle name="Comma 5 9 19 5 2" xfId="42763"/>
    <cellStyle name="Comma 5 9 19 6" xfId="26151"/>
    <cellStyle name="Comma 5 9 2" xfId="244"/>
    <cellStyle name="Comma 5 9 2 10" xfId="8551"/>
    <cellStyle name="Comma 5 9 2 10 2" xfId="31323"/>
    <cellStyle name="Comma 5 9 2 11" xfId="12511"/>
    <cellStyle name="Comma 5 9 2 11 2" xfId="35283"/>
    <cellStyle name="Comma 5 9 2 12" xfId="12951"/>
    <cellStyle name="Comma 5 9 2 12 2" xfId="35723"/>
    <cellStyle name="Comma 5 9 2 13" xfId="16911"/>
    <cellStyle name="Comma 5 9 2 13 2" xfId="39683"/>
    <cellStyle name="Comma 5 9 2 14" xfId="354"/>
    <cellStyle name="Comma 5 9 2 14 2" xfId="23126"/>
    <cellStyle name="Comma 5 9 2 15" xfId="23016"/>
    <cellStyle name="Comma 5 9 2 2" xfId="409"/>
    <cellStyle name="Comma 5 9 2 2 10" xfId="17021"/>
    <cellStyle name="Comma 5 9 2 2 10 2" xfId="39793"/>
    <cellStyle name="Comma 5 9 2 2 11" xfId="23181"/>
    <cellStyle name="Comma 5 9 2 2 2" xfId="1124"/>
    <cellStyle name="Comma 5 9 2 2 2 2" xfId="5249"/>
    <cellStyle name="Comma 5 9 2 2 2 2 2" xfId="28021"/>
    <cellStyle name="Comma 5 9 2 2 2 3" xfId="9376"/>
    <cellStyle name="Comma 5 9 2 2 2 3 2" xfId="32148"/>
    <cellStyle name="Comma 5 9 2 2 2 4" xfId="13776"/>
    <cellStyle name="Comma 5 9 2 2 2 4 2" xfId="36548"/>
    <cellStyle name="Comma 5 9 2 2 2 5" xfId="17736"/>
    <cellStyle name="Comma 5 9 2 2 2 5 2" xfId="40508"/>
    <cellStyle name="Comma 5 9 2 2 2 6" xfId="23896"/>
    <cellStyle name="Comma 5 9 2 2 3" xfId="1839"/>
    <cellStyle name="Comma 5 9 2 2 3 2" xfId="5964"/>
    <cellStyle name="Comma 5 9 2 2 3 2 2" xfId="28736"/>
    <cellStyle name="Comma 5 9 2 2 3 3" xfId="10091"/>
    <cellStyle name="Comma 5 9 2 2 3 3 2" xfId="32863"/>
    <cellStyle name="Comma 5 9 2 2 3 4" xfId="14491"/>
    <cellStyle name="Comma 5 9 2 2 3 4 2" xfId="37263"/>
    <cellStyle name="Comma 5 9 2 2 3 5" xfId="18451"/>
    <cellStyle name="Comma 5 9 2 2 3 5 2" xfId="41223"/>
    <cellStyle name="Comma 5 9 2 2 3 6" xfId="24611"/>
    <cellStyle name="Comma 5 9 2 2 4" xfId="2664"/>
    <cellStyle name="Comma 5 9 2 2 4 2" xfId="6789"/>
    <cellStyle name="Comma 5 9 2 2 4 2 2" xfId="29561"/>
    <cellStyle name="Comma 5 9 2 2 4 3" xfId="10916"/>
    <cellStyle name="Comma 5 9 2 2 4 3 2" xfId="33688"/>
    <cellStyle name="Comma 5 9 2 2 4 4" xfId="15316"/>
    <cellStyle name="Comma 5 9 2 2 4 4 2" xfId="38088"/>
    <cellStyle name="Comma 5 9 2 2 4 5" xfId="19276"/>
    <cellStyle name="Comma 5 9 2 2 4 5 2" xfId="42048"/>
    <cellStyle name="Comma 5 9 2 2 4 6" xfId="25436"/>
    <cellStyle name="Comma 5 9 2 2 5" xfId="3654"/>
    <cellStyle name="Comma 5 9 2 2 5 2" xfId="7779"/>
    <cellStyle name="Comma 5 9 2 2 5 2 2" xfId="30551"/>
    <cellStyle name="Comma 5 9 2 2 5 3" xfId="11906"/>
    <cellStyle name="Comma 5 9 2 2 5 3 2" xfId="34678"/>
    <cellStyle name="Comma 5 9 2 2 5 4" xfId="16306"/>
    <cellStyle name="Comma 5 9 2 2 5 4 2" xfId="39078"/>
    <cellStyle name="Comma 5 9 2 2 5 5" xfId="20266"/>
    <cellStyle name="Comma 5 9 2 2 5 5 2" xfId="43038"/>
    <cellStyle name="Comma 5 9 2 2 5 6" xfId="26426"/>
    <cellStyle name="Comma 5 9 2 2 6" xfId="4534"/>
    <cellStyle name="Comma 5 9 2 2 6 2" xfId="27306"/>
    <cellStyle name="Comma 5 9 2 2 7" xfId="8661"/>
    <cellStyle name="Comma 5 9 2 2 7 2" xfId="31433"/>
    <cellStyle name="Comma 5 9 2 2 8" xfId="12621"/>
    <cellStyle name="Comma 5 9 2 2 8 2" xfId="35393"/>
    <cellStyle name="Comma 5 9 2 2 9" xfId="13061"/>
    <cellStyle name="Comma 5 9 2 2 9 2" xfId="35833"/>
    <cellStyle name="Comma 5 9 2 3" xfId="519"/>
    <cellStyle name="Comma 5 9 2 3 10" xfId="17131"/>
    <cellStyle name="Comma 5 9 2 3 10 2" xfId="39903"/>
    <cellStyle name="Comma 5 9 2 3 11" xfId="23291"/>
    <cellStyle name="Comma 5 9 2 3 2" xfId="1234"/>
    <cellStyle name="Comma 5 9 2 3 2 2" xfId="5359"/>
    <cellStyle name="Comma 5 9 2 3 2 2 2" xfId="28131"/>
    <cellStyle name="Comma 5 9 2 3 2 3" xfId="9486"/>
    <cellStyle name="Comma 5 9 2 3 2 3 2" xfId="32258"/>
    <cellStyle name="Comma 5 9 2 3 2 4" xfId="13886"/>
    <cellStyle name="Comma 5 9 2 3 2 4 2" xfId="36658"/>
    <cellStyle name="Comma 5 9 2 3 2 5" xfId="17846"/>
    <cellStyle name="Comma 5 9 2 3 2 5 2" xfId="40618"/>
    <cellStyle name="Comma 5 9 2 3 2 6" xfId="24006"/>
    <cellStyle name="Comma 5 9 2 3 3" xfId="1949"/>
    <cellStyle name="Comma 5 9 2 3 3 2" xfId="6074"/>
    <cellStyle name="Comma 5 9 2 3 3 2 2" xfId="28846"/>
    <cellStyle name="Comma 5 9 2 3 3 3" xfId="10201"/>
    <cellStyle name="Comma 5 9 2 3 3 3 2" xfId="32973"/>
    <cellStyle name="Comma 5 9 2 3 3 4" xfId="14601"/>
    <cellStyle name="Comma 5 9 2 3 3 4 2" xfId="37373"/>
    <cellStyle name="Comma 5 9 2 3 3 5" xfId="18561"/>
    <cellStyle name="Comma 5 9 2 3 3 5 2" xfId="41333"/>
    <cellStyle name="Comma 5 9 2 3 3 6" xfId="24721"/>
    <cellStyle name="Comma 5 9 2 3 4" xfId="2774"/>
    <cellStyle name="Comma 5 9 2 3 4 2" xfId="6899"/>
    <cellStyle name="Comma 5 9 2 3 4 2 2" xfId="29671"/>
    <cellStyle name="Comma 5 9 2 3 4 3" xfId="11026"/>
    <cellStyle name="Comma 5 9 2 3 4 3 2" xfId="33798"/>
    <cellStyle name="Comma 5 9 2 3 4 4" xfId="15426"/>
    <cellStyle name="Comma 5 9 2 3 4 4 2" xfId="38198"/>
    <cellStyle name="Comma 5 9 2 3 4 5" xfId="19386"/>
    <cellStyle name="Comma 5 9 2 3 4 5 2" xfId="42158"/>
    <cellStyle name="Comma 5 9 2 3 4 6" xfId="25546"/>
    <cellStyle name="Comma 5 9 2 3 5" xfId="3764"/>
    <cellStyle name="Comma 5 9 2 3 5 2" xfId="7889"/>
    <cellStyle name="Comma 5 9 2 3 5 2 2" xfId="30661"/>
    <cellStyle name="Comma 5 9 2 3 5 3" xfId="12016"/>
    <cellStyle name="Comma 5 9 2 3 5 3 2" xfId="34788"/>
    <cellStyle name="Comma 5 9 2 3 5 4" xfId="16416"/>
    <cellStyle name="Comma 5 9 2 3 5 4 2" xfId="39188"/>
    <cellStyle name="Comma 5 9 2 3 5 5" xfId="20376"/>
    <cellStyle name="Comma 5 9 2 3 5 5 2" xfId="43148"/>
    <cellStyle name="Comma 5 9 2 3 5 6" xfId="26536"/>
    <cellStyle name="Comma 5 9 2 3 6" xfId="4644"/>
    <cellStyle name="Comma 5 9 2 3 6 2" xfId="27416"/>
    <cellStyle name="Comma 5 9 2 3 7" xfId="8771"/>
    <cellStyle name="Comma 5 9 2 3 7 2" xfId="31543"/>
    <cellStyle name="Comma 5 9 2 3 8" xfId="12731"/>
    <cellStyle name="Comma 5 9 2 3 8 2" xfId="35503"/>
    <cellStyle name="Comma 5 9 2 3 9" xfId="13171"/>
    <cellStyle name="Comma 5 9 2 3 9 2" xfId="35943"/>
    <cellStyle name="Comma 5 9 2 4" xfId="794"/>
    <cellStyle name="Comma 5 9 2 4 10" xfId="23566"/>
    <cellStyle name="Comma 5 9 2 4 2" xfId="1509"/>
    <cellStyle name="Comma 5 9 2 4 2 2" xfId="5634"/>
    <cellStyle name="Comma 5 9 2 4 2 2 2" xfId="28406"/>
    <cellStyle name="Comma 5 9 2 4 2 3" xfId="9761"/>
    <cellStyle name="Comma 5 9 2 4 2 3 2" xfId="32533"/>
    <cellStyle name="Comma 5 9 2 4 2 4" xfId="14161"/>
    <cellStyle name="Comma 5 9 2 4 2 4 2" xfId="36933"/>
    <cellStyle name="Comma 5 9 2 4 2 5" xfId="18121"/>
    <cellStyle name="Comma 5 9 2 4 2 5 2" xfId="40893"/>
    <cellStyle name="Comma 5 9 2 4 2 6" xfId="24281"/>
    <cellStyle name="Comma 5 9 2 4 3" xfId="2224"/>
    <cellStyle name="Comma 5 9 2 4 3 2" xfId="6349"/>
    <cellStyle name="Comma 5 9 2 4 3 2 2" xfId="29121"/>
    <cellStyle name="Comma 5 9 2 4 3 3" xfId="10476"/>
    <cellStyle name="Comma 5 9 2 4 3 3 2" xfId="33248"/>
    <cellStyle name="Comma 5 9 2 4 3 4" xfId="14876"/>
    <cellStyle name="Comma 5 9 2 4 3 4 2" xfId="37648"/>
    <cellStyle name="Comma 5 9 2 4 3 5" xfId="18836"/>
    <cellStyle name="Comma 5 9 2 4 3 5 2" xfId="41608"/>
    <cellStyle name="Comma 5 9 2 4 3 6" xfId="24996"/>
    <cellStyle name="Comma 5 9 2 4 4" xfId="3049"/>
    <cellStyle name="Comma 5 9 2 4 4 2" xfId="7174"/>
    <cellStyle name="Comma 5 9 2 4 4 2 2" xfId="29946"/>
    <cellStyle name="Comma 5 9 2 4 4 3" xfId="11301"/>
    <cellStyle name="Comma 5 9 2 4 4 3 2" xfId="34073"/>
    <cellStyle name="Comma 5 9 2 4 4 4" xfId="15701"/>
    <cellStyle name="Comma 5 9 2 4 4 4 2" xfId="38473"/>
    <cellStyle name="Comma 5 9 2 4 4 5" xfId="19661"/>
    <cellStyle name="Comma 5 9 2 4 4 5 2" xfId="42433"/>
    <cellStyle name="Comma 5 9 2 4 4 6" xfId="25821"/>
    <cellStyle name="Comma 5 9 2 4 5" xfId="4039"/>
    <cellStyle name="Comma 5 9 2 4 5 2" xfId="8164"/>
    <cellStyle name="Comma 5 9 2 4 5 2 2" xfId="30936"/>
    <cellStyle name="Comma 5 9 2 4 5 3" xfId="12291"/>
    <cellStyle name="Comma 5 9 2 4 5 3 2" xfId="35063"/>
    <cellStyle name="Comma 5 9 2 4 5 4" xfId="16691"/>
    <cellStyle name="Comma 5 9 2 4 5 4 2" xfId="39463"/>
    <cellStyle name="Comma 5 9 2 4 5 5" xfId="20651"/>
    <cellStyle name="Comma 5 9 2 4 5 5 2" xfId="43423"/>
    <cellStyle name="Comma 5 9 2 4 5 6" xfId="26811"/>
    <cellStyle name="Comma 5 9 2 4 6" xfId="4919"/>
    <cellStyle name="Comma 5 9 2 4 6 2" xfId="27691"/>
    <cellStyle name="Comma 5 9 2 4 7" xfId="9046"/>
    <cellStyle name="Comma 5 9 2 4 7 2" xfId="31818"/>
    <cellStyle name="Comma 5 9 2 4 8" xfId="13446"/>
    <cellStyle name="Comma 5 9 2 4 8 2" xfId="36218"/>
    <cellStyle name="Comma 5 9 2 4 9" xfId="17406"/>
    <cellStyle name="Comma 5 9 2 4 9 2" xfId="40178"/>
    <cellStyle name="Comma 5 9 2 5" xfId="1014"/>
    <cellStyle name="Comma 5 9 2 5 2" xfId="5139"/>
    <cellStyle name="Comma 5 9 2 5 2 2" xfId="27911"/>
    <cellStyle name="Comma 5 9 2 5 3" xfId="9266"/>
    <cellStyle name="Comma 5 9 2 5 3 2" xfId="32038"/>
    <cellStyle name="Comma 5 9 2 5 4" xfId="13666"/>
    <cellStyle name="Comma 5 9 2 5 4 2" xfId="36438"/>
    <cellStyle name="Comma 5 9 2 5 5" xfId="17626"/>
    <cellStyle name="Comma 5 9 2 5 5 2" xfId="40398"/>
    <cellStyle name="Comma 5 9 2 5 6" xfId="23786"/>
    <cellStyle name="Comma 5 9 2 6" xfId="1729"/>
    <cellStyle name="Comma 5 9 2 6 2" xfId="5854"/>
    <cellStyle name="Comma 5 9 2 6 2 2" xfId="28626"/>
    <cellStyle name="Comma 5 9 2 6 3" xfId="9981"/>
    <cellStyle name="Comma 5 9 2 6 3 2" xfId="32753"/>
    <cellStyle name="Comma 5 9 2 6 4" xfId="14381"/>
    <cellStyle name="Comma 5 9 2 6 4 2" xfId="37153"/>
    <cellStyle name="Comma 5 9 2 6 5" xfId="18341"/>
    <cellStyle name="Comma 5 9 2 6 5 2" xfId="41113"/>
    <cellStyle name="Comma 5 9 2 6 6" xfId="24501"/>
    <cellStyle name="Comma 5 9 2 7" xfId="2554"/>
    <cellStyle name="Comma 5 9 2 7 2" xfId="6679"/>
    <cellStyle name="Comma 5 9 2 7 2 2" xfId="29451"/>
    <cellStyle name="Comma 5 9 2 7 3" xfId="10806"/>
    <cellStyle name="Comma 5 9 2 7 3 2" xfId="33578"/>
    <cellStyle name="Comma 5 9 2 7 4" xfId="15206"/>
    <cellStyle name="Comma 5 9 2 7 4 2" xfId="37978"/>
    <cellStyle name="Comma 5 9 2 7 5" xfId="19166"/>
    <cellStyle name="Comma 5 9 2 7 5 2" xfId="41938"/>
    <cellStyle name="Comma 5 9 2 7 6" xfId="25326"/>
    <cellStyle name="Comma 5 9 2 8" xfId="3544"/>
    <cellStyle name="Comma 5 9 2 8 2" xfId="7669"/>
    <cellStyle name="Comma 5 9 2 8 2 2" xfId="30441"/>
    <cellStyle name="Comma 5 9 2 8 3" xfId="11796"/>
    <cellStyle name="Comma 5 9 2 8 3 2" xfId="34568"/>
    <cellStyle name="Comma 5 9 2 8 4" xfId="16196"/>
    <cellStyle name="Comma 5 9 2 8 4 2" xfId="38968"/>
    <cellStyle name="Comma 5 9 2 8 5" xfId="20156"/>
    <cellStyle name="Comma 5 9 2 8 5 2" xfId="42928"/>
    <cellStyle name="Comma 5 9 2 8 6" xfId="26316"/>
    <cellStyle name="Comma 5 9 2 9" xfId="4424"/>
    <cellStyle name="Comma 5 9 2 9 2" xfId="27196"/>
    <cellStyle name="Comma 5 9 20" xfId="3434"/>
    <cellStyle name="Comma 5 9 20 2" xfId="7559"/>
    <cellStyle name="Comma 5 9 20 2 2" xfId="30331"/>
    <cellStyle name="Comma 5 9 20 3" xfId="11686"/>
    <cellStyle name="Comma 5 9 20 3 2" xfId="34458"/>
    <cellStyle name="Comma 5 9 20 4" xfId="16086"/>
    <cellStyle name="Comma 5 9 20 4 2" xfId="38858"/>
    <cellStyle name="Comma 5 9 20 5" xfId="20046"/>
    <cellStyle name="Comma 5 9 20 5 2" xfId="42818"/>
    <cellStyle name="Comma 5 9 20 6" xfId="26206"/>
    <cellStyle name="Comma 5 9 21" xfId="3489"/>
    <cellStyle name="Comma 5 9 21 2" xfId="7614"/>
    <cellStyle name="Comma 5 9 21 2 2" xfId="30386"/>
    <cellStyle name="Comma 5 9 21 3" xfId="11741"/>
    <cellStyle name="Comma 5 9 21 3 2" xfId="34513"/>
    <cellStyle name="Comma 5 9 21 4" xfId="16141"/>
    <cellStyle name="Comma 5 9 21 4 2" xfId="38913"/>
    <cellStyle name="Comma 5 9 21 5" xfId="20101"/>
    <cellStyle name="Comma 5 9 21 5 2" xfId="42873"/>
    <cellStyle name="Comma 5 9 21 6" xfId="26261"/>
    <cellStyle name="Comma 5 9 22" xfId="4204"/>
    <cellStyle name="Comma 5 9 22 2" xfId="26976"/>
    <cellStyle name="Comma 5 9 23" xfId="4259"/>
    <cellStyle name="Comma 5 9 23 2" xfId="27031"/>
    <cellStyle name="Comma 5 9 24" xfId="4314"/>
    <cellStyle name="Comma 5 9 24 2" xfId="27086"/>
    <cellStyle name="Comma 5 9 25" xfId="4369"/>
    <cellStyle name="Comma 5 9 25 2" xfId="27141"/>
    <cellStyle name="Comma 5 9 26" xfId="8329"/>
    <cellStyle name="Comma 5 9 26 2" xfId="31101"/>
    <cellStyle name="Comma 5 9 27" xfId="8386"/>
    <cellStyle name="Comma 5 9 27 2" xfId="31158"/>
    <cellStyle name="Comma 5 9 28" xfId="8441"/>
    <cellStyle name="Comma 5 9 28 2" xfId="31213"/>
    <cellStyle name="Comma 5 9 29" xfId="8496"/>
    <cellStyle name="Comma 5 9 29 2" xfId="31268"/>
    <cellStyle name="Comma 5 9 3" xfId="299"/>
    <cellStyle name="Comma 5 9 3 10" xfId="16966"/>
    <cellStyle name="Comma 5 9 3 10 2" xfId="39738"/>
    <cellStyle name="Comma 5 9 3 11" xfId="23071"/>
    <cellStyle name="Comma 5 9 3 2" xfId="1069"/>
    <cellStyle name="Comma 5 9 3 2 2" xfId="5194"/>
    <cellStyle name="Comma 5 9 3 2 2 2" xfId="27966"/>
    <cellStyle name="Comma 5 9 3 2 3" xfId="9321"/>
    <cellStyle name="Comma 5 9 3 2 3 2" xfId="32093"/>
    <cellStyle name="Comma 5 9 3 2 4" xfId="13721"/>
    <cellStyle name="Comma 5 9 3 2 4 2" xfId="36493"/>
    <cellStyle name="Comma 5 9 3 2 5" xfId="17681"/>
    <cellStyle name="Comma 5 9 3 2 5 2" xfId="40453"/>
    <cellStyle name="Comma 5 9 3 2 6" xfId="23841"/>
    <cellStyle name="Comma 5 9 3 3" xfId="1784"/>
    <cellStyle name="Comma 5 9 3 3 2" xfId="5909"/>
    <cellStyle name="Comma 5 9 3 3 2 2" xfId="28681"/>
    <cellStyle name="Comma 5 9 3 3 3" xfId="10036"/>
    <cellStyle name="Comma 5 9 3 3 3 2" xfId="32808"/>
    <cellStyle name="Comma 5 9 3 3 4" xfId="14436"/>
    <cellStyle name="Comma 5 9 3 3 4 2" xfId="37208"/>
    <cellStyle name="Comma 5 9 3 3 5" xfId="18396"/>
    <cellStyle name="Comma 5 9 3 3 5 2" xfId="41168"/>
    <cellStyle name="Comma 5 9 3 3 6" xfId="24556"/>
    <cellStyle name="Comma 5 9 3 4" xfId="2609"/>
    <cellStyle name="Comma 5 9 3 4 2" xfId="6734"/>
    <cellStyle name="Comma 5 9 3 4 2 2" xfId="29506"/>
    <cellStyle name="Comma 5 9 3 4 3" xfId="10861"/>
    <cellStyle name="Comma 5 9 3 4 3 2" xfId="33633"/>
    <cellStyle name="Comma 5 9 3 4 4" xfId="15261"/>
    <cellStyle name="Comma 5 9 3 4 4 2" xfId="38033"/>
    <cellStyle name="Comma 5 9 3 4 5" xfId="19221"/>
    <cellStyle name="Comma 5 9 3 4 5 2" xfId="41993"/>
    <cellStyle name="Comma 5 9 3 4 6" xfId="25381"/>
    <cellStyle name="Comma 5 9 3 5" xfId="3599"/>
    <cellStyle name="Comma 5 9 3 5 2" xfId="7724"/>
    <cellStyle name="Comma 5 9 3 5 2 2" xfId="30496"/>
    <cellStyle name="Comma 5 9 3 5 3" xfId="11851"/>
    <cellStyle name="Comma 5 9 3 5 3 2" xfId="34623"/>
    <cellStyle name="Comma 5 9 3 5 4" xfId="16251"/>
    <cellStyle name="Comma 5 9 3 5 4 2" xfId="39023"/>
    <cellStyle name="Comma 5 9 3 5 5" xfId="20211"/>
    <cellStyle name="Comma 5 9 3 5 5 2" xfId="42983"/>
    <cellStyle name="Comma 5 9 3 5 6" xfId="26371"/>
    <cellStyle name="Comma 5 9 3 6" xfId="4479"/>
    <cellStyle name="Comma 5 9 3 6 2" xfId="27251"/>
    <cellStyle name="Comma 5 9 3 7" xfId="8606"/>
    <cellStyle name="Comma 5 9 3 7 2" xfId="31378"/>
    <cellStyle name="Comma 5 9 3 8" xfId="12566"/>
    <cellStyle name="Comma 5 9 3 8 2" xfId="35338"/>
    <cellStyle name="Comma 5 9 3 9" xfId="13006"/>
    <cellStyle name="Comma 5 9 3 9 2" xfId="35778"/>
    <cellStyle name="Comma 5 9 30" xfId="12456"/>
    <cellStyle name="Comma 5 9 30 2" xfId="35228"/>
    <cellStyle name="Comma 5 9 31" xfId="12786"/>
    <cellStyle name="Comma 5 9 31 2" xfId="35558"/>
    <cellStyle name="Comma 5 9 32" xfId="12841"/>
    <cellStyle name="Comma 5 9 32 2" xfId="35613"/>
    <cellStyle name="Comma 5 9 33" xfId="12896"/>
    <cellStyle name="Comma 5 9 33 2" xfId="35668"/>
    <cellStyle name="Comma 5 9 34" xfId="16856"/>
    <cellStyle name="Comma 5 9 34 2" xfId="39628"/>
    <cellStyle name="Comma 5 9 35" xfId="20816"/>
    <cellStyle name="Comma 5 9 35 2" xfId="43588"/>
    <cellStyle name="Comma 5 9 36" xfId="20871"/>
    <cellStyle name="Comma 5 9 36 2" xfId="43643"/>
    <cellStyle name="Comma 5 9 37" xfId="20926"/>
    <cellStyle name="Comma 5 9 37 2" xfId="43698"/>
    <cellStyle name="Comma 5 9 38" xfId="20981"/>
    <cellStyle name="Comma 5 9 38 2" xfId="43753"/>
    <cellStyle name="Comma 5 9 39" xfId="21036"/>
    <cellStyle name="Comma 5 9 39 2" xfId="43808"/>
    <cellStyle name="Comma 5 9 4" xfId="464"/>
    <cellStyle name="Comma 5 9 4 10" xfId="17076"/>
    <cellStyle name="Comma 5 9 4 10 2" xfId="39848"/>
    <cellStyle name="Comma 5 9 4 11" xfId="23236"/>
    <cellStyle name="Comma 5 9 4 2" xfId="1179"/>
    <cellStyle name="Comma 5 9 4 2 2" xfId="5304"/>
    <cellStyle name="Comma 5 9 4 2 2 2" xfId="28076"/>
    <cellStyle name="Comma 5 9 4 2 3" xfId="9431"/>
    <cellStyle name="Comma 5 9 4 2 3 2" xfId="32203"/>
    <cellStyle name="Comma 5 9 4 2 4" xfId="13831"/>
    <cellStyle name="Comma 5 9 4 2 4 2" xfId="36603"/>
    <cellStyle name="Comma 5 9 4 2 5" xfId="17791"/>
    <cellStyle name="Comma 5 9 4 2 5 2" xfId="40563"/>
    <cellStyle name="Comma 5 9 4 2 6" xfId="23951"/>
    <cellStyle name="Comma 5 9 4 3" xfId="1894"/>
    <cellStyle name="Comma 5 9 4 3 2" xfId="6019"/>
    <cellStyle name="Comma 5 9 4 3 2 2" xfId="28791"/>
    <cellStyle name="Comma 5 9 4 3 3" xfId="10146"/>
    <cellStyle name="Comma 5 9 4 3 3 2" xfId="32918"/>
    <cellStyle name="Comma 5 9 4 3 4" xfId="14546"/>
    <cellStyle name="Comma 5 9 4 3 4 2" xfId="37318"/>
    <cellStyle name="Comma 5 9 4 3 5" xfId="18506"/>
    <cellStyle name="Comma 5 9 4 3 5 2" xfId="41278"/>
    <cellStyle name="Comma 5 9 4 3 6" xfId="24666"/>
    <cellStyle name="Comma 5 9 4 4" xfId="2719"/>
    <cellStyle name="Comma 5 9 4 4 2" xfId="6844"/>
    <cellStyle name="Comma 5 9 4 4 2 2" xfId="29616"/>
    <cellStyle name="Comma 5 9 4 4 3" xfId="10971"/>
    <cellStyle name="Comma 5 9 4 4 3 2" xfId="33743"/>
    <cellStyle name="Comma 5 9 4 4 4" xfId="15371"/>
    <cellStyle name="Comma 5 9 4 4 4 2" xfId="38143"/>
    <cellStyle name="Comma 5 9 4 4 5" xfId="19331"/>
    <cellStyle name="Comma 5 9 4 4 5 2" xfId="42103"/>
    <cellStyle name="Comma 5 9 4 4 6" xfId="25491"/>
    <cellStyle name="Comma 5 9 4 5" xfId="3709"/>
    <cellStyle name="Comma 5 9 4 5 2" xfId="7834"/>
    <cellStyle name="Comma 5 9 4 5 2 2" xfId="30606"/>
    <cellStyle name="Comma 5 9 4 5 3" xfId="11961"/>
    <cellStyle name="Comma 5 9 4 5 3 2" xfId="34733"/>
    <cellStyle name="Comma 5 9 4 5 4" xfId="16361"/>
    <cellStyle name="Comma 5 9 4 5 4 2" xfId="39133"/>
    <cellStyle name="Comma 5 9 4 5 5" xfId="20321"/>
    <cellStyle name="Comma 5 9 4 5 5 2" xfId="43093"/>
    <cellStyle name="Comma 5 9 4 5 6" xfId="26481"/>
    <cellStyle name="Comma 5 9 4 6" xfId="4589"/>
    <cellStyle name="Comma 5 9 4 6 2" xfId="27361"/>
    <cellStyle name="Comma 5 9 4 7" xfId="8716"/>
    <cellStyle name="Comma 5 9 4 7 2" xfId="31488"/>
    <cellStyle name="Comma 5 9 4 8" xfId="12676"/>
    <cellStyle name="Comma 5 9 4 8 2" xfId="35448"/>
    <cellStyle name="Comma 5 9 4 9" xfId="13116"/>
    <cellStyle name="Comma 5 9 4 9 2" xfId="35888"/>
    <cellStyle name="Comma 5 9 40" xfId="21091"/>
    <cellStyle name="Comma 5 9 40 2" xfId="43863"/>
    <cellStyle name="Comma 5 9 41" xfId="21146"/>
    <cellStyle name="Comma 5 9 41 2" xfId="43918"/>
    <cellStyle name="Comma 5 9 42" xfId="21201"/>
    <cellStyle name="Comma 5 9 42 2" xfId="43973"/>
    <cellStyle name="Comma 5 9 43" xfId="21256"/>
    <cellStyle name="Comma 5 9 43 2" xfId="44028"/>
    <cellStyle name="Comma 5 9 44" xfId="21311"/>
    <cellStyle name="Comma 5 9 44 2" xfId="44083"/>
    <cellStyle name="Comma 5 9 45" xfId="21366"/>
    <cellStyle name="Comma 5 9 45 2" xfId="44138"/>
    <cellStyle name="Comma 5 9 46" xfId="21421"/>
    <cellStyle name="Comma 5 9 46 2" xfId="44193"/>
    <cellStyle name="Comma 5 9 47" xfId="21476"/>
    <cellStyle name="Comma 5 9 47 2" xfId="44248"/>
    <cellStyle name="Comma 5 9 48" xfId="21531"/>
    <cellStyle name="Comma 5 9 48 2" xfId="44303"/>
    <cellStyle name="Comma 5 9 49" xfId="21586"/>
    <cellStyle name="Comma 5 9 49 2" xfId="44358"/>
    <cellStyle name="Comma 5 9 5" xfId="574"/>
    <cellStyle name="Comma 5 9 5 10" xfId="23346"/>
    <cellStyle name="Comma 5 9 5 2" xfId="1289"/>
    <cellStyle name="Comma 5 9 5 2 2" xfId="5414"/>
    <cellStyle name="Comma 5 9 5 2 2 2" xfId="28186"/>
    <cellStyle name="Comma 5 9 5 2 3" xfId="9541"/>
    <cellStyle name="Comma 5 9 5 2 3 2" xfId="32313"/>
    <cellStyle name="Comma 5 9 5 2 4" xfId="13941"/>
    <cellStyle name="Comma 5 9 5 2 4 2" xfId="36713"/>
    <cellStyle name="Comma 5 9 5 2 5" xfId="17901"/>
    <cellStyle name="Comma 5 9 5 2 5 2" xfId="40673"/>
    <cellStyle name="Comma 5 9 5 2 6" xfId="24061"/>
    <cellStyle name="Comma 5 9 5 3" xfId="2004"/>
    <cellStyle name="Comma 5 9 5 3 2" xfId="6129"/>
    <cellStyle name="Comma 5 9 5 3 2 2" xfId="28901"/>
    <cellStyle name="Comma 5 9 5 3 3" xfId="10256"/>
    <cellStyle name="Comma 5 9 5 3 3 2" xfId="33028"/>
    <cellStyle name="Comma 5 9 5 3 4" xfId="14656"/>
    <cellStyle name="Comma 5 9 5 3 4 2" xfId="37428"/>
    <cellStyle name="Comma 5 9 5 3 5" xfId="18616"/>
    <cellStyle name="Comma 5 9 5 3 5 2" xfId="41388"/>
    <cellStyle name="Comma 5 9 5 3 6" xfId="24776"/>
    <cellStyle name="Comma 5 9 5 4" xfId="2829"/>
    <cellStyle name="Comma 5 9 5 4 2" xfId="6954"/>
    <cellStyle name="Comma 5 9 5 4 2 2" xfId="29726"/>
    <cellStyle name="Comma 5 9 5 4 3" xfId="11081"/>
    <cellStyle name="Comma 5 9 5 4 3 2" xfId="33853"/>
    <cellStyle name="Comma 5 9 5 4 4" xfId="15481"/>
    <cellStyle name="Comma 5 9 5 4 4 2" xfId="38253"/>
    <cellStyle name="Comma 5 9 5 4 5" xfId="19441"/>
    <cellStyle name="Comma 5 9 5 4 5 2" xfId="42213"/>
    <cellStyle name="Comma 5 9 5 4 6" xfId="25601"/>
    <cellStyle name="Comma 5 9 5 5" xfId="3819"/>
    <cellStyle name="Comma 5 9 5 5 2" xfId="7944"/>
    <cellStyle name="Comma 5 9 5 5 2 2" xfId="30716"/>
    <cellStyle name="Comma 5 9 5 5 3" xfId="12071"/>
    <cellStyle name="Comma 5 9 5 5 3 2" xfId="34843"/>
    <cellStyle name="Comma 5 9 5 5 4" xfId="16471"/>
    <cellStyle name="Comma 5 9 5 5 4 2" xfId="39243"/>
    <cellStyle name="Comma 5 9 5 5 5" xfId="20431"/>
    <cellStyle name="Comma 5 9 5 5 5 2" xfId="43203"/>
    <cellStyle name="Comma 5 9 5 5 6" xfId="26591"/>
    <cellStyle name="Comma 5 9 5 6" xfId="4699"/>
    <cellStyle name="Comma 5 9 5 6 2" xfId="27471"/>
    <cellStyle name="Comma 5 9 5 7" xfId="8826"/>
    <cellStyle name="Comma 5 9 5 7 2" xfId="31598"/>
    <cellStyle name="Comma 5 9 5 8" xfId="13226"/>
    <cellStyle name="Comma 5 9 5 8 2" xfId="35998"/>
    <cellStyle name="Comma 5 9 5 9" xfId="17186"/>
    <cellStyle name="Comma 5 9 5 9 2" xfId="39958"/>
    <cellStyle name="Comma 5 9 50" xfId="21641"/>
    <cellStyle name="Comma 5 9 50 2" xfId="44413"/>
    <cellStyle name="Comma 5 9 51" xfId="21696"/>
    <cellStyle name="Comma 5 9 51 2" xfId="44468"/>
    <cellStyle name="Comma 5 9 52" xfId="21751"/>
    <cellStyle name="Comma 5 9 52 2" xfId="44523"/>
    <cellStyle name="Comma 5 9 53" xfId="21806"/>
    <cellStyle name="Comma 5 9 53 2" xfId="44578"/>
    <cellStyle name="Comma 5 9 54" xfId="21861"/>
    <cellStyle name="Comma 5 9 54 2" xfId="44633"/>
    <cellStyle name="Comma 5 9 55" xfId="21916"/>
    <cellStyle name="Comma 5 9 55 2" xfId="44688"/>
    <cellStyle name="Comma 5 9 56" xfId="21971"/>
    <cellStyle name="Comma 5 9 56 2" xfId="44743"/>
    <cellStyle name="Comma 5 9 57" xfId="22026"/>
    <cellStyle name="Comma 5 9 57 2" xfId="44798"/>
    <cellStyle name="Comma 5 9 58" xfId="22081"/>
    <cellStyle name="Comma 5 9 58 2" xfId="44853"/>
    <cellStyle name="Comma 5 9 59" xfId="22136"/>
    <cellStyle name="Comma 5 9 59 2" xfId="44908"/>
    <cellStyle name="Comma 5 9 6" xfId="629"/>
    <cellStyle name="Comma 5 9 6 10" xfId="23401"/>
    <cellStyle name="Comma 5 9 6 2" xfId="1344"/>
    <cellStyle name="Comma 5 9 6 2 2" xfId="5469"/>
    <cellStyle name="Comma 5 9 6 2 2 2" xfId="28241"/>
    <cellStyle name="Comma 5 9 6 2 3" xfId="9596"/>
    <cellStyle name="Comma 5 9 6 2 3 2" xfId="32368"/>
    <cellStyle name="Comma 5 9 6 2 4" xfId="13996"/>
    <cellStyle name="Comma 5 9 6 2 4 2" xfId="36768"/>
    <cellStyle name="Comma 5 9 6 2 5" xfId="17956"/>
    <cellStyle name="Comma 5 9 6 2 5 2" xfId="40728"/>
    <cellStyle name="Comma 5 9 6 2 6" xfId="24116"/>
    <cellStyle name="Comma 5 9 6 3" xfId="2059"/>
    <cellStyle name="Comma 5 9 6 3 2" xfId="6184"/>
    <cellStyle name="Comma 5 9 6 3 2 2" xfId="28956"/>
    <cellStyle name="Comma 5 9 6 3 3" xfId="10311"/>
    <cellStyle name="Comma 5 9 6 3 3 2" xfId="33083"/>
    <cellStyle name="Comma 5 9 6 3 4" xfId="14711"/>
    <cellStyle name="Comma 5 9 6 3 4 2" xfId="37483"/>
    <cellStyle name="Comma 5 9 6 3 5" xfId="18671"/>
    <cellStyle name="Comma 5 9 6 3 5 2" xfId="41443"/>
    <cellStyle name="Comma 5 9 6 3 6" xfId="24831"/>
    <cellStyle name="Comma 5 9 6 4" xfId="2884"/>
    <cellStyle name="Comma 5 9 6 4 2" xfId="7009"/>
    <cellStyle name="Comma 5 9 6 4 2 2" xfId="29781"/>
    <cellStyle name="Comma 5 9 6 4 3" xfId="11136"/>
    <cellStyle name="Comma 5 9 6 4 3 2" xfId="33908"/>
    <cellStyle name="Comma 5 9 6 4 4" xfId="15536"/>
    <cellStyle name="Comma 5 9 6 4 4 2" xfId="38308"/>
    <cellStyle name="Comma 5 9 6 4 5" xfId="19496"/>
    <cellStyle name="Comma 5 9 6 4 5 2" xfId="42268"/>
    <cellStyle name="Comma 5 9 6 4 6" xfId="25656"/>
    <cellStyle name="Comma 5 9 6 5" xfId="3874"/>
    <cellStyle name="Comma 5 9 6 5 2" xfId="7999"/>
    <cellStyle name="Comma 5 9 6 5 2 2" xfId="30771"/>
    <cellStyle name="Comma 5 9 6 5 3" xfId="12126"/>
    <cellStyle name="Comma 5 9 6 5 3 2" xfId="34898"/>
    <cellStyle name="Comma 5 9 6 5 4" xfId="16526"/>
    <cellStyle name="Comma 5 9 6 5 4 2" xfId="39298"/>
    <cellStyle name="Comma 5 9 6 5 5" xfId="20486"/>
    <cellStyle name="Comma 5 9 6 5 5 2" xfId="43258"/>
    <cellStyle name="Comma 5 9 6 5 6" xfId="26646"/>
    <cellStyle name="Comma 5 9 6 6" xfId="4754"/>
    <cellStyle name="Comma 5 9 6 6 2" xfId="27526"/>
    <cellStyle name="Comma 5 9 6 7" xfId="8881"/>
    <cellStyle name="Comma 5 9 6 7 2" xfId="31653"/>
    <cellStyle name="Comma 5 9 6 8" xfId="13281"/>
    <cellStyle name="Comma 5 9 6 8 2" xfId="36053"/>
    <cellStyle name="Comma 5 9 6 9" xfId="17241"/>
    <cellStyle name="Comma 5 9 6 9 2" xfId="40013"/>
    <cellStyle name="Comma 5 9 60" xfId="22191"/>
    <cellStyle name="Comma 5 9 60 2" xfId="44963"/>
    <cellStyle name="Comma 5 9 61" xfId="22246"/>
    <cellStyle name="Comma 5 9 61 2" xfId="45018"/>
    <cellStyle name="Comma 5 9 62" xfId="22301"/>
    <cellStyle name="Comma 5 9 62 2" xfId="45073"/>
    <cellStyle name="Comma 5 9 63" xfId="22356"/>
    <cellStyle name="Comma 5 9 63 2" xfId="45128"/>
    <cellStyle name="Comma 5 9 64" xfId="22411"/>
    <cellStyle name="Comma 5 9 64 2" xfId="45183"/>
    <cellStyle name="Comma 5 9 65" xfId="22466"/>
    <cellStyle name="Comma 5 9 65 2" xfId="45238"/>
    <cellStyle name="Comma 5 9 66" xfId="22521"/>
    <cellStyle name="Comma 5 9 66 2" xfId="45293"/>
    <cellStyle name="Comma 5 9 67" xfId="22576"/>
    <cellStyle name="Comma 5 9 67 2" xfId="45348"/>
    <cellStyle name="Comma 5 9 68" xfId="22631"/>
    <cellStyle name="Comma 5 9 68 2" xfId="45403"/>
    <cellStyle name="Comma 5 9 69" xfId="22686"/>
    <cellStyle name="Comma 5 9 69 2" xfId="45458"/>
    <cellStyle name="Comma 5 9 7" xfId="684"/>
    <cellStyle name="Comma 5 9 7 10" xfId="23456"/>
    <cellStyle name="Comma 5 9 7 2" xfId="1399"/>
    <cellStyle name="Comma 5 9 7 2 2" xfId="5524"/>
    <cellStyle name="Comma 5 9 7 2 2 2" xfId="28296"/>
    <cellStyle name="Comma 5 9 7 2 3" xfId="9651"/>
    <cellStyle name="Comma 5 9 7 2 3 2" xfId="32423"/>
    <cellStyle name="Comma 5 9 7 2 4" xfId="14051"/>
    <cellStyle name="Comma 5 9 7 2 4 2" xfId="36823"/>
    <cellStyle name="Comma 5 9 7 2 5" xfId="18011"/>
    <cellStyle name="Comma 5 9 7 2 5 2" xfId="40783"/>
    <cellStyle name="Comma 5 9 7 2 6" xfId="24171"/>
    <cellStyle name="Comma 5 9 7 3" xfId="2114"/>
    <cellStyle name="Comma 5 9 7 3 2" xfId="6239"/>
    <cellStyle name="Comma 5 9 7 3 2 2" xfId="29011"/>
    <cellStyle name="Comma 5 9 7 3 3" xfId="10366"/>
    <cellStyle name="Comma 5 9 7 3 3 2" xfId="33138"/>
    <cellStyle name="Comma 5 9 7 3 4" xfId="14766"/>
    <cellStyle name="Comma 5 9 7 3 4 2" xfId="37538"/>
    <cellStyle name="Comma 5 9 7 3 5" xfId="18726"/>
    <cellStyle name="Comma 5 9 7 3 5 2" xfId="41498"/>
    <cellStyle name="Comma 5 9 7 3 6" xfId="24886"/>
    <cellStyle name="Comma 5 9 7 4" xfId="2939"/>
    <cellStyle name="Comma 5 9 7 4 2" xfId="7064"/>
    <cellStyle name="Comma 5 9 7 4 2 2" xfId="29836"/>
    <cellStyle name="Comma 5 9 7 4 3" xfId="11191"/>
    <cellStyle name="Comma 5 9 7 4 3 2" xfId="33963"/>
    <cellStyle name="Comma 5 9 7 4 4" xfId="15591"/>
    <cellStyle name="Comma 5 9 7 4 4 2" xfId="38363"/>
    <cellStyle name="Comma 5 9 7 4 5" xfId="19551"/>
    <cellStyle name="Comma 5 9 7 4 5 2" xfId="42323"/>
    <cellStyle name="Comma 5 9 7 4 6" xfId="25711"/>
    <cellStyle name="Comma 5 9 7 5" xfId="3929"/>
    <cellStyle name="Comma 5 9 7 5 2" xfId="8054"/>
    <cellStyle name="Comma 5 9 7 5 2 2" xfId="30826"/>
    <cellStyle name="Comma 5 9 7 5 3" xfId="12181"/>
    <cellStyle name="Comma 5 9 7 5 3 2" xfId="34953"/>
    <cellStyle name="Comma 5 9 7 5 4" xfId="16581"/>
    <cellStyle name="Comma 5 9 7 5 4 2" xfId="39353"/>
    <cellStyle name="Comma 5 9 7 5 5" xfId="20541"/>
    <cellStyle name="Comma 5 9 7 5 5 2" xfId="43313"/>
    <cellStyle name="Comma 5 9 7 5 6" xfId="26701"/>
    <cellStyle name="Comma 5 9 7 6" xfId="4809"/>
    <cellStyle name="Comma 5 9 7 6 2" xfId="27581"/>
    <cellStyle name="Comma 5 9 7 7" xfId="8936"/>
    <cellStyle name="Comma 5 9 7 7 2" xfId="31708"/>
    <cellStyle name="Comma 5 9 7 8" xfId="13336"/>
    <cellStyle name="Comma 5 9 7 8 2" xfId="36108"/>
    <cellStyle name="Comma 5 9 7 9" xfId="17296"/>
    <cellStyle name="Comma 5 9 7 9 2" xfId="40068"/>
    <cellStyle name="Comma 5 9 70" xfId="22741"/>
    <cellStyle name="Comma 5 9 70 2" xfId="45513"/>
    <cellStyle name="Comma 5 9 71" xfId="22796"/>
    <cellStyle name="Comma 5 9 71 2" xfId="45568"/>
    <cellStyle name="Comma 5 9 72" xfId="22851"/>
    <cellStyle name="Comma 5 9 72 2" xfId="45623"/>
    <cellStyle name="Comma 5 9 73" xfId="22906"/>
    <cellStyle name="Comma 5 9 73 2" xfId="45678"/>
    <cellStyle name="Comma 5 9 74" xfId="22961"/>
    <cellStyle name="Comma 5 9 8" xfId="739"/>
    <cellStyle name="Comma 5 9 8 10" xfId="23511"/>
    <cellStyle name="Comma 5 9 8 2" xfId="1454"/>
    <cellStyle name="Comma 5 9 8 2 2" xfId="5579"/>
    <cellStyle name="Comma 5 9 8 2 2 2" xfId="28351"/>
    <cellStyle name="Comma 5 9 8 2 3" xfId="9706"/>
    <cellStyle name="Comma 5 9 8 2 3 2" xfId="32478"/>
    <cellStyle name="Comma 5 9 8 2 4" xfId="14106"/>
    <cellStyle name="Comma 5 9 8 2 4 2" xfId="36878"/>
    <cellStyle name="Comma 5 9 8 2 5" xfId="18066"/>
    <cellStyle name="Comma 5 9 8 2 5 2" xfId="40838"/>
    <cellStyle name="Comma 5 9 8 2 6" xfId="24226"/>
    <cellStyle name="Comma 5 9 8 3" xfId="2169"/>
    <cellStyle name="Comma 5 9 8 3 2" xfId="6294"/>
    <cellStyle name="Comma 5 9 8 3 2 2" xfId="29066"/>
    <cellStyle name="Comma 5 9 8 3 3" xfId="10421"/>
    <cellStyle name="Comma 5 9 8 3 3 2" xfId="33193"/>
    <cellStyle name="Comma 5 9 8 3 4" xfId="14821"/>
    <cellStyle name="Comma 5 9 8 3 4 2" xfId="37593"/>
    <cellStyle name="Comma 5 9 8 3 5" xfId="18781"/>
    <cellStyle name="Comma 5 9 8 3 5 2" xfId="41553"/>
    <cellStyle name="Comma 5 9 8 3 6" xfId="24941"/>
    <cellStyle name="Comma 5 9 8 4" xfId="2994"/>
    <cellStyle name="Comma 5 9 8 4 2" xfId="7119"/>
    <cellStyle name="Comma 5 9 8 4 2 2" xfId="29891"/>
    <cellStyle name="Comma 5 9 8 4 3" xfId="11246"/>
    <cellStyle name="Comma 5 9 8 4 3 2" xfId="34018"/>
    <cellStyle name="Comma 5 9 8 4 4" xfId="15646"/>
    <cellStyle name="Comma 5 9 8 4 4 2" xfId="38418"/>
    <cellStyle name="Comma 5 9 8 4 5" xfId="19606"/>
    <cellStyle name="Comma 5 9 8 4 5 2" xfId="42378"/>
    <cellStyle name="Comma 5 9 8 4 6" xfId="25766"/>
    <cellStyle name="Comma 5 9 8 5" xfId="3984"/>
    <cellStyle name="Comma 5 9 8 5 2" xfId="8109"/>
    <cellStyle name="Comma 5 9 8 5 2 2" xfId="30881"/>
    <cellStyle name="Comma 5 9 8 5 3" xfId="12236"/>
    <cellStyle name="Comma 5 9 8 5 3 2" xfId="35008"/>
    <cellStyle name="Comma 5 9 8 5 4" xfId="16636"/>
    <cellStyle name="Comma 5 9 8 5 4 2" xfId="39408"/>
    <cellStyle name="Comma 5 9 8 5 5" xfId="20596"/>
    <cellStyle name="Comma 5 9 8 5 5 2" xfId="43368"/>
    <cellStyle name="Comma 5 9 8 5 6" xfId="26756"/>
    <cellStyle name="Comma 5 9 8 6" xfId="4864"/>
    <cellStyle name="Comma 5 9 8 6 2" xfId="27636"/>
    <cellStyle name="Comma 5 9 8 7" xfId="8991"/>
    <cellStyle name="Comma 5 9 8 7 2" xfId="31763"/>
    <cellStyle name="Comma 5 9 8 8" xfId="13391"/>
    <cellStyle name="Comma 5 9 8 8 2" xfId="36163"/>
    <cellStyle name="Comma 5 9 8 9" xfId="17351"/>
    <cellStyle name="Comma 5 9 8 9 2" xfId="40123"/>
    <cellStyle name="Comma 5 9 9" xfId="849"/>
    <cellStyle name="Comma 5 9 9 10" xfId="23621"/>
    <cellStyle name="Comma 5 9 9 2" xfId="1564"/>
    <cellStyle name="Comma 5 9 9 2 2" xfId="5689"/>
    <cellStyle name="Comma 5 9 9 2 2 2" xfId="28461"/>
    <cellStyle name="Comma 5 9 9 2 3" xfId="9816"/>
    <cellStyle name="Comma 5 9 9 2 3 2" xfId="32588"/>
    <cellStyle name="Comma 5 9 9 2 4" xfId="14216"/>
    <cellStyle name="Comma 5 9 9 2 4 2" xfId="36988"/>
    <cellStyle name="Comma 5 9 9 2 5" xfId="18176"/>
    <cellStyle name="Comma 5 9 9 2 5 2" xfId="40948"/>
    <cellStyle name="Comma 5 9 9 2 6" xfId="24336"/>
    <cellStyle name="Comma 5 9 9 3" xfId="2279"/>
    <cellStyle name="Comma 5 9 9 3 2" xfId="6404"/>
    <cellStyle name="Comma 5 9 9 3 2 2" xfId="29176"/>
    <cellStyle name="Comma 5 9 9 3 3" xfId="10531"/>
    <cellStyle name="Comma 5 9 9 3 3 2" xfId="33303"/>
    <cellStyle name="Comma 5 9 9 3 4" xfId="14931"/>
    <cellStyle name="Comma 5 9 9 3 4 2" xfId="37703"/>
    <cellStyle name="Comma 5 9 9 3 5" xfId="18891"/>
    <cellStyle name="Comma 5 9 9 3 5 2" xfId="41663"/>
    <cellStyle name="Comma 5 9 9 3 6" xfId="25051"/>
    <cellStyle name="Comma 5 9 9 4" xfId="3104"/>
    <cellStyle name="Comma 5 9 9 4 2" xfId="7229"/>
    <cellStyle name="Comma 5 9 9 4 2 2" xfId="30001"/>
    <cellStyle name="Comma 5 9 9 4 3" xfId="11356"/>
    <cellStyle name="Comma 5 9 9 4 3 2" xfId="34128"/>
    <cellStyle name="Comma 5 9 9 4 4" xfId="15756"/>
    <cellStyle name="Comma 5 9 9 4 4 2" xfId="38528"/>
    <cellStyle name="Comma 5 9 9 4 5" xfId="19716"/>
    <cellStyle name="Comma 5 9 9 4 5 2" xfId="42488"/>
    <cellStyle name="Comma 5 9 9 4 6" xfId="25876"/>
    <cellStyle name="Comma 5 9 9 5" xfId="4094"/>
    <cellStyle name="Comma 5 9 9 5 2" xfId="8219"/>
    <cellStyle name="Comma 5 9 9 5 2 2" xfId="30991"/>
    <cellStyle name="Comma 5 9 9 5 3" xfId="12346"/>
    <cellStyle name="Comma 5 9 9 5 3 2" xfId="35118"/>
    <cellStyle name="Comma 5 9 9 5 4" xfId="16746"/>
    <cellStyle name="Comma 5 9 9 5 4 2" xfId="39518"/>
    <cellStyle name="Comma 5 9 9 5 5" xfId="20706"/>
    <cellStyle name="Comma 5 9 9 5 5 2" xfId="43478"/>
    <cellStyle name="Comma 5 9 9 5 6" xfId="26866"/>
    <cellStyle name="Comma 5 9 9 6" xfId="4974"/>
    <cellStyle name="Comma 5 9 9 6 2" xfId="27746"/>
    <cellStyle name="Comma 5 9 9 7" xfId="9101"/>
    <cellStyle name="Comma 5 9 9 7 2" xfId="31873"/>
    <cellStyle name="Comma 5 9 9 8" xfId="13501"/>
    <cellStyle name="Comma 5 9 9 8 2" xfId="36273"/>
    <cellStyle name="Comma 5 9 9 9" xfId="17461"/>
    <cellStyle name="Comma 5 9 9 9 2" xfId="40233"/>
    <cellStyle name="Comma 6" xfId="97"/>
    <cellStyle name="Comma 6 2" xfId="98"/>
    <cellStyle name="Comma 6 2 2" xfId="99"/>
    <cellStyle name="Comma 6 3" xfId="100"/>
    <cellStyle name="Comma 7" xfId="101"/>
    <cellStyle name="Comma 8" xfId="102"/>
    <cellStyle name="Comma 8 2" xfId="103"/>
    <cellStyle name="Comma 9" xfId="104"/>
    <cellStyle name="Comma 9 2" xfId="105"/>
    <cellStyle name="Currency 2" xfId="106"/>
    <cellStyle name="Currency 2 10" xfId="905"/>
    <cellStyle name="Currency 2 10 10" xfId="23677"/>
    <cellStyle name="Currency 2 10 2" xfId="1620"/>
    <cellStyle name="Currency 2 10 2 2" xfId="5745"/>
    <cellStyle name="Currency 2 10 2 2 2" xfId="28517"/>
    <cellStyle name="Currency 2 10 2 3" xfId="9872"/>
    <cellStyle name="Currency 2 10 2 3 2" xfId="32644"/>
    <cellStyle name="Currency 2 10 2 4" xfId="14272"/>
    <cellStyle name="Currency 2 10 2 4 2" xfId="37044"/>
    <cellStyle name="Currency 2 10 2 5" xfId="18232"/>
    <cellStyle name="Currency 2 10 2 5 2" xfId="41004"/>
    <cellStyle name="Currency 2 10 2 6" xfId="24392"/>
    <cellStyle name="Currency 2 10 3" xfId="2335"/>
    <cellStyle name="Currency 2 10 3 2" xfId="6460"/>
    <cellStyle name="Currency 2 10 3 2 2" xfId="29232"/>
    <cellStyle name="Currency 2 10 3 3" xfId="10587"/>
    <cellStyle name="Currency 2 10 3 3 2" xfId="33359"/>
    <cellStyle name="Currency 2 10 3 4" xfId="14987"/>
    <cellStyle name="Currency 2 10 3 4 2" xfId="37759"/>
    <cellStyle name="Currency 2 10 3 5" xfId="18947"/>
    <cellStyle name="Currency 2 10 3 5 2" xfId="41719"/>
    <cellStyle name="Currency 2 10 3 6" xfId="25107"/>
    <cellStyle name="Currency 2 10 4" xfId="3160"/>
    <cellStyle name="Currency 2 10 4 2" xfId="7285"/>
    <cellStyle name="Currency 2 10 4 2 2" xfId="30057"/>
    <cellStyle name="Currency 2 10 4 3" xfId="11412"/>
    <cellStyle name="Currency 2 10 4 3 2" xfId="34184"/>
    <cellStyle name="Currency 2 10 4 4" xfId="15812"/>
    <cellStyle name="Currency 2 10 4 4 2" xfId="38584"/>
    <cellStyle name="Currency 2 10 4 5" xfId="19772"/>
    <cellStyle name="Currency 2 10 4 5 2" xfId="42544"/>
    <cellStyle name="Currency 2 10 4 6" xfId="25932"/>
    <cellStyle name="Currency 2 10 5" xfId="4150"/>
    <cellStyle name="Currency 2 10 5 2" xfId="8275"/>
    <cellStyle name="Currency 2 10 5 2 2" xfId="31047"/>
    <cellStyle name="Currency 2 10 5 3" xfId="12402"/>
    <cellStyle name="Currency 2 10 5 3 2" xfId="35174"/>
    <cellStyle name="Currency 2 10 5 4" xfId="16802"/>
    <cellStyle name="Currency 2 10 5 4 2" xfId="39574"/>
    <cellStyle name="Currency 2 10 5 5" xfId="20762"/>
    <cellStyle name="Currency 2 10 5 5 2" xfId="43534"/>
    <cellStyle name="Currency 2 10 5 6" xfId="26922"/>
    <cellStyle name="Currency 2 10 6" xfId="5030"/>
    <cellStyle name="Currency 2 10 6 2" xfId="27802"/>
    <cellStyle name="Currency 2 10 7" xfId="9157"/>
    <cellStyle name="Currency 2 10 7 2" xfId="31929"/>
    <cellStyle name="Currency 2 10 8" xfId="13557"/>
    <cellStyle name="Currency 2 10 8 2" xfId="36329"/>
    <cellStyle name="Currency 2 10 9" xfId="17517"/>
    <cellStyle name="Currency 2 10 9 2" xfId="40289"/>
    <cellStyle name="Currency 2 11" xfId="960"/>
    <cellStyle name="Currency 2 11 2" xfId="5085"/>
    <cellStyle name="Currency 2 11 2 2" xfId="27857"/>
    <cellStyle name="Currency 2 11 3" xfId="9212"/>
    <cellStyle name="Currency 2 11 3 2" xfId="31984"/>
    <cellStyle name="Currency 2 11 4" xfId="13612"/>
    <cellStyle name="Currency 2 11 4 2" xfId="36384"/>
    <cellStyle name="Currency 2 11 5" xfId="17572"/>
    <cellStyle name="Currency 2 11 5 2" xfId="40344"/>
    <cellStyle name="Currency 2 11 6" xfId="23732"/>
    <cellStyle name="Currency 2 12" xfId="1675"/>
    <cellStyle name="Currency 2 12 2" xfId="5800"/>
    <cellStyle name="Currency 2 12 2 2" xfId="28572"/>
    <cellStyle name="Currency 2 12 3" xfId="9927"/>
    <cellStyle name="Currency 2 12 3 2" xfId="32699"/>
    <cellStyle name="Currency 2 12 4" xfId="14327"/>
    <cellStyle name="Currency 2 12 4 2" xfId="37099"/>
    <cellStyle name="Currency 2 12 5" xfId="18287"/>
    <cellStyle name="Currency 2 12 5 2" xfId="41059"/>
    <cellStyle name="Currency 2 12 6" xfId="24447"/>
    <cellStyle name="Currency 2 13" xfId="2390"/>
    <cellStyle name="Currency 2 13 2" xfId="6515"/>
    <cellStyle name="Currency 2 13 2 2" xfId="29287"/>
    <cellStyle name="Currency 2 13 3" xfId="10642"/>
    <cellStyle name="Currency 2 13 3 2" xfId="33414"/>
    <cellStyle name="Currency 2 13 4" xfId="15042"/>
    <cellStyle name="Currency 2 13 4 2" xfId="37814"/>
    <cellStyle name="Currency 2 13 5" xfId="19002"/>
    <cellStyle name="Currency 2 13 5 2" xfId="41774"/>
    <cellStyle name="Currency 2 13 6" xfId="25162"/>
    <cellStyle name="Currency 2 14" xfId="2445"/>
    <cellStyle name="Currency 2 14 2" xfId="6570"/>
    <cellStyle name="Currency 2 14 2 2" xfId="29342"/>
    <cellStyle name="Currency 2 14 3" xfId="10697"/>
    <cellStyle name="Currency 2 14 3 2" xfId="33469"/>
    <cellStyle name="Currency 2 14 4" xfId="15097"/>
    <cellStyle name="Currency 2 14 4 2" xfId="37869"/>
    <cellStyle name="Currency 2 14 5" xfId="19057"/>
    <cellStyle name="Currency 2 14 5 2" xfId="41829"/>
    <cellStyle name="Currency 2 14 6" xfId="25217"/>
    <cellStyle name="Currency 2 15" xfId="2500"/>
    <cellStyle name="Currency 2 15 2" xfId="6625"/>
    <cellStyle name="Currency 2 15 2 2" xfId="29397"/>
    <cellStyle name="Currency 2 15 3" xfId="10752"/>
    <cellStyle name="Currency 2 15 3 2" xfId="33524"/>
    <cellStyle name="Currency 2 15 4" xfId="15152"/>
    <cellStyle name="Currency 2 15 4 2" xfId="37924"/>
    <cellStyle name="Currency 2 15 5" xfId="19112"/>
    <cellStyle name="Currency 2 15 5 2" xfId="41884"/>
    <cellStyle name="Currency 2 15 6" xfId="25272"/>
    <cellStyle name="Currency 2 16" xfId="3215"/>
    <cellStyle name="Currency 2 16 2" xfId="7340"/>
    <cellStyle name="Currency 2 16 2 2" xfId="30112"/>
    <cellStyle name="Currency 2 16 3" xfId="11467"/>
    <cellStyle name="Currency 2 16 3 2" xfId="34239"/>
    <cellStyle name="Currency 2 16 4" xfId="15867"/>
    <cellStyle name="Currency 2 16 4 2" xfId="38639"/>
    <cellStyle name="Currency 2 16 5" xfId="19827"/>
    <cellStyle name="Currency 2 16 5 2" xfId="42599"/>
    <cellStyle name="Currency 2 16 6" xfId="25987"/>
    <cellStyle name="Currency 2 17" xfId="3270"/>
    <cellStyle name="Currency 2 17 2" xfId="7395"/>
    <cellStyle name="Currency 2 17 2 2" xfId="30167"/>
    <cellStyle name="Currency 2 17 3" xfId="11522"/>
    <cellStyle name="Currency 2 17 3 2" xfId="34294"/>
    <cellStyle name="Currency 2 17 4" xfId="15922"/>
    <cellStyle name="Currency 2 17 4 2" xfId="38694"/>
    <cellStyle name="Currency 2 17 5" xfId="19882"/>
    <cellStyle name="Currency 2 17 5 2" xfId="42654"/>
    <cellStyle name="Currency 2 17 6" xfId="26042"/>
    <cellStyle name="Currency 2 18" xfId="3325"/>
    <cellStyle name="Currency 2 18 2" xfId="7450"/>
    <cellStyle name="Currency 2 18 2 2" xfId="30222"/>
    <cellStyle name="Currency 2 18 3" xfId="11577"/>
    <cellStyle name="Currency 2 18 3 2" xfId="34349"/>
    <cellStyle name="Currency 2 18 4" xfId="15977"/>
    <cellStyle name="Currency 2 18 4 2" xfId="38749"/>
    <cellStyle name="Currency 2 18 5" xfId="19937"/>
    <cellStyle name="Currency 2 18 5 2" xfId="42709"/>
    <cellStyle name="Currency 2 18 6" xfId="26097"/>
    <cellStyle name="Currency 2 19" xfId="3380"/>
    <cellStyle name="Currency 2 19 2" xfId="7505"/>
    <cellStyle name="Currency 2 19 2 2" xfId="30277"/>
    <cellStyle name="Currency 2 19 3" xfId="11632"/>
    <cellStyle name="Currency 2 19 3 2" xfId="34404"/>
    <cellStyle name="Currency 2 19 4" xfId="16032"/>
    <cellStyle name="Currency 2 19 4 2" xfId="38804"/>
    <cellStyle name="Currency 2 19 5" xfId="19992"/>
    <cellStyle name="Currency 2 19 5 2" xfId="42764"/>
    <cellStyle name="Currency 2 19 6" xfId="26152"/>
    <cellStyle name="Currency 2 2" xfId="245"/>
    <cellStyle name="Currency 2 2 10" xfId="8552"/>
    <cellStyle name="Currency 2 2 10 2" xfId="31324"/>
    <cellStyle name="Currency 2 2 11" xfId="12512"/>
    <cellStyle name="Currency 2 2 11 2" xfId="35284"/>
    <cellStyle name="Currency 2 2 12" xfId="12952"/>
    <cellStyle name="Currency 2 2 12 2" xfId="35724"/>
    <cellStyle name="Currency 2 2 13" xfId="16912"/>
    <cellStyle name="Currency 2 2 13 2" xfId="39684"/>
    <cellStyle name="Currency 2 2 14" xfId="355"/>
    <cellStyle name="Currency 2 2 14 2" xfId="23127"/>
    <cellStyle name="Currency 2 2 15" xfId="23017"/>
    <cellStyle name="Currency 2 2 2" xfId="410"/>
    <cellStyle name="Currency 2 2 2 10" xfId="17022"/>
    <cellStyle name="Currency 2 2 2 10 2" xfId="39794"/>
    <cellStyle name="Currency 2 2 2 11" xfId="23182"/>
    <cellStyle name="Currency 2 2 2 2" xfId="1125"/>
    <cellStyle name="Currency 2 2 2 2 2" xfId="5250"/>
    <cellStyle name="Currency 2 2 2 2 2 2" xfId="28022"/>
    <cellStyle name="Currency 2 2 2 2 3" xfId="9377"/>
    <cellStyle name="Currency 2 2 2 2 3 2" xfId="32149"/>
    <cellStyle name="Currency 2 2 2 2 4" xfId="13777"/>
    <cellStyle name="Currency 2 2 2 2 4 2" xfId="36549"/>
    <cellStyle name="Currency 2 2 2 2 5" xfId="17737"/>
    <cellStyle name="Currency 2 2 2 2 5 2" xfId="40509"/>
    <cellStyle name="Currency 2 2 2 2 6" xfId="23897"/>
    <cellStyle name="Currency 2 2 2 3" xfId="1840"/>
    <cellStyle name="Currency 2 2 2 3 2" xfId="5965"/>
    <cellStyle name="Currency 2 2 2 3 2 2" xfId="28737"/>
    <cellStyle name="Currency 2 2 2 3 3" xfId="10092"/>
    <cellStyle name="Currency 2 2 2 3 3 2" xfId="32864"/>
    <cellStyle name="Currency 2 2 2 3 4" xfId="14492"/>
    <cellStyle name="Currency 2 2 2 3 4 2" xfId="37264"/>
    <cellStyle name="Currency 2 2 2 3 5" xfId="18452"/>
    <cellStyle name="Currency 2 2 2 3 5 2" xfId="41224"/>
    <cellStyle name="Currency 2 2 2 3 6" xfId="24612"/>
    <cellStyle name="Currency 2 2 2 4" xfId="2665"/>
    <cellStyle name="Currency 2 2 2 4 2" xfId="6790"/>
    <cellStyle name="Currency 2 2 2 4 2 2" xfId="29562"/>
    <cellStyle name="Currency 2 2 2 4 3" xfId="10917"/>
    <cellStyle name="Currency 2 2 2 4 3 2" xfId="33689"/>
    <cellStyle name="Currency 2 2 2 4 4" xfId="15317"/>
    <cellStyle name="Currency 2 2 2 4 4 2" xfId="38089"/>
    <cellStyle name="Currency 2 2 2 4 5" xfId="19277"/>
    <cellStyle name="Currency 2 2 2 4 5 2" xfId="42049"/>
    <cellStyle name="Currency 2 2 2 4 6" xfId="25437"/>
    <cellStyle name="Currency 2 2 2 5" xfId="3655"/>
    <cellStyle name="Currency 2 2 2 5 2" xfId="7780"/>
    <cellStyle name="Currency 2 2 2 5 2 2" xfId="30552"/>
    <cellStyle name="Currency 2 2 2 5 3" xfId="11907"/>
    <cellStyle name="Currency 2 2 2 5 3 2" xfId="34679"/>
    <cellStyle name="Currency 2 2 2 5 4" xfId="16307"/>
    <cellStyle name="Currency 2 2 2 5 4 2" xfId="39079"/>
    <cellStyle name="Currency 2 2 2 5 5" xfId="20267"/>
    <cellStyle name="Currency 2 2 2 5 5 2" xfId="43039"/>
    <cellStyle name="Currency 2 2 2 5 6" xfId="26427"/>
    <cellStyle name="Currency 2 2 2 6" xfId="4535"/>
    <cellStyle name="Currency 2 2 2 6 2" xfId="27307"/>
    <cellStyle name="Currency 2 2 2 7" xfId="8662"/>
    <cellStyle name="Currency 2 2 2 7 2" xfId="31434"/>
    <cellStyle name="Currency 2 2 2 8" xfId="12622"/>
    <cellStyle name="Currency 2 2 2 8 2" xfId="35394"/>
    <cellStyle name="Currency 2 2 2 9" xfId="13062"/>
    <cellStyle name="Currency 2 2 2 9 2" xfId="35834"/>
    <cellStyle name="Currency 2 2 3" xfId="520"/>
    <cellStyle name="Currency 2 2 3 10" xfId="17132"/>
    <cellStyle name="Currency 2 2 3 10 2" xfId="39904"/>
    <cellStyle name="Currency 2 2 3 11" xfId="23292"/>
    <cellStyle name="Currency 2 2 3 2" xfId="1235"/>
    <cellStyle name="Currency 2 2 3 2 2" xfId="5360"/>
    <cellStyle name="Currency 2 2 3 2 2 2" xfId="28132"/>
    <cellStyle name="Currency 2 2 3 2 3" xfId="9487"/>
    <cellStyle name="Currency 2 2 3 2 3 2" xfId="32259"/>
    <cellStyle name="Currency 2 2 3 2 4" xfId="13887"/>
    <cellStyle name="Currency 2 2 3 2 4 2" xfId="36659"/>
    <cellStyle name="Currency 2 2 3 2 5" xfId="17847"/>
    <cellStyle name="Currency 2 2 3 2 5 2" xfId="40619"/>
    <cellStyle name="Currency 2 2 3 2 6" xfId="24007"/>
    <cellStyle name="Currency 2 2 3 3" xfId="1950"/>
    <cellStyle name="Currency 2 2 3 3 2" xfId="6075"/>
    <cellStyle name="Currency 2 2 3 3 2 2" xfId="28847"/>
    <cellStyle name="Currency 2 2 3 3 3" xfId="10202"/>
    <cellStyle name="Currency 2 2 3 3 3 2" xfId="32974"/>
    <cellStyle name="Currency 2 2 3 3 4" xfId="14602"/>
    <cellStyle name="Currency 2 2 3 3 4 2" xfId="37374"/>
    <cellStyle name="Currency 2 2 3 3 5" xfId="18562"/>
    <cellStyle name="Currency 2 2 3 3 5 2" xfId="41334"/>
    <cellStyle name="Currency 2 2 3 3 6" xfId="24722"/>
    <cellStyle name="Currency 2 2 3 4" xfId="2775"/>
    <cellStyle name="Currency 2 2 3 4 2" xfId="6900"/>
    <cellStyle name="Currency 2 2 3 4 2 2" xfId="29672"/>
    <cellStyle name="Currency 2 2 3 4 3" xfId="11027"/>
    <cellStyle name="Currency 2 2 3 4 3 2" xfId="33799"/>
    <cellStyle name="Currency 2 2 3 4 4" xfId="15427"/>
    <cellStyle name="Currency 2 2 3 4 4 2" xfId="38199"/>
    <cellStyle name="Currency 2 2 3 4 5" xfId="19387"/>
    <cellStyle name="Currency 2 2 3 4 5 2" xfId="42159"/>
    <cellStyle name="Currency 2 2 3 4 6" xfId="25547"/>
    <cellStyle name="Currency 2 2 3 5" xfId="3765"/>
    <cellStyle name="Currency 2 2 3 5 2" xfId="7890"/>
    <cellStyle name="Currency 2 2 3 5 2 2" xfId="30662"/>
    <cellStyle name="Currency 2 2 3 5 3" xfId="12017"/>
    <cellStyle name="Currency 2 2 3 5 3 2" xfId="34789"/>
    <cellStyle name="Currency 2 2 3 5 4" xfId="16417"/>
    <cellStyle name="Currency 2 2 3 5 4 2" xfId="39189"/>
    <cellStyle name="Currency 2 2 3 5 5" xfId="20377"/>
    <cellStyle name="Currency 2 2 3 5 5 2" xfId="43149"/>
    <cellStyle name="Currency 2 2 3 5 6" xfId="26537"/>
    <cellStyle name="Currency 2 2 3 6" xfId="4645"/>
    <cellStyle name="Currency 2 2 3 6 2" xfId="27417"/>
    <cellStyle name="Currency 2 2 3 7" xfId="8772"/>
    <cellStyle name="Currency 2 2 3 7 2" xfId="31544"/>
    <cellStyle name="Currency 2 2 3 8" xfId="12732"/>
    <cellStyle name="Currency 2 2 3 8 2" xfId="35504"/>
    <cellStyle name="Currency 2 2 3 9" xfId="13172"/>
    <cellStyle name="Currency 2 2 3 9 2" xfId="35944"/>
    <cellStyle name="Currency 2 2 4" xfId="795"/>
    <cellStyle name="Currency 2 2 4 10" xfId="23567"/>
    <cellStyle name="Currency 2 2 4 2" xfId="1510"/>
    <cellStyle name="Currency 2 2 4 2 2" xfId="5635"/>
    <cellStyle name="Currency 2 2 4 2 2 2" xfId="28407"/>
    <cellStyle name="Currency 2 2 4 2 3" xfId="9762"/>
    <cellStyle name="Currency 2 2 4 2 3 2" xfId="32534"/>
    <cellStyle name="Currency 2 2 4 2 4" xfId="14162"/>
    <cellStyle name="Currency 2 2 4 2 4 2" xfId="36934"/>
    <cellStyle name="Currency 2 2 4 2 5" xfId="18122"/>
    <cellStyle name="Currency 2 2 4 2 5 2" xfId="40894"/>
    <cellStyle name="Currency 2 2 4 2 6" xfId="24282"/>
    <cellStyle name="Currency 2 2 4 3" xfId="2225"/>
    <cellStyle name="Currency 2 2 4 3 2" xfId="6350"/>
    <cellStyle name="Currency 2 2 4 3 2 2" xfId="29122"/>
    <cellStyle name="Currency 2 2 4 3 3" xfId="10477"/>
    <cellStyle name="Currency 2 2 4 3 3 2" xfId="33249"/>
    <cellStyle name="Currency 2 2 4 3 4" xfId="14877"/>
    <cellStyle name="Currency 2 2 4 3 4 2" xfId="37649"/>
    <cellStyle name="Currency 2 2 4 3 5" xfId="18837"/>
    <cellStyle name="Currency 2 2 4 3 5 2" xfId="41609"/>
    <cellStyle name="Currency 2 2 4 3 6" xfId="24997"/>
    <cellStyle name="Currency 2 2 4 4" xfId="3050"/>
    <cellStyle name="Currency 2 2 4 4 2" xfId="7175"/>
    <cellStyle name="Currency 2 2 4 4 2 2" xfId="29947"/>
    <cellStyle name="Currency 2 2 4 4 3" xfId="11302"/>
    <cellStyle name="Currency 2 2 4 4 3 2" xfId="34074"/>
    <cellStyle name="Currency 2 2 4 4 4" xfId="15702"/>
    <cellStyle name="Currency 2 2 4 4 4 2" xfId="38474"/>
    <cellStyle name="Currency 2 2 4 4 5" xfId="19662"/>
    <cellStyle name="Currency 2 2 4 4 5 2" xfId="42434"/>
    <cellStyle name="Currency 2 2 4 4 6" xfId="25822"/>
    <cellStyle name="Currency 2 2 4 5" xfId="4040"/>
    <cellStyle name="Currency 2 2 4 5 2" xfId="8165"/>
    <cellStyle name="Currency 2 2 4 5 2 2" xfId="30937"/>
    <cellStyle name="Currency 2 2 4 5 3" xfId="12292"/>
    <cellStyle name="Currency 2 2 4 5 3 2" xfId="35064"/>
    <cellStyle name="Currency 2 2 4 5 4" xfId="16692"/>
    <cellStyle name="Currency 2 2 4 5 4 2" xfId="39464"/>
    <cellStyle name="Currency 2 2 4 5 5" xfId="20652"/>
    <cellStyle name="Currency 2 2 4 5 5 2" xfId="43424"/>
    <cellStyle name="Currency 2 2 4 5 6" xfId="26812"/>
    <cellStyle name="Currency 2 2 4 6" xfId="4920"/>
    <cellStyle name="Currency 2 2 4 6 2" xfId="27692"/>
    <cellStyle name="Currency 2 2 4 7" xfId="9047"/>
    <cellStyle name="Currency 2 2 4 7 2" xfId="31819"/>
    <cellStyle name="Currency 2 2 4 8" xfId="13447"/>
    <cellStyle name="Currency 2 2 4 8 2" xfId="36219"/>
    <cellStyle name="Currency 2 2 4 9" xfId="17407"/>
    <cellStyle name="Currency 2 2 4 9 2" xfId="40179"/>
    <cellStyle name="Currency 2 2 5" xfId="1015"/>
    <cellStyle name="Currency 2 2 5 2" xfId="5140"/>
    <cellStyle name="Currency 2 2 5 2 2" xfId="27912"/>
    <cellStyle name="Currency 2 2 5 3" xfId="9267"/>
    <cellStyle name="Currency 2 2 5 3 2" xfId="32039"/>
    <cellStyle name="Currency 2 2 5 4" xfId="13667"/>
    <cellStyle name="Currency 2 2 5 4 2" xfId="36439"/>
    <cellStyle name="Currency 2 2 5 5" xfId="17627"/>
    <cellStyle name="Currency 2 2 5 5 2" xfId="40399"/>
    <cellStyle name="Currency 2 2 5 6" xfId="23787"/>
    <cellStyle name="Currency 2 2 6" xfId="1730"/>
    <cellStyle name="Currency 2 2 6 2" xfId="5855"/>
    <cellStyle name="Currency 2 2 6 2 2" xfId="28627"/>
    <cellStyle name="Currency 2 2 6 3" xfId="9982"/>
    <cellStyle name="Currency 2 2 6 3 2" xfId="32754"/>
    <cellStyle name="Currency 2 2 6 4" xfId="14382"/>
    <cellStyle name="Currency 2 2 6 4 2" xfId="37154"/>
    <cellStyle name="Currency 2 2 6 5" xfId="18342"/>
    <cellStyle name="Currency 2 2 6 5 2" xfId="41114"/>
    <cellStyle name="Currency 2 2 6 6" xfId="24502"/>
    <cellStyle name="Currency 2 2 7" xfId="2555"/>
    <cellStyle name="Currency 2 2 7 2" xfId="6680"/>
    <cellStyle name="Currency 2 2 7 2 2" xfId="29452"/>
    <cellStyle name="Currency 2 2 7 3" xfId="10807"/>
    <cellStyle name="Currency 2 2 7 3 2" xfId="33579"/>
    <cellStyle name="Currency 2 2 7 4" xfId="15207"/>
    <cellStyle name="Currency 2 2 7 4 2" xfId="37979"/>
    <cellStyle name="Currency 2 2 7 5" xfId="19167"/>
    <cellStyle name="Currency 2 2 7 5 2" xfId="41939"/>
    <cellStyle name="Currency 2 2 7 6" xfId="25327"/>
    <cellStyle name="Currency 2 2 8" xfId="3545"/>
    <cellStyle name="Currency 2 2 8 2" xfId="7670"/>
    <cellStyle name="Currency 2 2 8 2 2" xfId="30442"/>
    <cellStyle name="Currency 2 2 8 3" xfId="11797"/>
    <cellStyle name="Currency 2 2 8 3 2" xfId="34569"/>
    <cellStyle name="Currency 2 2 8 4" xfId="16197"/>
    <cellStyle name="Currency 2 2 8 4 2" xfId="38969"/>
    <cellStyle name="Currency 2 2 8 5" xfId="20157"/>
    <cellStyle name="Currency 2 2 8 5 2" xfId="42929"/>
    <cellStyle name="Currency 2 2 8 6" xfId="26317"/>
    <cellStyle name="Currency 2 2 9" xfId="4425"/>
    <cellStyle name="Currency 2 2 9 2" xfId="27197"/>
    <cellStyle name="Currency 2 20" xfId="3435"/>
    <cellStyle name="Currency 2 20 2" xfId="7560"/>
    <cellStyle name="Currency 2 20 2 2" xfId="30332"/>
    <cellStyle name="Currency 2 20 3" xfId="11687"/>
    <cellStyle name="Currency 2 20 3 2" xfId="34459"/>
    <cellStyle name="Currency 2 20 4" xfId="16087"/>
    <cellStyle name="Currency 2 20 4 2" xfId="38859"/>
    <cellStyle name="Currency 2 20 5" xfId="20047"/>
    <cellStyle name="Currency 2 20 5 2" xfId="42819"/>
    <cellStyle name="Currency 2 20 6" xfId="26207"/>
    <cellStyle name="Currency 2 21" xfId="3490"/>
    <cellStyle name="Currency 2 21 2" xfId="7615"/>
    <cellStyle name="Currency 2 21 2 2" xfId="30387"/>
    <cellStyle name="Currency 2 21 3" xfId="11742"/>
    <cellStyle name="Currency 2 21 3 2" xfId="34514"/>
    <cellStyle name="Currency 2 21 4" xfId="16142"/>
    <cellStyle name="Currency 2 21 4 2" xfId="38914"/>
    <cellStyle name="Currency 2 21 5" xfId="20102"/>
    <cellStyle name="Currency 2 21 5 2" xfId="42874"/>
    <cellStyle name="Currency 2 21 6" xfId="26262"/>
    <cellStyle name="Currency 2 22" xfId="4205"/>
    <cellStyle name="Currency 2 22 2" xfId="26977"/>
    <cellStyle name="Currency 2 23" xfId="4260"/>
    <cellStyle name="Currency 2 23 2" xfId="27032"/>
    <cellStyle name="Currency 2 24" xfId="4315"/>
    <cellStyle name="Currency 2 24 2" xfId="27087"/>
    <cellStyle name="Currency 2 25" xfId="4370"/>
    <cellStyle name="Currency 2 25 2" xfId="27142"/>
    <cellStyle name="Currency 2 26" xfId="8330"/>
    <cellStyle name="Currency 2 26 2" xfId="31102"/>
    <cellStyle name="Currency 2 27" xfId="8387"/>
    <cellStyle name="Currency 2 27 2" xfId="31159"/>
    <cellStyle name="Currency 2 28" xfId="8442"/>
    <cellStyle name="Currency 2 28 2" xfId="31214"/>
    <cellStyle name="Currency 2 29" xfId="8497"/>
    <cellStyle name="Currency 2 29 2" xfId="31269"/>
    <cellStyle name="Currency 2 3" xfId="300"/>
    <cellStyle name="Currency 2 3 10" xfId="16967"/>
    <cellStyle name="Currency 2 3 10 2" xfId="39739"/>
    <cellStyle name="Currency 2 3 11" xfId="23072"/>
    <cellStyle name="Currency 2 3 2" xfId="1070"/>
    <cellStyle name="Currency 2 3 2 2" xfId="5195"/>
    <cellStyle name="Currency 2 3 2 2 2" xfId="27967"/>
    <cellStyle name="Currency 2 3 2 3" xfId="9322"/>
    <cellStyle name="Currency 2 3 2 3 2" xfId="32094"/>
    <cellStyle name="Currency 2 3 2 4" xfId="13722"/>
    <cellStyle name="Currency 2 3 2 4 2" xfId="36494"/>
    <cellStyle name="Currency 2 3 2 5" xfId="17682"/>
    <cellStyle name="Currency 2 3 2 5 2" xfId="40454"/>
    <cellStyle name="Currency 2 3 2 6" xfId="23842"/>
    <cellStyle name="Currency 2 3 3" xfId="1785"/>
    <cellStyle name="Currency 2 3 3 2" xfId="5910"/>
    <cellStyle name="Currency 2 3 3 2 2" xfId="28682"/>
    <cellStyle name="Currency 2 3 3 3" xfId="10037"/>
    <cellStyle name="Currency 2 3 3 3 2" xfId="32809"/>
    <cellStyle name="Currency 2 3 3 4" xfId="14437"/>
    <cellStyle name="Currency 2 3 3 4 2" xfId="37209"/>
    <cellStyle name="Currency 2 3 3 5" xfId="18397"/>
    <cellStyle name="Currency 2 3 3 5 2" xfId="41169"/>
    <cellStyle name="Currency 2 3 3 6" xfId="24557"/>
    <cellStyle name="Currency 2 3 4" xfId="2610"/>
    <cellStyle name="Currency 2 3 4 2" xfId="6735"/>
    <cellStyle name="Currency 2 3 4 2 2" xfId="29507"/>
    <cellStyle name="Currency 2 3 4 3" xfId="10862"/>
    <cellStyle name="Currency 2 3 4 3 2" xfId="33634"/>
    <cellStyle name="Currency 2 3 4 4" xfId="15262"/>
    <cellStyle name="Currency 2 3 4 4 2" xfId="38034"/>
    <cellStyle name="Currency 2 3 4 5" xfId="19222"/>
    <cellStyle name="Currency 2 3 4 5 2" xfId="41994"/>
    <cellStyle name="Currency 2 3 4 6" xfId="25382"/>
    <cellStyle name="Currency 2 3 5" xfId="3600"/>
    <cellStyle name="Currency 2 3 5 2" xfId="7725"/>
    <cellStyle name="Currency 2 3 5 2 2" xfId="30497"/>
    <cellStyle name="Currency 2 3 5 3" xfId="11852"/>
    <cellStyle name="Currency 2 3 5 3 2" xfId="34624"/>
    <cellStyle name="Currency 2 3 5 4" xfId="16252"/>
    <cellStyle name="Currency 2 3 5 4 2" xfId="39024"/>
    <cellStyle name="Currency 2 3 5 5" xfId="20212"/>
    <cellStyle name="Currency 2 3 5 5 2" xfId="42984"/>
    <cellStyle name="Currency 2 3 5 6" xfId="26372"/>
    <cellStyle name="Currency 2 3 6" xfId="4480"/>
    <cellStyle name="Currency 2 3 6 2" xfId="27252"/>
    <cellStyle name="Currency 2 3 7" xfId="8607"/>
    <cellStyle name="Currency 2 3 7 2" xfId="31379"/>
    <cellStyle name="Currency 2 3 8" xfId="12567"/>
    <cellStyle name="Currency 2 3 8 2" xfId="35339"/>
    <cellStyle name="Currency 2 3 9" xfId="13007"/>
    <cellStyle name="Currency 2 3 9 2" xfId="35779"/>
    <cellStyle name="Currency 2 30" xfId="12457"/>
    <cellStyle name="Currency 2 30 2" xfId="35229"/>
    <cellStyle name="Currency 2 31" xfId="12787"/>
    <cellStyle name="Currency 2 31 2" xfId="35559"/>
    <cellStyle name="Currency 2 32" xfId="12842"/>
    <cellStyle name="Currency 2 32 2" xfId="35614"/>
    <cellStyle name="Currency 2 33" xfId="12897"/>
    <cellStyle name="Currency 2 33 2" xfId="35669"/>
    <cellStyle name="Currency 2 34" xfId="16857"/>
    <cellStyle name="Currency 2 34 2" xfId="39629"/>
    <cellStyle name="Currency 2 35" xfId="20817"/>
    <cellStyle name="Currency 2 35 2" xfId="43589"/>
    <cellStyle name="Currency 2 36" xfId="20872"/>
    <cellStyle name="Currency 2 36 2" xfId="43644"/>
    <cellStyle name="Currency 2 37" xfId="20927"/>
    <cellStyle name="Currency 2 37 2" xfId="43699"/>
    <cellStyle name="Currency 2 38" xfId="20982"/>
    <cellStyle name="Currency 2 38 2" xfId="43754"/>
    <cellStyle name="Currency 2 39" xfId="21037"/>
    <cellStyle name="Currency 2 39 2" xfId="43809"/>
    <cellStyle name="Currency 2 4" xfId="465"/>
    <cellStyle name="Currency 2 4 10" xfId="17077"/>
    <cellStyle name="Currency 2 4 10 2" xfId="39849"/>
    <cellStyle name="Currency 2 4 11" xfId="23237"/>
    <cellStyle name="Currency 2 4 2" xfId="1180"/>
    <cellStyle name="Currency 2 4 2 2" xfId="5305"/>
    <cellStyle name="Currency 2 4 2 2 2" xfId="28077"/>
    <cellStyle name="Currency 2 4 2 3" xfId="9432"/>
    <cellStyle name="Currency 2 4 2 3 2" xfId="32204"/>
    <cellStyle name="Currency 2 4 2 4" xfId="13832"/>
    <cellStyle name="Currency 2 4 2 4 2" xfId="36604"/>
    <cellStyle name="Currency 2 4 2 5" xfId="17792"/>
    <cellStyle name="Currency 2 4 2 5 2" xfId="40564"/>
    <cellStyle name="Currency 2 4 2 6" xfId="23952"/>
    <cellStyle name="Currency 2 4 3" xfId="1895"/>
    <cellStyle name="Currency 2 4 3 2" xfId="6020"/>
    <cellStyle name="Currency 2 4 3 2 2" xfId="28792"/>
    <cellStyle name="Currency 2 4 3 3" xfId="10147"/>
    <cellStyle name="Currency 2 4 3 3 2" xfId="32919"/>
    <cellStyle name="Currency 2 4 3 4" xfId="14547"/>
    <cellStyle name="Currency 2 4 3 4 2" xfId="37319"/>
    <cellStyle name="Currency 2 4 3 5" xfId="18507"/>
    <cellStyle name="Currency 2 4 3 5 2" xfId="41279"/>
    <cellStyle name="Currency 2 4 3 6" xfId="24667"/>
    <cellStyle name="Currency 2 4 4" xfId="2720"/>
    <cellStyle name="Currency 2 4 4 2" xfId="6845"/>
    <cellStyle name="Currency 2 4 4 2 2" xfId="29617"/>
    <cellStyle name="Currency 2 4 4 3" xfId="10972"/>
    <cellStyle name="Currency 2 4 4 3 2" xfId="33744"/>
    <cellStyle name="Currency 2 4 4 4" xfId="15372"/>
    <cellStyle name="Currency 2 4 4 4 2" xfId="38144"/>
    <cellStyle name="Currency 2 4 4 5" xfId="19332"/>
    <cellStyle name="Currency 2 4 4 5 2" xfId="42104"/>
    <cellStyle name="Currency 2 4 4 6" xfId="25492"/>
    <cellStyle name="Currency 2 4 5" xfId="3710"/>
    <cellStyle name="Currency 2 4 5 2" xfId="7835"/>
    <cellStyle name="Currency 2 4 5 2 2" xfId="30607"/>
    <cellStyle name="Currency 2 4 5 3" xfId="11962"/>
    <cellStyle name="Currency 2 4 5 3 2" xfId="34734"/>
    <cellStyle name="Currency 2 4 5 4" xfId="16362"/>
    <cellStyle name="Currency 2 4 5 4 2" xfId="39134"/>
    <cellStyle name="Currency 2 4 5 5" xfId="20322"/>
    <cellStyle name="Currency 2 4 5 5 2" xfId="43094"/>
    <cellStyle name="Currency 2 4 5 6" xfId="26482"/>
    <cellStyle name="Currency 2 4 6" xfId="4590"/>
    <cellStyle name="Currency 2 4 6 2" xfId="27362"/>
    <cellStyle name="Currency 2 4 7" xfId="8717"/>
    <cellStyle name="Currency 2 4 7 2" xfId="31489"/>
    <cellStyle name="Currency 2 4 8" xfId="12677"/>
    <cellStyle name="Currency 2 4 8 2" xfId="35449"/>
    <cellStyle name="Currency 2 4 9" xfId="13117"/>
    <cellStyle name="Currency 2 4 9 2" xfId="35889"/>
    <cellStyle name="Currency 2 40" xfId="21092"/>
    <cellStyle name="Currency 2 40 2" xfId="43864"/>
    <cellStyle name="Currency 2 41" xfId="21147"/>
    <cellStyle name="Currency 2 41 2" xfId="43919"/>
    <cellStyle name="Currency 2 42" xfId="21202"/>
    <cellStyle name="Currency 2 42 2" xfId="43974"/>
    <cellStyle name="Currency 2 43" xfId="21257"/>
    <cellStyle name="Currency 2 43 2" xfId="44029"/>
    <cellStyle name="Currency 2 44" xfId="21312"/>
    <cellStyle name="Currency 2 44 2" xfId="44084"/>
    <cellStyle name="Currency 2 45" xfId="21367"/>
    <cellStyle name="Currency 2 45 2" xfId="44139"/>
    <cellStyle name="Currency 2 46" xfId="21422"/>
    <cellStyle name="Currency 2 46 2" xfId="44194"/>
    <cellStyle name="Currency 2 47" xfId="21477"/>
    <cellStyle name="Currency 2 47 2" xfId="44249"/>
    <cellStyle name="Currency 2 48" xfId="21532"/>
    <cellStyle name="Currency 2 48 2" xfId="44304"/>
    <cellStyle name="Currency 2 49" xfId="21587"/>
    <cellStyle name="Currency 2 49 2" xfId="44359"/>
    <cellStyle name="Currency 2 5" xfId="575"/>
    <cellStyle name="Currency 2 5 10" xfId="23347"/>
    <cellStyle name="Currency 2 5 2" xfId="1290"/>
    <cellStyle name="Currency 2 5 2 2" xfId="5415"/>
    <cellStyle name="Currency 2 5 2 2 2" xfId="28187"/>
    <cellStyle name="Currency 2 5 2 3" xfId="9542"/>
    <cellStyle name="Currency 2 5 2 3 2" xfId="32314"/>
    <cellStyle name="Currency 2 5 2 4" xfId="13942"/>
    <cellStyle name="Currency 2 5 2 4 2" xfId="36714"/>
    <cellStyle name="Currency 2 5 2 5" xfId="17902"/>
    <cellStyle name="Currency 2 5 2 5 2" xfId="40674"/>
    <cellStyle name="Currency 2 5 2 6" xfId="24062"/>
    <cellStyle name="Currency 2 5 3" xfId="2005"/>
    <cellStyle name="Currency 2 5 3 2" xfId="6130"/>
    <cellStyle name="Currency 2 5 3 2 2" xfId="28902"/>
    <cellStyle name="Currency 2 5 3 3" xfId="10257"/>
    <cellStyle name="Currency 2 5 3 3 2" xfId="33029"/>
    <cellStyle name="Currency 2 5 3 4" xfId="14657"/>
    <cellStyle name="Currency 2 5 3 4 2" xfId="37429"/>
    <cellStyle name="Currency 2 5 3 5" xfId="18617"/>
    <cellStyle name="Currency 2 5 3 5 2" xfId="41389"/>
    <cellStyle name="Currency 2 5 3 6" xfId="24777"/>
    <cellStyle name="Currency 2 5 4" xfId="2830"/>
    <cellStyle name="Currency 2 5 4 2" xfId="6955"/>
    <cellStyle name="Currency 2 5 4 2 2" xfId="29727"/>
    <cellStyle name="Currency 2 5 4 3" xfId="11082"/>
    <cellStyle name="Currency 2 5 4 3 2" xfId="33854"/>
    <cellStyle name="Currency 2 5 4 4" xfId="15482"/>
    <cellStyle name="Currency 2 5 4 4 2" xfId="38254"/>
    <cellStyle name="Currency 2 5 4 5" xfId="19442"/>
    <cellStyle name="Currency 2 5 4 5 2" xfId="42214"/>
    <cellStyle name="Currency 2 5 4 6" xfId="25602"/>
    <cellStyle name="Currency 2 5 5" xfId="3820"/>
    <cellStyle name="Currency 2 5 5 2" xfId="7945"/>
    <cellStyle name="Currency 2 5 5 2 2" xfId="30717"/>
    <cellStyle name="Currency 2 5 5 3" xfId="12072"/>
    <cellStyle name="Currency 2 5 5 3 2" xfId="34844"/>
    <cellStyle name="Currency 2 5 5 4" xfId="16472"/>
    <cellStyle name="Currency 2 5 5 4 2" xfId="39244"/>
    <cellStyle name="Currency 2 5 5 5" xfId="20432"/>
    <cellStyle name="Currency 2 5 5 5 2" xfId="43204"/>
    <cellStyle name="Currency 2 5 5 6" xfId="26592"/>
    <cellStyle name="Currency 2 5 6" xfId="4700"/>
    <cellStyle name="Currency 2 5 6 2" xfId="27472"/>
    <cellStyle name="Currency 2 5 7" xfId="8827"/>
    <cellStyle name="Currency 2 5 7 2" xfId="31599"/>
    <cellStyle name="Currency 2 5 8" xfId="13227"/>
    <cellStyle name="Currency 2 5 8 2" xfId="35999"/>
    <cellStyle name="Currency 2 5 9" xfId="17187"/>
    <cellStyle name="Currency 2 5 9 2" xfId="39959"/>
    <cellStyle name="Currency 2 50" xfId="21642"/>
    <cellStyle name="Currency 2 50 2" xfId="44414"/>
    <cellStyle name="Currency 2 51" xfId="21697"/>
    <cellStyle name="Currency 2 51 2" xfId="44469"/>
    <cellStyle name="Currency 2 52" xfId="21752"/>
    <cellStyle name="Currency 2 52 2" xfId="44524"/>
    <cellStyle name="Currency 2 53" xfId="21807"/>
    <cellStyle name="Currency 2 53 2" xfId="44579"/>
    <cellStyle name="Currency 2 54" xfId="21862"/>
    <cellStyle name="Currency 2 54 2" xfId="44634"/>
    <cellStyle name="Currency 2 55" xfId="21917"/>
    <cellStyle name="Currency 2 55 2" xfId="44689"/>
    <cellStyle name="Currency 2 56" xfId="21972"/>
    <cellStyle name="Currency 2 56 2" xfId="44744"/>
    <cellStyle name="Currency 2 57" xfId="22027"/>
    <cellStyle name="Currency 2 57 2" xfId="44799"/>
    <cellStyle name="Currency 2 58" xfId="22082"/>
    <cellStyle name="Currency 2 58 2" xfId="44854"/>
    <cellStyle name="Currency 2 59" xfId="22137"/>
    <cellStyle name="Currency 2 59 2" xfId="44909"/>
    <cellStyle name="Currency 2 6" xfId="630"/>
    <cellStyle name="Currency 2 6 10" xfId="23402"/>
    <cellStyle name="Currency 2 6 2" xfId="1345"/>
    <cellStyle name="Currency 2 6 2 2" xfId="5470"/>
    <cellStyle name="Currency 2 6 2 2 2" xfId="28242"/>
    <cellStyle name="Currency 2 6 2 3" xfId="9597"/>
    <cellStyle name="Currency 2 6 2 3 2" xfId="32369"/>
    <cellStyle name="Currency 2 6 2 4" xfId="13997"/>
    <cellStyle name="Currency 2 6 2 4 2" xfId="36769"/>
    <cellStyle name="Currency 2 6 2 5" xfId="17957"/>
    <cellStyle name="Currency 2 6 2 5 2" xfId="40729"/>
    <cellStyle name="Currency 2 6 2 6" xfId="24117"/>
    <cellStyle name="Currency 2 6 3" xfId="2060"/>
    <cellStyle name="Currency 2 6 3 2" xfId="6185"/>
    <cellStyle name="Currency 2 6 3 2 2" xfId="28957"/>
    <cellStyle name="Currency 2 6 3 3" xfId="10312"/>
    <cellStyle name="Currency 2 6 3 3 2" xfId="33084"/>
    <cellStyle name="Currency 2 6 3 4" xfId="14712"/>
    <cellStyle name="Currency 2 6 3 4 2" xfId="37484"/>
    <cellStyle name="Currency 2 6 3 5" xfId="18672"/>
    <cellStyle name="Currency 2 6 3 5 2" xfId="41444"/>
    <cellStyle name="Currency 2 6 3 6" xfId="24832"/>
    <cellStyle name="Currency 2 6 4" xfId="2885"/>
    <cellStyle name="Currency 2 6 4 2" xfId="7010"/>
    <cellStyle name="Currency 2 6 4 2 2" xfId="29782"/>
    <cellStyle name="Currency 2 6 4 3" xfId="11137"/>
    <cellStyle name="Currency 2 6 4 3 2" xfId="33909"/>
    <cellStyle name="Currency 2 6 4 4" xfId="15537"/>
    <cellStyle name="Currency 2 6 4 4 2" xfId="38309"/>
    <cellStyle name="Currency 2 6 4 5" xfId="19497"/>
    <cellStyle name="Currency 2 6 4 5 2" xfId="42269"/>
    <cellStyle name="Currency 2 6 4 6" xfId="25657"/>
    <cellStyle name="Currency 2 6 5" xfId="3875"/>
    <cellStyle name="Currency 2 6 5 2" xfId="8000"/>
    <cellStyle name="Currency 2 6 5 2 2" xfId="30772"/>
    <cellStyle name="Currency 2 6 5 3" xfId="12127"/>
    <cellStyle name="Currency 2 6 5 3 2" xfId="34899"/>
    <cellStyle name="Currency 2 6 5 4" xfId="16527"/>
    <cellStyle name="Currency 2 6 5 4 2" xfId="39299"/>
    <cellStyle name="Currency 2 6 5 5" xfId="20487"/>
    <cellStyle name="Currency 2 6 5 5 2" xfId="43259"/>
    <cellStyle name="Currency 2 6 5 6" xfId="26647"/>
    <cellStyle name="Currency 2 6 6" xfId="4755"/>
    <cellStyle name="Currency 2 6 6 2" xfId="27527"/>
    <cellStyle name="Currency 2 6 7" xfId="8882"/>
    <cellStyle name="Currency 2 6 7 2" xfId="31654"/>
    <cellStyle name="Currency 2 6 8" xfId="13282"/>
    <cellStyle name="Currency 2 6 8 2" xfId="36054"/>
    <cellStyle name="Currency 2 6 9" xfId="17242"/>
    <cellStyle name="Currency 2 6 9 2" xfId="40014"/>
    <cellStyle name="Currency 2 60" xfId="22192"/>
    <cellStyle name="Currency 2 60 2" xfId="44964"/>
    <cellStyle name="Currency 2 61" xfId="22247"/>
    <cellStyle name="Currency 2 61 2" xfId="45019"/>
    <cellStyle name="Currency 2 62" xfId="22302"/>
    <cellStyle name="Currency 2 62 2" xfId="45074"/>
    <cellStyle name="Currency 2 63" xfId="22357"/>
    <cellStyle name="Currency 2 63 2" xfId="45129"/>
    <cellStyle name="Currency 2 64" xfId="22412"/>
    <cellStyle name="Currency 2 64 2" xfId="45184"/>
    <cellStyle name="Currency 2 65" xfId="22467"/>
    <cellStyle name="Currency 2 65 2" xfId="45239"/>
    <cellStyle name="Currency 2 66" xfId="22522"/>
    <cellStyle name="Currency 2 66 2" xfId="45294"/>
    <cellStyle name="Currency 2 67" xfId="22577"/>
    <cellStyle name="Currency 2 67 2" xfId="45349"/>
    <cellStyle name="Currency 2 68" xfId="22632"/>
    <cellStyle name="Currency 2 68 2" xfId="45404"/>
    <cellStyle name="Currency 2 69" xfId="22687"/>
    <cellStyle name="Currency 2 69 2" xfId="45459"/>
    <cellStyle name="Currency 2 7" xfId="685"/>
    <cellStyle name="Currency 2 7 10" xfId="23457"/>
    <cellStyle name="Currency 2 7 2" xfId="1400"/>
    <cellStyle name="Currency 2 7 2 2" xfId="5525"/>
    <cellStyle name="Currency 2 7 2 2 2" xfId="28297"/>
    <cellStyle name="Currency 2 7 2 3" xfId="9652"/>
    <cellStyle name="Currency 2 7 2 3 2" xfId="32424"/>
    <cellStyle name="Currency 2 7 2 4" xfId="14052"/>
    <cellStyle name="Currency 2 7 2 4 2" xfId="36824"/>
    <cellStyle name="Currency 2 7 2 5" xfId="18012"/>
    <cellStyle name="Currency 2 7 2 5 2" xfId="40784"/>
    <cellStyle name="Currency 2 7 2 6" xfId="24172"/>
    <cellStyle name="Currency 2 7 3" xfId="2115"/>
    <cellStyle name="Currency 2 7 3 2" xfId="6240"/>
    <cellStyle name="Currency 2 7 3 2 2" xfId="29012"/>
    <cellStyle name="Currency 2 7 3 3" xfId="10367"/>
    <cellStyle name="Currency 2 7 3 3 2" xfId="33139"/>
    <cellStyle name="Currency 2 7 3 4" xfId="14767"/>
    <cellStyle name="Currency 2 7 3 4 2" xfId="37539"/>
    <cellStyle name="Currency 2 7 3 5" xfId="18727"/>
    <cellStyle name="Currency 2 7 3 5 2" xfId="41499"/>
    <cellStyle name="Currency 2 7 3 6" xfId="24887"/>
    <cellStyle name="Currency 2 7 4" xfId="2940"/>
    <cellStyle name="Currency 2 7 4 2" xfId="7065"/>
    <cellStyle name="Currency 2 7 4 2 2" xfId="29837"/>
    <cellStyle name="Currency 2 7 4 3" xfId="11192"/>
    <cellStyle name="Currency 2 7 4 3 2" xfId="33964"/>
    <cellStyle name="Currency 2 7 4 4" xfId="15592"/>
    <cellStyle name="Currency 2 7 4 4 2" xfId="38364"/>
    <cellStyle name="Currency 2 7 4 5" xfId="19552"/>
    <cellStyle name="Currency 2 7 4 5 2" xfId="42324"/>
    <cellStyle name="Currency 2 7 4 6" xfId="25712"/>
    <cellStyle name="Currency 2 7 5" xfId="3930"/>
    <cellStyle name="Currency 2 7 5 2" xfId="8055"/>
    <cellStyle name="Currency 2 7 5 2 2" xfId="30827"/>
    <cellStyle name="Currency 2 7 5 3" xfId="12182"/>
    <cellStyle name="Currency 2 7 5 3 2" xfId="34954"/>
    <cellStyle name="Currency 2 7 5 4" xfId="16582"/>
    <cellStyle name="Currency 2 7 5 4 2" xfId="39354"/>
    <cellStyle name="Currency 2 7 5 5" xfId="20542"/>
    <cellStyle name="Currency 2 7 5 5 2" xfId="43314"/>
    <cellStyle name="Currency 2 7 5 6" xfId="26702"/>
    <cellStyle name="Currency 2 7 6" xfId="4810"/>
    <cellStyle name="Currency 2 7 6 2" xfId="27582"/>
    <cellStyle name="Currency 2 7 7" xfId="8937"/>
    <cellStyle name="Currency 2 7 7 2" xfId="31709"/>
    <cellStyle name="Currency 2 7 8" xfId="13337"/>
    <cellStyle name="Currency 2 7 8 2" xfId="36109"/>
    <cellStyle name="Currency 2 7 9" xfId="17297"/>
    <cellStyle name="Currency 2 7 9 2" xfId="40069"/>
    <cellStyle name="Currency 2 70" xfId="22742"/>
    <cellStyle name="Currency 2 70 2" xfId="45514"/>
    <cellStyle name="Currency 2 71" xfId="22797"/>
    <cellStyle name="Currency 2 71 2" xfId="45569"/>
    <cellStyle name="Currency 2 72" xfId="22852"/>
    <cellStyle name="Currency 2 72 2" xfId="45624"/>
    <cellStyle name="Currency 2 73" xfId="22907"/>
    <cellStyle name="Currency 2 73 2" xfId="45679"/>
    <cellStyle name="Currency 2 74" xfId="22962"/>
    <cellStyle name="Currency 2 8" xfId="740"/>
    <cellStyle name="Currency 2 8 10" xfId="23512"/>
    <cellStyle name="Currency 2 8 2" xfId="1455"/>
    <cellStyle name="Currency 2 8 2 2" xfId="5580"/>
    <cellStyle name="Currency 2 8 2 2 2" xfId="28352"/>
    <cellStyle name="Currency 2 8 2 3" xfId="9707"/>
    <cellStyle name="Currency 2 8 2 3 2" xfId="32479"/>
    <cellStyle name="Currency 2 8 2 4" xfId="14107"/>
    <cellStyle name="Currency 2 8 2 4 2" xfId="36879"/>
    <cellStyle name="Currency 2 8 2 5" xfId="18067"/>
    <cellStyle name="Currency 2 8 2 5 2" xfId="40839"/>
    <cellStyle name="Currency 2 8 2 6" xfId="24227"/>
    <cellStyle name="Currency 2 8 3" xfId="2170"/>
    <cellStyle name="Currency 2 8 3 2" xfId="6295"/>
    <cellStyle name="Currency 2 8 3 2 2" xfId="29067"/>
    <cellStyle name="Currency 2 8 3 3" xfId="10422"/>
    <cellStyle name="Currency 2 8 3 3 2" xfId="33194"/>
    <cellStyle name="Currency 2 8 3 4" xfId="14822"/>
    <cellStyle name="Currency 2 8 3 4 2" xfId="37594"/>
    <cellStyle name="Currency 2 8 3 5" xfId="18782"/>
    <cellStyle name="Currency 2 8 3 5 2" xfId="41554"/>
    <cellStyle name="Currency 2 8 3 6" xfId="24942"/>
    <cellStyle name="Currency 2 8 4" xfId="2995"/>
    <cellStyle name="Currency 2 8 4 2" xfId="7120"/>
    <cellStyle name="Currency 2 8 4 2 2" xfId="29892"/>
    <cellStyle name="Currency 2 8 4 3" xfId="11247"/>
    <cellStyle name="Currency 2 8 4 3 2" xfId="34019"/>
    <cellStyle name="Currency 2 8 4 4" xfId="15647"/>
    <cellStyle name="Currency 2 8 4 4 2" xfId="38419"/>
    <cellStyle name="Currency 2 8 4 5" xfId="19607"/>
    <cellStyle name="Currency 2 8 4 5 2" xfId="42379"/>
    <cellStyle name="Currency 2 8 4 6" xfId="25767"/>
    <cellStyle name="Currency 2 8 5" xfId="3985"/>
    <cellStyle name="Currency 2 8 5 2" xfId="8110"/>
    <cellStyle name="Currency 2 8 5 2 2" xfId="30882"/>
    <cellStyle name="Currency 2 8 5 3" xfId="12237"/>
    <cellStyle name="Currency 2 8 5 3 2" xfId="35009"/>
    <cellStyle name="Currency 2 8 5 4" xfId="16637"/>
    <cellStyle name="Currency 2 8 5 4 2" xfId="39409"/>
    <cellStyle name="Currency 2 8 5 5" xfId="20597"/>
    <cellStyle name="Currency 2 8 5 5 2" xfId="43369"/>
    <cellStyle name="Currency 2 8 5 6" xfId="26757"/>
    <cellStyle name="Currency 2 8 6" xfId="4865"/>
    <cellStyle name="Currency 2 8 6 2" xfId="27637"/>
    <cellStyle name="Currency 2 8 7" xfId="8992"/>
    <cellStyle name="Currency 2 8 7 2" xfId="31764"/>
    <cellStyle name="Currency 2 8 8" xfId="13392"/>
    <cellStyle name="Currency 2 8 8 2" xfId="36164"/>
    <cellStyle name="Currency 2 8 9" xfId="17352"/>
    <cellStyle name="Currency 2 8 9 2" xfId="40124"/>
    <cellStyle name="Currency 2 9" xfId="850"/>
    <cellStyle name="Currency 2 9 10" xfId="23622"/>
    <cellStyle name="Currency 2 9 2" xfId="1565"/>
    <cellStyle name="Currency 2 9 2 2" xfId="5690"/>
    <cellStyle name="Currency 2 9 2 2 2" xfId="28462"/>
    <cellStyle name="Currency 2 9 2 3" xfId="9817"/>
    <cellStyle name="Currency 2 9 2 3 2" xfId="32589"/>
    <cellStyle name="Currency 2 9 2 4" xfId="14217"/>
    <cellStyle name="Currency 2 9 2 4 2" xfId="36989"/>
    <cellStyle name="Currency 2 9 2 5" xfId="18177"/>
    <cellStyle name="Currency 2 9 2 5 2" xfId="40949"/>
    <cellStyle name="Currency 2 9 2 6" xfId="24337"/>
    <cellStyle name="Currency 2 9 3" xfId="2280"/>
    <cellStyle name="Currency 2 9 3 2" xfId="6405"/>
    <cellStyle name="Currency 2 9 3 2 2" xfId="29177"/>
    <cellStyle name="Currency 2 9 3 3" xfId="10532"/>
    <cellStyle name="Currency 2 9 3 3 2" xfId="33304"/>
    <cellStyle name="Currency 2 9 3 4" xfId="14932"/>
    <cellStyle name="Currency 2 9 3 4 2" xfId="37704"/>
    <cellStyle name="Currency 2 9 3 5" xfId="18892"/>
    <cellStyle name="Currency 2 9 3 5 2" xfId="41664"/>
    <cellStyle name="Currency 2 9 3 6" xfId="25052"/>
    <cellStyle name="Currency 2 9 4" xfId="3105"/>
    <cellStyle name="Currency 2 9 4 2" xfId="7230"/>
    <cellStyle name="Currency 2 9 4 2 2" xfId="30002"/>
    <cellStyle name="Currency 2 9 4 3" xfId="11357"/>
    <cellStyle name="Currency 2 9 4 3 2" xfId="34129"/>
    <cellStyle name="Currency 2 9 4 4" xfId="15757"/>
    <cellStyle name="Currency 2 9 4 4 2" xfId="38529"/>
    <cellStyle name="Currency 2 9 4 5" xfId="19717"/>
    <cellStyle name="Currency 2 9 4 5 2" xfId="42489"/>
    <cellStyle name="Currency 2 9 4 6" xfId="25877"/>
    <cellStyle name="Currency 2 9 5" xfId="4095"/>
    <cellStyle name="Currency 2 9 5 2" xfId="8220"/>
    <cellStyle name="Currency 2 9 5 2 2" xfId="30992"/>
    <cellStyle name="Currency 2 9 5 3" xfId="12347"/>
    <cellStyle name="Currency 2 9 5 3 2" xfId="35119"/>
    <cellStyle name="Currency 2 9 5 4" xfId="16747"/>
    <cellStyle name="Currency 2 9 5 4 2" xfId="39519"/>
    <cellStyle name="Currency 2 9 5 5" xfId="20707"/>
    <cellStyle name="Currency 2 9 5 5 2" xfId="43479"/>
    <cellStyle name="Currency 2 9 5 6" xfId="26867"/>
    <cellStyle name="Currency 2 9 6" xfId="4975"/>
    <cellStyle name="Currency 2 9 6 2" xfId="27747"/>
    <cellStyle name="Currency 2 9 7" xfId="9102"/>
    <cellStyle name="Currency 2 9 7 2" xfId="31874"/>
    <cellStyle name="Currency 2 9 8" xfId="13502"/>
    <cellStyle name="Currency 2 9 8 2" xfId="36274"/>
    <cellStyle name="Currency 2 9 9" xfId="17462"/>
    <cellStyle name="Currency 2 9 9 2" xfId="40234"/>
    <cellStyle name="Explanatory Text 2" xfId="107"/>
    <cellStyle name="Good 2" xfId="108"/>
    <cellStyle name="Header1" xfId="109"/>
    <cellStyle name="Header2" xfId="110"/>
    <cellStyle name="Heading 1 2" xfId="111"/>
    <cellStyle name="Heading 2 2" xfId="112"/>
    <cellStyle name="Heading 3 2" xfId="113"/>
    <cellStyle name="Heading 4 2" xfId="114"/>
    <cellStyle name="Hyperlink" xfId="45754" builtinId="8"/>
    <cellStyle name="Hyperlink 2" xfId="3"/>
    <cellStyle name="Hyperlink 3" xfId="115"/>
    <cellStyle name="Hyperlink 4" xfId="45735"/>
    <cellStyle name="Input 2" xfId="116"/>
    <cellStyle name="Linked Cell 2" xfId="117"/>
    <cellStyle name="Neutral 2" xfId="118"/>
    <cellStyle name="Normal" xfId="0" builtinId="0"/>
    <cellStyle name="Normal 10" xfId="119"/>
    <cellStyle name="Normal 10 10" xfId="906"/>
    <cellStyle name="Normal 10 10 10" xfId="23678"/>
    <cellStyle name="Normal 10 10 2" xfId="1621"/>
    <cellStyle name="Normal 10 10 2 2" xfId="5746"/>
    <cellStyle name="Normal 10 10 2 2 2" xfId="28518"/>
    <cellStyle name="Normal 10 10 2 3" xfId="9873"/>
    <cellStyle name="Normal 10 10 2 3 2" xfId="32645"/>
    <cellStyle name="Normal 10 10 2 4" xfId="14273"/>
    <cellStyle name="Normal 10 10 2 4 2" xfId="37045"/>
    <cellStyle name="Normal 10 10 2 5" xfId="18233"/>
    <cellStyle name="Normal 10 10 2 5 2" xfId="41005"/>
    <cellStyle name="Normal 10 10 2 6" xfId="24393"/>
    <cellStyle name="Normal 10 10 3" xfId="2336"/>
    <cellStyle name="Normal 10 10 3 2" xfId="6461"/>
    <cellStyle name="Normal 10 10 3 2 2" xfId="29233"/>
    <cellStyle name="Normal 10 10 3 3" xfId="10588"/>
    <cellStyle name="Normal 10 10 3 3 2" xfId="33360"/>
    <cellStyle name="Normal 10 10 3 4" xfId="14988"/>
    <cellStyle name="Normal 10 10 3 4 2" xfId="37760"/>
    <cellStyle name="Normal 10 10 3 5" xfId="18948"/>
    <cellStyle name="Normal 10 10 3 5 2" xfId="41720"/>
    <cellStyle name="Normal 10 10 3 6" xfId="25108"/>
    <cellStyle name="Normal 10 10 4" xfId="3161"/>
    <cellStyle name="Normal 10 10 4 2" xfId="7286"/>
    <cellStyle name="Normal 10 10 4 2 2" xfId="30058"/>
    <cellStyle name="Normal 10 10 4 3" xfId="11413"/>
    <cellStyle name="Normal 10 10 4 3 2" xfId="34185"/>
    <cellStyle name="Normal 10 10 4 4" xfId="15813"/>
    <cellStyle name="Normal 10 10 4 4 2" xfId="38585"/>
    <cellStyle name="Normal 10 10 4 5" xfId="19773"/>
    <cellStyle name="Normal 10 10 4 5 2" xfId="42545"/>
    <cellStyle name="Normal 10 10 4 6" xfId="25933"/>
    <cellStyle name="Normal 10 10 5" xfId="4151"/>
    <cellStyle name="Normal 10 10 5 2" xfId="8276"/>
    <cellStyle name="Normal 10 10 5 2 2" xfId="31048"/>
    <cellStyle name="Normal 10 10 5 3" xfId="12403"/>
    <cellStyle name="Normal 10 10 5 3 2" xfId="35175"/>
    <cellStyle name="Normal 10 10 5 4" xfId="16803"/>
    <cellStyle name="Normal 10 10 5 4 2" xfId="39575"/>
    <cellStyle name="Normal 10 10 5 5" xfId="20763"/>
    <cellStyle name="Normal 10 10 5 5 2" xfId="43535"/>
    <cellStyle name="Normal 10 10 5 6" xfId="26923"/>
    <cellStyle name="Normal 10 10 6" xfId="5031"/>
    <cellStyle name="Normal 10 10 6 2" xfId="27803"/>
    <cellStyle name="Normal 10 10 7" xfId="9158"/>
    <cellStyle name="Normal 10 10 7 2" xfId="31930"/>
    <cellStyle name="Normal 10 10 8" xfId="13558"/>
    <cellStyle name="Normal 10 10 8 2" xfId="36330"/>
    <cellStyle name="Normal 10 10 9" xfId="17518"/>
    <cellStyle name="Normal 10 10 9 2" xfId="40290"/>
    <cellStyle name="Normal 10 11" xfId="961"/>
    <cellStyle name="Normal 10 11 2" xfId="5086"/>
    <cellStyle name="Normal 10 11 2 2" xfId="27858"/>
    <cellStyle name="Normal 10 11 3" xfId="9213"/>
    <cellStyle name="Normal 10 11 3 2" xfId="31985"/>
    <cellStyle name="Normal 10 11 4" xfId="13613"/>
    <cellStyle name="Normal 10 11 4 2" xfId="36385"/>
    <cellStyle name="Normal 10 11 5" xfId="17573"/>
    <cellStyle name="Normal 10 11 5 2" xfId="40345"/>
    <cellStyle name="Normal 10 11 6" xfId="23733"/>
    <cellStyle name="Normal 10 12" xfId="1676"/>
    <cellStyle name="Normal 10 12 2" xfId="5801"/>
    <cellStyle name="Normal 10 12 2 2" xfId="28573"/>
    <cellStyle name="Normal 10 12 3" xfId="9928"/>
    <cellStyle name="Normal 10 12 3 2" xfId="32700"/>
    <cellStyle name="Normal 10 12 4" xfId="14328"/>
    <cellStyle name="Normal 10 12 4 2" xfId="37100"/>
    <cellStyle name="Normal 10 12 5" xfId="18288"/>
    <cellStyle name="Normal 10 12 5 2" xfId="41060"/>
    <cellStyle name="Normal 10 12 6" xfId="24448"/>
    <cellStyle name="Normal 10 13" xfId="2391"/>
    <cellStyle name="Normal 10 13 2" xfId="6516"/>
    <cellStyle name="Normal 10 13 2 2" xfId="29288"/>
    <cellStyle name="Normal 10 13 3" xfId="10643"/>
    <cellStyle name="Normal 10 13 3 2" xfId="33415"/>
    <cellStyle name="Normal 10 13 4" xfId="15043"/>
    <cellStyle name="Normal 10 13 4 2" xfId="37815"/>
    <cellStyle name="Normal 10 13 5" xfId="19003"/>
    <cellStyle name="Normal 10 13 5 2" xfId="41775"/>
    <cellStyle name="Normal 10 13 6" xfId="25163"/>
    <cellStyle name="Normal 10 14" xfId="2446"/>
    <cellStyle name="Normal 10 14 2" xfId="6571"/>
    <cellStyle name="Normal 10 14 2 2" xfId="29343"/>
    <cellStyle name="Normal 10 14 3" xfId="10698"/>
    <cellStyle name="Normal 10 14 3 2" xfId="33470"/>
    <cellStyle name="Normal 10 14 4" xfId="15098"/>
    <cellStyle name="Normal 10 14 4 2" xfId="37870"/>
    <cellStyle name="Normal 10 14 5" xfId="19058"/>
    <cellStyle name="Normal 10 14 5 2" xfId="41830"/>
    <cellStyle name="Normal 10 14 6" xfId="25218"/>
    <cellStyle name="Normal 10 15" xfId="2501"/>
    <cellStyle name="Normal 10 15 2" xfId="6626"/>
    <cellStyle name="Normal 10 15 2 2" xfId="29398"/>
    <cellStyle name="Normal 10 15 3" xfId="10753"/>
    <cellStyle name="Normal 10 15 3 2" xfId="33525"/>
    <cellStyle name="Normal 10 15 4" xfId="15153"/>
    <cellStyle name="Normal 10 15 4 2" xfId="37925"/>
    <cellStyle name="Normal 10 15 5" xfId="19113"/>
    <cellStyle name="Normal 10 15 5 2" xfId="41885"/>
    <cellStyle name="Normal 10 15 6" xfId="25273"/>
    <cellStyle name="Normal 10 16" xfId="3216"/>
    <cellStyle name="Normal 10 16 2" xfId="7341"/>
    <cellStyle name="Normal 10 16 2 2" xfId="30113"/>
    <cellStyle name="Normal 10 16 3" xfId="11468"/>
    <cellStyle name="Normal 10 16 3 2" xfId="34240"/>
    <cellStyle name="Normal 10 16 4" xfId="15868"/>
    <cellStyle name="Normal 10 16 4 2" xfId="38640"/>
    <cellStyle name="Normal 10 16 5" xfId="19828"/>
    <cellStyle name="Normal 10 16 5 2" xfId="42600"/>
    <cellStyle name="Normal 10 16 6" xfId="25988"/>
    <cellStyle name="Normal 10 17" xfId="3271"/>
    <cellStyle name="Normal 10 17 2" xfId="7396"/>
    <cellStyle name="Normal 10 17 2 2" xfId="30168"/>
    <cellStyle name="Normal 10 17 3" xfId="11523"/>
    <cellStyle name="Normal 10 17 3 2" xfId="34295"/>
    <cellStyle name="Normal 10 17 4" xfId="15923"/>
    <cellStyle name="Normal 10 17 4 2" xfId="38695"/>
    <cellStyle name="Normal 10 17 5" xfId="19883"/>
    <cellStyle name="Normal 10 17 5 2" xfId="42655"/>
    <cellStyle name="Normal 10 17 6" xfId="26043"/>
    <cellStyle name="Normal 10 18" xfId="3326"/>
    <cellStyle name="Normal 10 18 2" xfId="7451"/>
    <cellStyle name="Normal 10 18 2 2" xfId="30223"/>
    <cellStyle name="Normal 10 18 3" xfId="11578"/>
    <cellStyle name="Normal 10 18 3 2" xfId="34350"/>
    <cellStyle name="Normal 10 18 4" xfId="15978"/>
    <cellStyle name="Normal 10 18 4 2" xfId="38750"/>
    <cellStyle name="Normal 10 18 5" xfId="19938"/>
    <cellStyle name="Normal 10 18 5 2" xfId="42710"/>
    <cellStyle name="Normal 10 18 6" xfId="26098"/>
    <cellStyle name="Normal 10 19" xfId="3381"/>
    <cellStyle name="Normal 10 19 2" xfId="7506"/>
    <cellStyle name="Normal 10 19 2 2" xfId="30278"/>
    <cellStyle name="Normal 10 19 3" xfId="11633"/>
    <cellStyle name="Normal 10 19 3 2" xfId="34405"/>
    <cellStyle name="Normal 10 19 4" xfId="16033"/>
    <cellStyle name="Normal 10 19 4 2" xfId="38805"/>
    <cellStyle name="Normal 10 19 5" xfId="19993"/>
    <cellStyle name="Normal 10 19 5 2" xfId="42765"/>
    <cellStyle name="Normal 10 19 6" xfId="26153"/>
    <cellStyle name="Normal 10 2" xfId="246"/>
    <cellStyle name="Normal 10 2 10" xfId="8553"/>
    <cellStyle name="Normal 10 2 10 2" xfId="31325"/>
    <cellStyle name="Normal 10 2 11" xfId="12513"/>
    <cellStyle name="Normal 10 2 11 2" xfId="35285"/>
    <cellStyle name="Normal 10 2 12" xfId="12953"/>
    <cellStyle name="Normal 10 2 12 2" xfId="35725"/>
    <cellStyle name="Normal 10 2 13" xfId="16913"/>
    <cellStyle name="Normal 10 2 13 2" xfId="39685"/>
    <cellStyle name="Normal 10 2 14" xfId="356"/>
    <cellStyle name="Normal 10 2 14 2" xfId="23128"/>
    <cellStyle name="Normal 10 2 15" xfId="23018"/>
    <cellStyle name="Normal 10 2 2" xfId="411"/>
    <cellStyle name="Normal 10 2 2 10" xfId="17023"/>
    <cellStyle name="Normal 10 2 2 10 2" xfId="39795"/>
    <cellStyle name="Normal 10 2 2 11" xfId="23183"/>
    <cellStyle name="Normal 10 2 2 2" xfId="1126"/>
    <cellStyle name="Normal 10 2 2 2 2" xfId="5251"/>
    <cellStyle name="Normal 10 2 2 2 2 2" xfId="28023"/>
    <cellStyle name="Normal 10 2 2 2 3" xfId="9378"/>
    <cellStyle name="Normal 10 2 2 2 3 2" xfId="32150"/>
    <cellStyle name="Normal 10 2 2 2 4" xfId="13778"/>
    <cellStyle name="Normal 10 2 2 2 4 2" xfId="36550"/>
    <cellStyle name="Normal 10 2 2 2 5" xfId="17738"/>
    <cellStyle name="Normal 10 2 2 2 5 2" xfId="40510"/>
    <cellStyle name="Normal 10 2 2 2 6" xfId="23898"/>
    <cellStyle name="Normal 10 2 2 3" xfId="1841"/>
    <cellStyle name="Normal 10 2 2 3 2" xfId="5966"/>
    <cellStyle name="Normal 10 2 2 3 2 2" xfId="28738"/>
    <cellStyle name="Normal 10 2 2 3 3" xfId="10093"/>
    <cellStyle name="Normal 10 2 2 3 3 2" xfId="32865"/>
    <cellStyle name="Normal 10 2 2 3 4" xfId="14493"/>
    <cellStyle name="Normal 10 2 2 3 4 2" xfId="37265"/>
    <cellStyle name="Normal 10 2 2 3 5" xfId="18453"/>
    <cellStyle name="Normal 10 2 2 3 5 2" xfId="41225"/>
    <cellStyle name="Normal 10 2 2 3 6" xfId="24613"/>
    <cellStyle name="Normal 10 2 2 4" xfId="2666"/>
    <cellStyle name="Normal 10 2 2 4 2" xfId="6791"/>
    <cellStyle name="Normal 10 2 2 4 2 2" xfId="29563"/>
    <cellStyle name="Normal 10 2 2 4 3" xfId="10918"/>
    <cellStyle name="Normal 10 2 2 4 3 2" xfId="33690"/>
    <cellStyle name="Normal 10 2 2 4 4" xfId="15318"/>
    <cellStyle name="Normal 10 2 2 4 4 2" xfId="38090"/>
    <cellStyle name="Normal 10 2 2 4 5" xfId="19278"/>
    <cellStyle name="Normal 10 2 2 4 5 2" xfId="42050"/>
    <cellStyle name="Normal 10 2 2 4 6" xfId="25438"/>
    <cellStyle name="Normal 10 2 2 5" xfId="3656"/>
    <cellStyle name="Normal 10 2 2 5 2" xfId="7781"/>
    <cellStyle name="Normal 10 2 2 5 2 2" xfId="30553"/>
    <cellStyle name="Normal 10 2 2 5 3" xfId="11908"/>
    <cellStyle name="Normal 10 2 2 5 3 2" xfId="34680"/>
    <cellStyle name="Normal 10 2 2 5 4" xfId="16308"/>
    <cellStyle name="Normal 10 2 2 5 4 2" xfId="39080"/>
    <cellStyle name="Normal 10 2 2 5 5" xfId="20268"/>
    <cellStyle name="Normal 10 2 2 5 5 2" xfId="43040"/>
    <cellStyle name="Normal 10 2 2 5 6" xfId="26428"/>
    <cellStyle name="Normal 10 2 2 6" xfId="4536"/>
    <cellStyle name="Normal 10 2 2 6 2" xfId="27308"/>
    <cellStyle name="Normal 10 2 2 7" xfId="8663"/>
    <cellStyle name="Normal 10 2 2 7 2" xfId="31435"/>
    <cellStyle name="Normal 10 2 2 8" xfId="12623"/>
    <cellStyle name="Normal 10 2 2 8 2" xfId="35395"/>
    <cellStyle name="Normal 10 2 2 9" xfId="13063"/>
    <cellStyle name="Normal 10 2 2 9 2" xfId="35835"/>
    <cellStyle name="Normal 10 2 3" xfId="521"/>
    <cellStyle name="Normal 10 2 3 10" xfId="17133"/>
    <cellStyle name="Normal 10 2 3 10 2" xfId="39905"/>
    <cellStyle name="Normal 10 2 3 11" xfId="23293"/>
    <cellStyle name="Normal 10 2 3 2" xfId="1236"/>
    <cellStyle name="Normal 10 2 3 2 2" xfId="5361"/>
    <cellStyle name="Normal 10 2 3 2 2 2" xfId="28133"/>
    <cellStyle name="Normal 10 2 3 2 3" xfId="9488"/>
    <cellStyle name="Normal 10 2 3 2 3 2" xfId="32260"/>
    <cellStyle name="Normal 10 2 3 2 4" xfId="13888"/>
    <cellStyle name="Normal 10 2 3 2 4 2" xfId="36660"/>
    <cellStyle name="Normal 10 2 3 2 5" xfId="17848"/>
    <cellStyle name="Normal 10 2 3 2 5 2" xfId="40620"/>
    <cellStyle name="Normal 10 2 3 2 6" xfId="24008"/>
    <cellStyle name="Normal 10 2 3 3" xfId="1951"/>
    <cellStyle name="Normal 10 2 3 3 2" xfId="6076"/>
    <cellStyle name="Normal 10 2 3 3 2 2" xfId="28848"/>
    <cellStyle name="Normal 10 2 3 3 3" xfId="10203"/>
    <cellStyle name="Normal 10 2 3 3 3 2" xfId="32975"/>
    <cellStyle name="Normal 10 2 3 3 4" xfId="14603"/>
    <cellStyle name="Normal 10 2 3 3 4 2" xfId="37375"/>
    <cellStyle name="Normal 10 2 3 3 5" xfId="18563"/>
    <cellStyle name="Normal 10 2 3 3 5 2" xfId="41335"/>
    <cellStyle name="Normal 10 2 3 3 6" xfId="24723"/>
    <cellStyle name="Normal 10 2 3 4" xfId="2776"/>
    <cellStyle name="Normal 10 2 3 4 2" xfId="6901"/>
    <cellStyle name="Normal 10 2 3 4 2 2" xfId="29673"/>
    <cellStyle name="Normal 10 2 3 4 3" xfId="11028"/>
    <cellStyle name="Normal 10 2 3 4 3 2" xfId="33800"/>
    <cellStyle name="Normal 10 2 3 4 4" xfId="15428"/>
    <cellStyle name="Normal 10 2 3 4 4 2" xfId="38200"/>
    <cellStyle name="Normal 10 2 3 4 5" xfId="19388"/>
    <cellStyle name="Normal 10 2 3 4 5 2" xfId="42160"/>
    <cellStyle name="Normal 10 2 3 4 6" xfId="25548"/>
    <cellStyle name="Normal 10 2 3 5" xfId="3766"/>
    <cellStyle name="Normal 10 2 3 5 2" xfId="7891"/>
    <cellStyle name="Normal 10 2 3 5 2 2" xfId="30663"/>
    <cellStyle name="Normal 10 2 3 5 3" xfId="12018"/>
    <cellStyle name="Normal 10 2 3 5 3 2" xfId="34790"/>
    <cellStyle name="Normal 10 2 3 5 4" xfId="16418"/>
    <cellStyle name="Normal 10 2 3 5 4 2" xfId="39190"/>
    <cellStyle name="Normal 10 2 3 5 5" xfId="20378"/>
    <cellStyle name="Normal 10 2 3 5 5 2" xfId="43150"/>
    <cellStyle name="Normal 10 2 3 5 6" xfId="26538"/>
    <cellStyle name="Normal 10 2 3 6" xfId="4646"/>
    <cellStyle name="Normal 10 2 3 6 2" xfId="27418"/>
    <cellStyle name="Normal 10 2 3 7" xfId="8773"/>
    <cellStyle name="Normal 10 2 3 7 2" xfId="31545"/>
    <cellStyle name="Normal 10 2 3 8" xfId="12733"/>
    <cellStyle name="Normal 10 2 3 8 2" xfId="35505"/>
    <cellStyle name="Normal 10 2 3 9" xfId="13173"/>
    <cellStyle name="Normal 10 2 3 9 2" xfId="35945"/>
    <cellStyle name="Normal 10 2 4" xfId="796"/>
    <cellStyle name="Normal 10 2 4 10" xfId="23568"/>
    <cellStyle name="Normal 10 2 4 2" xfId="1511"/>
    <cellStyle name="Normal 10 2 4 2 2" xfId="5636"/>
    <cellStyle name="Normal 10 2 4 2 2 2" xfId="28408"/>
    <cellStyle name="Normal 10 2 4 2 3" xfId="9763"/>
    <cellStyle name="Normal 10 2 4 2 3 2" xfId="32535"/>
    <cellStyle name="Normal 10 2 4 2 4" xfId="14163"/>
    <cellStyle name="Normal 10 2 4 2 4 2" xfId="36935"/>
    <cellStyle name="Normal 10 2 4 2 5" xfId="18123"/>
    <cellStyle name="Normal 10 2 4 2 5 2" xfId="40895"/>
    <cellStyle name="Normal 10 2 4 2 6" xfId="24283"/>
    <cellStyle name="Normal 10 2 4 3" xfId="2226"/>
    <cellStyle name="Normal 10 2 4 3 2" xfId="6351"/>
    <cellStyle name="Normal 10 2 4 3 2 2" xfId="29123"/>
    <cellStyle name="Normal 10 2 4 3 3" xfId="10478"/>
    <cellStyle name="Normal 10 2 4 3 3 2" xfId="33250"/>
    <cellStyle name="Normal 10 2 4 3 4" xfId="14878"/>
    <cellStyle name="Normal 10 2 4 3 4 2" xfId="37650"/>
    <cellStyle name="Normal 10 2 4 3 5" xfId="18838"/>
    <cellStyle name="Normal 10 2 4 3 5 2" xfId="41610"/>
    <cellStyle name="Normal 10 2 4 3 6" xfId="24998"/>
    <cellStyle name="Normal 10 2 4 4" xfId="3051"/>
    <cellStyle name="Normal 10 2 4 4 2" xfId="7176"/>
    <cellStyle name="Normal 10 2 4 4 2 2" xfId="29948"/>
    <cellStyle name="Normal 10 2 4 4 3" xfId="11303"/>
    <cellStyle name="Normal 10 2 4 4 3 2" xfId="34075"/>
    <cellStyle name="Normal 10 2 4 4 4" xfId="15703"/>
    <cellStyle name="Normal 10 2 4 4 4 2" xfId="38475"/>
    <cellStyle name="Normal 10 2 4 4 5" xfId="19663"/>
    <cellStyle name="Normal 10 2 4 4 5 2" xfId="42435"/>
    <cellStyle name="Normal 10 2 4 4 6" xfId="25823"/>
    <cellStyle name="Normal 10 2 4 5" xfId="4041"/>
    <cellStyle name="Normal 10 2 4 5 2" xfId="8166"/>
    <cellStyle name="Normal 10 2 4 5 2 2" xfId="30938"/>
    <cellStyle name="Normal 10 2 4 5 3" xfId="12293"/>
    <cellStyle name="Normal 10 2 4 5 3 2" xfId="35065"/>
    <cellStyle name="Normal 10 2 4 5 4" xfId="16693"/>
    <cellStyle name="Normal 10 2 4 5 4 2" xfId="39465"/>
    <cellStyle name="Normal 10 2 4 5 5" xfId="20653"/>
    <cellStyle name="Normal 10 2 4 5 5 2" xfId="43425"/>
    <cellStyle name="Normal 10 2 4 5 6" xfId="26813"/>
    <cellStyle name="Normal 10 2 4 6" xfId="4921"/>
    <cellStyle name="Normal 10 2 4 6 2" xfId="27693"/>
    <cellStyle name="Normal 10 2 4 7" xfId="9048"/>
    <cellStyle name="Normal 10 2 4 7 2" xfId="31820"/>
    <cellStyle name="Normal 10 2 4 8" xfId="13448"/>
    <cellStyle name="Normal 10 2 4 8 2" xfId="36220"/>
    <cellStyle name="Normal 10 2 4 9" xfId="17408"/>
    <cellStyle name="Normal 10 2 4 9 2" xfId="40180"/>
    <cellStyle name="Normal 10 2 5" xfId="1016"/>
    <cellStyle name="Normal 10 2 5 2" xfId="5141"/>
    <cellStyle name="Normal 10 2 5 2 2" xfId="27913"/>
    <cellStyle name="Normal 10 2 5 3" xfId="9268"/>
    <cellStyle name="Normal 10 2 5 3 2" xfId="32040"/>
    <cellStyle name="Normal 10 2 5 4" xfId="13668"/>
    <cellStyle name="Normal 10 2 5 4 2" xfId="36440"/>
    <cellStyle name="Normal 10 2 5 5" xfId="17628"/>
    <cellStyle name="Normal 10 2 5 5 2" xfId="40400"/>
    <cellStyle name="Normal 10 2 5 6" xfId="23788"/>
    <cellStyle name="Normal 10 2 6" xfId="1731"/>
    <cellStyle name="Normal 10 2 6 2" xfId="5856"/>
    <cellStyle name="Normal 10 2 6 2 2" xfId="28628"/>
    <cellStyle name="Normal 10 2 6 3" xfId="9983"/>
    <cellStyle name="Normal 10 2 6 3 2" xfId="32755"/>
    <cellStyle name="Normal 10 2 6 4" xfId="14383"/>
    <cellStyle name="Normal 10 2 6 4 2" xfId="37155"/>
    <cellStyle name="Normal 10 2 6 5" xfId="18343"/>
    <cellStyle name="Normal 10 2 6 5 2" xfId="41115"/>
    <cellStyle name="Normal 10 2 6 6" xfId="24503"/>
    <cellStyle name="Normal 10 2 7" xfId="2556"/>
    <cellStyle name="Normal 10 2 7 2" xfId="6681"/>
    <cellStyle name="Normal 10 2 7 2 2" xfId="29453"/>
    <cellStyle name="Normal 10 2 7 3" xfId="10808"/>
    <cellStyle name="Normal 10 2 7 3 2" xfId="33580"/>
    <cellStyle name="Normal 10 2 7 4" xfId="15208"/>
    <cellStyle name="Normal 10 2 7 4 2" xfId="37980"/>
    <cellStyle name="Normal 10 2 7 5" xfId="19168"/>
    <cellStyle name="Normal 10 2 7 5 2" xfId="41940"/>
    <cellStyle name="Normal 10 2 7 6" xfId="25328"/>
    <cellStyle name="Normal 10 2 8" xfId="3546"/>
    <cellStyle name="Normal 10 2 8 2" xfId="7671"/>
    <cellStyle name="Normal 10 2 8 2 2" xfId="30443"/>
    <cellStyle name="Normal 10 2 8 3" xfId="11798"/>
    <cellStyle name="Normal 10 2 8 3 2" xfId="34570"/>
    <cellStyle name="Normal 10 2 8 4" xfId="16198"/>
    <cellStyle name="Normal 10 2 8 4 2" xfId="38970"/>
    <cellStyle name="Normal 10 2 8 5" xfId="20158"/>
    <cellStyle name="Normal 10 2 8 5 2" xfId="42930"/>
    <cellStyle name="Normal 10 2 8 6" xfId="26318"/>
    <cellStyle name="Normal 10 2 9" xfId="4426"/>
    <cellStyle name="Normal 10 2 9 2" xfId="27198"/>
    <cellStyle name="Normal 10 20" xfId="3436"/>
    <cellStyle name="Normal 10 20 2" xfId="7561"/>
    <cellStyle name="Normal 10 20 2 2" xfId="30333"/>
    <cellStyle name="Normal 10 20 3" xfId="11688"/>
    <cellStyle name="Normal 10 20 3 2" xfId="34460"/>
    <cellStyle name="Normal 10 20 4" xfId="16088"/>
    <cellStyle name="Normal 10 20 4 2" xfId="38860"/>
    <cellStyle name="Normal 10 20 5" xfId="20048"/>
    <cellStyle name="Normal 10 20 5 2" xfId="42820"/>
    <cellStyle name="Normal 10 20 6" xfId="26208"/>
    <cellStyle name="Normal 10 21" xfId="3491"/>
    <cellStyle name="Normal 10 21 2" xfId="7616"/>
    <cellStyle name="Normal 10 21 2 2" xfId="30388"/>
    <cellStyle name="Normal 10 21 3" xfId="11743"/>
    <cellStyle name="Normal 10 21 3 2" xfId="34515"/>
    <cellStyle name="Normal 10 21 4" xfId="16143"/>
    <cellStyle name="Normal 10 21 4 2" xfId="38915"/>
    <cellStyle name="Normal 10 21 5" xfId="20103"/>
    <cellStyle name="Normal 10 21 5 2" xfId="42875"/>
    <cellStyle name="Normal 10 21 6" xfId="26263"/>
    <cellStyle name="Normal 10 22" xfId="4206"/>
    <cellStyle name="Normal 10 22 2" xfId="26978"/>
    <cellStyle name="Normal 10 23" xfId="4261"/>
    <cellStyle name="Normal 10 23 2" xfId="27033"/>
    <cellStyle name="Normal 10 24" xfId="4316"/>
    <cellStyle name="Normal 10 24 2" xfId="27088"/>
    <cellStyle name="Normal 10 25" xfId="4371"/>
    <cellStyle name="Normal 10 25 2" xfId="27143"/>
    <cellStyle name="Normal 10 26" xfId="8331"/>
    <cellStyle name="Normal 10 26 2" xfId="31103"/>
    <cellStyle name="Normal 10 27" xfId="8388"/>
    <cellStyle name="Normal 10 27 2" xfId="31160"/>
    <cellStyle name="Normal 10 28" xfId="8443"/>
    <cellStyle name="Normal 10 28 2" xfId="31215"/>
    <cellStyle name="Normal 10 29" xfId="8498"/>
    <cellStyle name="Normal 10 29 2" xfId="31270"/>
    <cellStyle name="Normal 10 3" xfId="301"/>
    <cellStyle name="Normal 10 3 10" xfId="16968"/>
    <cellStyle name="Normal 10 3 10 2" xfId="39740"/>
    <cellStyle name="Normal 10 3 11" xfId="23073"/>
    <cellStyle name="Normal 10 3 2" xfId="1071"/>
    <cellStyle name="Normal 10 3 2 2" xfId="5196"/>
    <cellStyle name="Normal 10 3 2 2 2" xfId="27968"/>
    <cellStyle name="Normal 10 3 2 3" xfId="9323"/>
    <cellStyle name="Normal 10 3 2 3 2" xfId="32095"/>
    <cellStyle name="Normal 10 3 2 4" xfId="13723"/>
    <cellStyle name="Normal 10 3 2 4 2" xfId="36495"/>
    <cellStyle name="Normal 10 3 2 5" xfId="17683"/>
    <cellStyle name="Normal 10 3 2 5 2" xfId="40455"/>
    <cellStyle name="Normal 10 3 2 6" xfId="23843"/>
    <cellStyle name="Normal 10 3 3" xfId="1786"/>
    <cellStyle name="Normal 10 3 3 2" xfId="5911"/>
    <cellStyle name="Normal 10 3 3 2 2" xfId="28683"/>
    <cellStyle name="Normal 10 3 3 3" xfId="10038"/>
    <cellStyle name="Normal 10 3 3 3 2" xfId="32810"/>
    <cellStyle name="Normal 10 3 3 4" xfId="14438"/>
    <cellStyle name="Normal 10 3 3 4 2" xfId="37210"/>
    <cellStyle name="Normal 10 3 3 5" xfId="18398"/>
    <cellStyle name="Normal 10 3 3 5 2" xfId="41170"/>
    <cellStyle name="Normal 10 3 3 6" xfId="24558"/>
    <cellStyle name="Normal 10 3 4" xfId="2611"/>
    <cellStyle name="Normal 10 3 4 2" xfId="6736"/>
    <cellStyle name="Normal 10 3 4 2 2" xfId="29508"/>
    <cellStyle name="Normal 10 3 4 3" xfId="10863"/>
    <cellStyle name="Normal 10 3 4 3 2" xfId="33635"/>
    <cellStyle name="Normal 10 3 4 4" xfId="15263"/>
    <cellStyle name="Normal 10 3 4 4 2" xfId="38035"/>
    <cellStyle name="Normal 10 3 4 5" xfId="19223"/>
    <cellStyle name="Normal 10 3 4 5 2" xfId="41995"/>
    <cellStyle name="Normal 10 3 4 6" xfId="25383"/>
    <cellStyle name="Normal 10 3 5" xfId="3601"/>
    <cellStyle name="Normal 10 3 5 2" xfId="7726"/>
    <cellStyle name="Normal 10 3 5 2 2" xfId="30498"/>
    <cellStyle name="Normal 10 3 5 3" xfId="11853"/>
    <cellStyle name="Normal 10 3 5 3 2" xfId="34625"/>
    <cellStyle name="Normal 10 3 5 4" xfId="16253"/>
    <cellStyle name="Normal 10 3 5 4 2" xfId="39025"/>
    <cellStyle name="Normal 10 3 5 5" xfId="20213"/>
    <cellStyle name="Normal 10 3 5 5 2" xfId="42985"/>
    <cellStyle name="Normal 10 3 5 6" xfId="26373"/>
    <cellStyle name="Normal 10 3 6" xfId="4481"/>
    <cellStyle name="Normal 10 3 6 2" xfId="27253"/>
    <cellStyle name="Normal 10 3 7" xfId="8608"/>
    <cellStyle name="Normal 10 3 7 2" xfId="31380"/>
    <cellStyle name="Normal 10 3 8" xfId="12568"/>
    <cellStyle name="Normal 10 3 8 2" xfId="35340"/>
    <cellStyle name="Normal 10 3 9" xfId="13008"/>
    <cellStyle name="Normal 10 3 9 2" xfId="35780"/>
    <cellStyle name="Normal 10 30" xfId="12458"/>
    <cellStyle name="Normal 10 30 2" xfId="35230"/>
    <cellStyle name="Normal 10 31" xfId="12788"/>
    <cellStyle name="Normal 10 31 2" xfId="35560"/>
    <cellStyle name="Normal 10 32" xfId="12843"/>
    <cellStyle name="Normal 10 32 2" xfId="35615"/>
    <cellStyle name="Normal 10 33" xfId="12898"/>
    <cellStyle name="Normal 10 33 2" xfId="35670"/>
    <cellStyle name="Normal 10 34" xfId="16858"/>
    <cellStyle name="Normal 10 34 2" xfId="39630"/>
    <cellStyle name="Normal 10 35" xfId="20818"/>
    <cellStyle name="Normal 10 35 2" xfId="43590"/>
    <cellStyle name="Normal 10 36" xfId="20873"/>
    <cellStyle name="Normal 10 36 2" xfId="43645"/>
    <cellStyle name="Normal 10 37" xfId="20928"/>
    <cellStyle name="Normal 10 37 2" xfId="43700"/>
    <cellStyle name="Normal 10 38" xfId="20983"/>
    <cellStyle name="Normal 10 38 2" xfId="43755"/>
    <cellStyle name="Normal 10 39" xfId="21038"/>
    <cellStyle name="Normal 10 39 2" xfId="43810"/>
    <cellStyle name="Normal 10 4" xfId="466"/>
    <cellStyle name="Normal 10 4 10" xfId="17078"/>
    <cellStyle name="Normal 10 4 10 2" xfId="39850"/>
    <cellStyle name="Normal 10 4 11" xfId="23238"/>
    <cellStyle name="Normal 10 4 2" xfId="1181"/>
    <cellStyle name="Normal 10 4 2 2" xfId="5306"/>
    <cellStyle name="Normal 10 4 2 2 2" xfId="28078"/>
    <cellStyle name="Normal 10 4 2 3" xfId="9433"/>
    <cellStyle name="Normal 10 4 2 3 2" xfId="32205"/>
    <cellStyle name="Normal 10 4 2 4" xfId="13833"/>
    <cellStyle name="Normal 10 4 2 4 2" xfId="36605"/>
    <cellStyle name="Normal 10 4 2 5" xfId="17793"/>
    <cellStyle name="Normal 10 4 2 5 2" xfId="40565"/>
    <cellStyle name="Normal 10 4 2 6" xfId="23953"/>
    <cellStyle name="Normal 10 4 3" xfId="1896"/>
    <cellStyle name="Normal 10 4 3 2" xfId="6021"/>
    <cellStyle name="Normal 10 4 3 2 2" xfId="28793"/>
    <cellStyle name="Normal 10 4 3 3" xfId="10148"/>
    <cellStyle name="Normal 10 4 3 3 2" xfId="32920"/>
    <cellStyle name="Normal 10 4 3 4" xfId="14548"/>
    <cellStyle name="Normal 10 4 3 4 2" xfId="37320"/>
    <cellStyle name="Normal 10 4 3 5" xfId="18508"/>
    <cellStyle name="Normal 10 4 3 5 2" xfId="41280"/>
    <cellStyle name="Normal 10 4 3 6" xfId="24668"/>
    <cellStyle name="Normal 10 4 4" xfId="2721"/>
    <cellStyle name="Normal 10 4 4 2" xfId="6846"/>
    <cellStyle name="Normal 10 4 4 2 2" xfId="29618"/>
    <cellStyle name="Normal 10 4 4 3" xfId="10973"/>
    <cellStyle name="Normal 10 4 4 3 2" xfId="33745"/>
    <cellStyle name="Normal 10 4 4 4" xfId="15373"/>
    <cellStyle name="Normal 10 4 4 4 2" xfId="38145"/>
    <cellStyle name="Normal 10 4 4 5" xfId="19333"/>
    <cellStyle name="Normal 10 4 4 5 2" xfId="42105"/>
    <cellStyle name="Normal 10 4 4 6" xfId="25493"/>
    <cellStyle name="Normal 10 4 5" xfId="3711"/>
    <cellStyle name="Normal 10 4 5 2" xfId="7836"/>
    <cellStyle name="Normal 10 4 5 2 2" xfId="30608"/>
    <cellStyle name="Normal 10 4 5 3" xfId="11963"/>
    <cellStyle name="Normal 10 4 5 3 2" xfId="34735"/>
    <cellStyle name="Normal 10 4 5 4" xfId="16363"/>
    <cellStyle name="Normal 10 4 5 4 2" xfId="39135"/>
    <cellStyle name="Normal 10 4 5 5" xfId="20323"/>
    <cellStyle name="Normal 10 4 5 5 2" xfId="43095"/>
    <cellStyle name="Normal 10 4 5 6" xfId="26483"/>
    <cellStyle name="Normal 10 4 6" xfId="4591"/>
    <cellStyle name="Normal 10 4 6 2" xfId="27363"/>
    <cellStyle name="Normal 10 4 7" xfId="8718"/>
    <cellStyle name="Normal 10 4 7 2" xfId="31490"/>
    <cellStyle name="Normal 10 4 8" xfId="12678"/>
    <cellStyle name="Normal 10 4 8 2" xfId="35450"/>
    <cellStyle name="Normal 10 4 9" xfId="13118"/>
    <cellStyle name="Normal 10 4 9 2" xfId="35890"/>
    <cellStyle name="Normal 10 40" xfId="21093"/>
    <cellStyle name="Normal 10 40 2" xfId="43865"/>
    <cellStyle name="Normal 10 41" xfId="21148"/>
    <cellStyle name="Normal 10 41 2" xfId="43920"/>
    <cellStyle name="Normal 10 42" xfId="21203"/>
    <cellStyle name="Normal 10 42 2" xfId="43975"/>
    <cellStyle name="Normal 10 43" xfId="21258"/>
    <cellStyle name="Normal 10 43 2" xfId="44030"/>
    <cellStyle name="Normal 10 44" xfId="21313"/>
    <cellStyle name="Normal 10 44 2" xfId="44085"/>
    <cellStyle name="Normal 10 45" xfId="21368"/>
    <cellStyle name="Normal 10 45 2" xfId="44140"/>
    <cellStyle name="Normal 10 46" xfId="21423"/>
    <cellStyle name="Normal 10 46 2" xfId="44195"/>
    <cellStyle name="Normal 10 47" xfId="21478"/>
    <cellStyle name="Normal 10 47 2" xfId="44250"/>
    <cellStyle name="Normal 10 48" xfId="21533"/>
    <cellStyle name="Normal 10 48 2" xfId="44305"/>
    <cellStyle name="Normal 10 49" xfId="21588"/>
    <cellStyle name="Normal 10 49 2" xfId="44360"/>
    <cellStyle name="Normal 10 5" xfId="576"/>
    <cellStyle name="Normal 10 5 10" xfId="23348"/>
    <cellStyle name="Normal 10 5 2" xfId="1291"/>
    <cellStyle name="Normal 10 5 2 2" xfId="5416"/>
    <cellStyle name="Normal 10 5 2 2 2" xfId="28188"/>
    <cellStyle name="Normal 10 5 2 3" xfId="9543"/>
    <cellStyle name="Normal 10 5 2 3 2" xfId="32315"/>
    <cellStyle name="Normal 10 5 2 4" xfId="13943"/>
    <cellStyle name="Normal 10 5 2 4 2" xfId="36715"/>
    <cellStyle name="Normal 10 5 2 5" xfId="17903"/>
    <cellStyle name="Normal 10 5 2 5 2" xfId="40675"/>
    <cellStyle name="Normal 10 5 2 6" xfId="24063"/>
    <cellStyle name="Normal 10 5 3" xfId="2006"/>
    <cellStyle name="Normal 10 5 3 2" xfId="6131"/>
    <cellStyle name="Normal 10 5 3 2 2" xfId="28903"/>
    <cellStyle name="Normal 10 5 3 3" xfId="10258"/>
    <cellStyle name="Normal 10 5 3 3 2" xfId="33030"/>
    <cellStyle name="Normal 10 5 3 4" xfId="14658"/>
    <cellStyle name="Normal 10 5 3 4 2" xfId="37430"/>
    <cellStyle name="Normal 10 5 3 5" xfId="18618"/>
    <cellStyle name="Normal 10 5 3 5 2" xfId="41390"/>
    <cellStyle name="Normal 10 5 3 6" xfId="24778"/>
    <cellStyle name="Normal 10 5 4" xfId="2831"/>
    <cellStyle name="Normal 10 5 4 2" xfId="6956"/>
    <cellStyle name="Normal 10 5 4 2 2" xfId="29728"/>
    <cellStyle name="Normal 10 5 4 3" xfId="11083"/>
    <cellStyle name="Normal 10 5 4 3 2" xfId="33855"/>
    <cellStyle name="Normal 10 5 4 4" xfId="15483"/>
    <cellStyle name="Normal 10 5 4 4 2" xfId="38255"/>
    <cellStyle name="Normal 10 5 4 5" xfId="19443"/>
    <cellStyle name="Normal 10 5 4 5 2" xfId="42215"/>
    <cellStyle name="Normal 10 5 4 6" xfId="25603"/>
    <cellStyle name="Normal 10 5 5" xfId="3821"/>
    <cellStyle name="Normal 10 5 5 2" xfId="7946"/>
    <cellStyle name="Normal 10 5 5 2 2" xfId="30718"/>
    <cellStyle name="Normal 10 5 5 3" xfId="12073"/>
    <cellStyle name="Normal 10 5 5 3 2" xfId="34845"/>
    <cellStyle name="Normal 10 5 5 4" xfId="16473"/>
    <cellStyle name="Normal 10 5 5 4 2" xfId="39245"/>
    <cellStyle name="Normal 10 5 5 5" xfId="20433"/>
    <cellStyle name="Normal 10 5 5 5 2" xfId="43205"/>
    <cellStyle name="Normal 10 5 5 6" xfId="26593"/>
    <cellStyle name="Normal 10 5 6" xfId="4701"/>
    <cellStyle name="Normal 10 5 6 2" xfId="27473"/>
    <cellStyle name="Normal 10 5 7" xfId="8828"/>
    <cellStyle name="Normal 10 5 7 2" xfId="31600"/>
    <cellStyle name="Normal 10 5 8" xfId="13228"/>
    <cellStyle name="Normal 10 5 8 2" xfId="36000"/>
    <cellStyle name="Normal 10 5 9" xfId="17188"/>
    <cellStyle name="Normal 10 5 9 2" xfId="39960"/>
    <cellStyle name="Normal 10 50" xfId="21643"/>
    <cellStyle name="Normal 10 50 2" xfId="44415"/>
    <cellStyle name="Normal 10 51" xfId="21698"/>
    <cellStyle name="Normal 10 51 2" xfId="44470"/>
    <cellStyle name="Normal 10 52" xfId="21753"/>
    <cellStyle name="Normal 10 52 2" xfId="44525"/>
    <cellStyle name="Normal 10 53" xfId="21808"/>
    <cellStyle name="Normal 10 53 2" xfId="44580"/>
    <cellStyle name="Normal 10 54" xfId="21863"/>
    <cellStyle name="Normal 10 54 2" xfId="44635"/>
    <cellStyle name="Normal 10 55" xfId="21918"/>
    <cellStyle name="Normal 10 55 2" xfId="44690"/>
    <cellStyle name="Normal 10 56" xfId="21973"/>
    <cellStyle name="Normal 10 56 2" xfId="44745"/>
    <cellStyle name="Normal 10 57" xfId="22028"/>
    <cellStyle name="Normal 10 57 2" xfId="44800"/>
    <cellStyle name="Normal 10 58" xfId="22083"/>
    <cellStyle name="Normal 10 58 2" xfId="44855"/>
    <cellStyle name="Normal 10 59" xfId="22138"/>
    <cellStyle name="Normal 10 59 2" xfId="44910"/>
    <cellStyle name="Normal 10 6" xfId="631"/>
    <cellStyle name="Normal 10 6 10" xfId="23403"/>
    <cellStyle name="Normal 10 6 2" xfId="1346"/>
    <cellStyle name="Normal 10 6 2 2" xfId="5471"/>
    <cellStyle name="Normal 10 6 2 2 2" xfId="28243"/>
    <cellStyle name="Normal 10 6 2 3" xfId="9598"/>
    <cellStyle name="Normal 10 6 2 3 2" xfId="32370"/>
    <cellStyle name="Normal 10 6 2 4" xfId="13998"/>
    <cellStyle name="Normal 10 6 2 4 2" xfId="36770"/>
    <cellStyle name="Normal 10 6 2 5" xfId="17958"/>
    <cellStyle name="Normal 10 6 2 5 2" xfId="40730"/>
    <cellStyle name="Normal 10 6 2 6" xfId="24118"/>
    <cellStyle name="Normal 10 6 3" xfId="2061"/>
    <cellStyle name="Normal 10 6 3 2" xfId="6186"/>
    <cellStyle name="Normal 10 6 3 2 2" xfId="28958"/>
    <cellStyle name="Normal 10 6 3 3" xfId="10313"/>
    <cellStyle name="Normal 10 6 3 3 2" xfId="33085"/>
    <cellStyle name="Normal 10 6 3 4" xfId="14713"/>
    <cellStyle name="Normal 10 6 3 4 2" xfId="37485"/>
    <cellStyle name="Normal 10 6 3 5" xfId="18673"/>
    <cellStyle name="Normal 10 6 3 5 2" xfId="41445"/>
    <cellStyle name="Normal 10 6 3 6" xfId="24833"/>
    <cellStyle name="Normal 10 6 4" xfId="2886"/>
    <cellStyle name="Normal 10 6 4 2" xfId="7011"/>
    <cellStyle name="Normal 10 6 4 2 2" xfId="29783"/>
    <cellStyle name="Normal 10 6 4 3" xfId="11138"/>
    <cellStyle name="Normal 10 6 4 3 2" xfId="33910"/>
    <cellStyle name="Normal 10 6 4 4" xfId="15538"/>
    <cellStyle name="Normal 10 6 4 4 2" xfId="38310"/>
    <cellStyle name="Normal 10 6 4 5" xfId="19498"/>
    <cellStyle name="Normal 10 6 4 5 2" xfId="42270"/>
    <cellStyle name="Normal 10 6 4 6" xfId="25658"/>
    <cellStyle name="Normal 10 6 5" xfId="3876"/>
    <cellStyle name="Normal 10 6 5 2" xfId="8001"/>
    <cellStyle name="Normal 10 6 5 2 2" xfId="30773"/>
    <cellStyle name="Normal 10 6 5 3" xfId="12128"/>
    <cellStyle name="Normal 10 6 5 3 2" xfId="34900"/>
    <cellStyle name="Normal 10 6 5 4" xfId="16528"/>
    <cellStyle name="Normal 10 6 5 4 2" xfId="39300"/>
    <cellStyle name="Normal 10 6 5 5" xfId="20488"/>
    <cellStyle name="Normal 10 6 5 5 2" xfId="43260"/>
    <cellStyle name="Normal 10 6 5 6" xfId="26648"/>
    <cellStyle name="Normal 10 6 6" xfId="4756"/>
    <cellStyle name="Normal 10 6 6 2" xfId="27528"/>
    <cellStyle name="Normal 10 6 7" xfId="8883"/>
    <cellStyle name="Normal 10 6 7 2" xfId="31655"/>
    <cellStyle name="Normal 10 6 8" xfId="13283"/>
    <cellStyle name="Normal 10 6 8 2" xfId="36055"/>
    <cellStyle name="Normal 10 6 9" xfId="17243"/>
    <cellStyle name="Normal 10 6 9 2" xfId="40015"/>
    <cellStyle name="Normal 10 60" xfId="22193"/>
    <cellStyle name="Normal 10 60 2" xfId="44965"/>
    <cellStyle name="Normal 10 61" xfId="22248"/>
    <cellStyle name="Normal 10 61 2" xfId="45020"/>
    <cellStyle name="Normal 10 62" xfId="22303"/>
    <cellStyle name="Normal 10 62 2" xfId="45075"/>
    <cellStyle name="Normal 10 63" xfId="22358"/>
    <cellStyle name="Normal 10 63 2" xfId="45130"/>
    <cellStyle name="Normal 10 64" xfId="22413"/>
    <cellStyle name="Normal 10 64 2" xfId="45185"/>
    <cellStyle name="Normal 10 65" xfId="22468"/>
    <cellStyle name="Normal 10 65 2" xfId="45240"/>
    <cellStyle name="Normal 10 66" xfId="22523"/>
    <cellStyle name="Normal 10 66 2" xfId="45295"/>
    <cellStyle name="Normal 10 67" xfId="22578"/>
    <cellStyle name="Normal 10 67 2" xfId="45350"/>
    <cellStyle name="Normal 10 68" xfId="22633"/>
    <cellStyle name="Normal 10 68 2" xfId="45405"/>
    <cellStyle name="Normal 10 69" xfId="22688"/>
    <cellStyle name="Normal 10 69 2" xfId="45460"/>
    <cellStyle name="Normal 10 7" xfId="686"/>
    <cellStyle name="Normal 10 7 10" xfId="23458"/>
    <cellStyle name="Normal 10 7 2" xfId="1401"/>
    <cellStyle name="Normal 10 7 2 2" xfId="5526"/>
    <cellStyle name="Normal 10 7 2 2 2" xfId="28298"/>
    <cellStyle name="Normal 10 7 2 3" xfId="9653"/>
    <cellStyle name="Normal 10 7 2 3 2" xfId="32425"/>
    <cellStyle name="Normal 10 7 2 4" xfId="14053"/>
    <cellStyle name="Normal 10 7 2 4 2" xfId="36825"/>
    <cellStyle name="Normal 10 7 2 5" xfId="18013"/>
    <cellStyle name="Normal 10 7 2 5 2" xfId="40785"/>
    <cellStyle name="Normal 10 7 2 6" xfId="24173"/>
    <cellStyle name="Normal 10 7 3" xfId="2116"/>
    <cellStyle name="Normal 10 7 3 2" xfId="6241"/>
    <cellStyle name="Normal 10 7 3 2 2" xfId="29013"/>
    <cellStyle name="Normal 10 7 3 3" xfId="10368"/>
    <cellStyle name="Normal 10 7 3 3 2" xfId="33140"/>
    <cellStyle name="Normal 10 7 3 4" xfId="14768"/>
    <cellStyle name="Normal 10 7 3 4 2" xfId="37540"/>
    <cellStyle name="Normal 10 7 3 5" xfId="18728"/>
    <cellStyle name="Normal 10 7 3 5 2" xfId="41500"/>
    <cellStyle name="Normal 10 7 3 6" xfId="24888"/>
    <cellStyle name="Normal 10 7 4" xfId="2941"/>
    <cellStyle name="Normal 10 7 4 2" xfId="7066"/>
    <cellStyle name="Normal 10 7 4 2 2" xfId="29838"/>
    <cellStyle name="Normal 10 7 4 3" xfId="11193"/>
    <cellStyle name="Normal 10 7 4 3 2" xfId="33965"/>
    <cellStyle name="Normal 10 7 4 4" xfId="15593"/>
    <cellStyle name="Normal 10 7 4 4 2" xfId="38365"/>
    <cellStyle name="Normal 10 7 4 5" xfId="19553"/>
    <cellStyle name="Normal 10 7 4 5 2" xfId="42325"/>
    <cellStyle name="Normal 10 7 4 6" xfId="25713"/>
    <cellStyle name="Normal 10 7 5" xfId="3931"/>
    <cellStyle name="Normal 10 7 5 2" xfId="8056"/>
    <cellStyle name="Normal 10 7 5 2 2" xfId="30828"/>
    <cellStyle name="Normal 10 7 5 3" xfId="12183"/>
    <cellStyle name="Normal 10 7 5 3 2" xfId="34955"/>
    <cellStyle name="Normal 10 7 5 4" xfId="16583"/>
    <cellStyle name="Normal 10 7 5 4 2" xfId="39355"/>
    <cellStyle name="Normal 10 7 5 5" xfId="20543"/>
    <cellStyle name="Normal 10 7 5 5 2" xfId="43315"/>
    <cellStyle name="Normal 10 7 5 6" xfId="26703"/>
    <cellStyle name="Normal 10 7 6" xfId="4811"/>
    <cellStyle name="Normal 10 7 6 2" xfId="27583"/>
    <cellStyle name="Normal 10 7 7" xfId="8938"/>
    <cellStyle name="Normal 10 7 7 2" xfId="31710"/>
    <cellStyle name="Normal 10 7 8" xfId="13338"/>
    <cellStyle name="Normal 10 7 8 2" xfId="36110"/>
    <cellStyle name="Normal 10 7 9" xfId="17298"/>
    <cellStyle name="Normal 10 7 9 2" xfId="40070"/>
    <cellStyle name="Normal 10 70" xfId="22743"/>
    <cellStyle name="Normal 10 70 2" xfId="45515"/>
    <cellStyle name="Normal 10 71" xfId="22798"/>
    <cellStyle name="Normal 10 71 2" xfId="45570"/>
    <cellStyle name="Normal 10 72" xfId="22853"/>
    <cellStyle name="Normal 10 72 2" xfId="45625"/>
    <cellStyle name="Normal 10 73" xfId="22908"/>
    <cellStyle name="Normal 10 73 2" xfId="45680"/>
    <cellStyle name="Normal 10 74" xfId="22963"/>
    <cellStyle name="Normal 10 8" xfId="741"/>
    <cellStyle name="Normal 10 8 10" xfId="23513"/>
    <cellStyle name="Normal 10 8 2" xfId="1456"/>
    <cellStyle name="Normal 10 8 2 2" xfId="5581"/>
    <cellStyle name="Normal 10 8 2 2 2" xfId="28353"/>
    <cellStyle name="Normal 10 8 2 3" xfId="9708"/>
    <cellStyle name="Normal 10 8 2 3 2" xfId="32480"/>
    <cellStyle name="Normal 10 8 2 4" xfId="14108"/>
    <cellStyle name="Normal 10 8 2 4 2" xfId="36880"/>
    <cellStyle name="Normal 10 8 2 5" xfId="18068"/>
    <cellStyle name="Normal 10 8 2 5 2" xfId="40840"/>
    <cellStyle name="Normal 10 8 2 6" xfId="24228"/>
    <cellStyle name="Normal 10 8 3" xfId="2171"/>
    <cellStyle name="Normal 10 8 3 2" xfId="6296"/>
    <cellStyle name="Normal 10 8 3 2 2" xfId="29068"/>
    <cellStyle name="Normal 10 8 3 3" xfId="10423"/>
    <cellStyle name="Normal 10 8 3 3 2" xfId="33195"/>
    <cellStyle name="Normal 10 8 3 4" xfId="14823"/>
    <cellStyle name="Normal 10 8 3 4 2" xfId="37595"/>
    <cellStyle name="Normal 10 8 3 5" xfId="18783"/>
    <cellStyle name="Normal 10 8 3 5 2" xfId="41555"/>
    <cellStyle name="Normal 10 8 3 6" xfId="24943"/>
    <cellStyle name="Normal 10 8 4" xfId="2996"/>
    <cellStyle name="Normal 10 8 4 2" xfId="7121"/>
    <cellStyle name="Normal 10 8 4 2 2" xfId="29893"/>
    <cellStyle name="Normal 10 8 4 3" xfId="11248"/>
    <cellStyle name="Normal 10 8 4 3 2" xfId="34020"/>
    <cellStyle name="Normal 10 8 4 4" xfId="15648"/>
    <cellStyle name="Normal 10 8 4 4 2" xfId="38420"/>
    <cellStyle name="Normal 10 8 4 5" xfId="19608"/>
    <cellStyle name="Normal 10 8 4 5 2" xfId="42380"/>
    <cellStyle name="Normal 10 8 4 6" xfId="25768"/>
    <cellStyle name="Normal 10 8 5" xfId="3986"/>
    <cellStyle name="Normal 10 8 5 2" xfId="8111"/>
    <cellStyle name="Normal 10 8 5 2 2" xfId="30883"/>
    <cellStyle name="Normal 10 8 5 3" xfId="12238"/>
    <cellStyle name="Normal 10 8 5 3 2" xfId="35010"/>
    <cellStyle name="Normal 10 8 5 4" xfId="16638"/>
    <cellStyle name="Normal 10 8 5 4 2" xfId="39410"/>
    <cellStyle name="Normal 10 8 5 5" xfId="20598"/>
    <cellStyle name="Normal 10 8 5 5 2" xfId="43370"/>
    <cellStyle name="Normal 10 8 5 6" xfId="26758"/>
    <cellStyle name="Normal 10 8 6" xfId="4866"/>
    <cellStyle name="Normal 10 8 6 2" xfId="27638"/>
    <cellStyle name="Normal 10 8 7" xfId="8993"/>
    <cellStyle name="Normal 10 8 7 2" xfId="31765"/>
    <cellStyle name="Normal 10 8 8" xfId="13393"/>
    <cellStyle name="Normal 10 8 8 2" xfId="36165"/>
    <cellStyle name="Normal 10 8 9" xfId="17353"/>
    <cellStyle name="Normal 10 8 9 2" xfId="40125"/>
    <cellStyle name="Normal 10 9" xfId="851"/>
    <cellStyle name="Normal 10 9 10" xfId="23623"/>
    <cellStyle name="Normal 10 9 2" xfId="1566"/>
    <cellStyle name="Normal 10 9 2 2" xfId="5691"/>
    <cellStyle name="Normal 10 9 2 2 2" xfId="28463"/>
    <cellStyle name="Normal 10 9 2 3" xfId="9818"/>
    <cellStyle name="Normal 10 9 2 3 2" xfId="32590"/>
    <cellStyle name="Normal 10 9 2 4" xfId="14218"/>
    <cellStyle name="Normal 10 9 2 4 2" xfId="36990"/>
    <cellStyle name="Normal 10 9 2 5" xfId="18178"/>
    <cellStyle name="Normal 10 9 2 5 2" xfId="40950"/>
    <cellStyle name="Normal 10 9 2 6" xfId="24338"/>
    <cellStyle name="Normal 10 9 3" xfId="2281"/>
    <cellStyle name="Normal 10 9 3 2" xfId="6406"/>
    <cellStyle name="Normal 10 9 3 2 2" xfId="29178"/>
    <cellStyle name="Normal 10 9 3 3" xfId="10533"/>
    <cellStyle name="Normal 10 9 3 3 2" xfId="33305"/>
    <cellStyle name="Normal 10 9 3 4" xfId="14933"/>
    <cellStyle name="Normal 10 9 3 4 2" xfId="37705"/>
    <cellStyle name="Normal 10 9 3 5" xfId="18893"/>
    <cellStyle name="Normal 10 9 3 5 2" xfId="41665"/>
    <cellStyle name="Normal 10 9 3 6" xfId="25053"/>
    <cellStyle name="Normal 10 9 4" xfId="3106"/>
    <cellStyle name="Normal 10 9 4 2" xfId="7231"/>
    <cellStyle name="Normal 10 9 4 2 2" xfId="30003"/>
    <cellStyle name="Normal 10 9 4 3" xfId="11358"/>
    <cellStyle name="Normal 10 9 4 3 2" xfId="34130"/>
    <cellStyle name="Normal 10 9 4 4" xfId="15758"/>
    <cellStyle name="Normal 10 9 4 4 2" xfId="38530"/>
    <cellStyle name="Normal 10 9 4 5" xfId="19718"/>
    <cellStyle name="Normal 10 9 4 5 2" xfId="42490"/>
    <cellStyle name="Normal 10 9 4 6" xfId="25878"/>
    <cellStyle name="Normal 10 9 5" xfId="4096"/>
    <cellStyle name="Normal 10 9 5 2" xfId="8221"/>
    <cellStyle name="Normal 10 9 5 2 2" xfId="30993"/>
    <cellStyle name="Normal 10 9 5 3" xfId="12348"/>
    <cellStyle name="Normal 10 9 5 3 2" xfId="35120"/>
    <cellStyle name="Normal 10 9 5 4" xfId="16748"/>
    <cellStyle name="Normal 10 9 5 4 2" xfId="39520"/>
    <cellStyle name="Normal 10 9 5 5" xfId="20708"/>
    <cellStyle name="Normal 10 9 5 5 2" xfId="43480"/>
    <cellStyle name="Normal 10 9 5 6" xfId="26868"/>
    <cellStyle name="Normal 10 9 6" xfId="4976"/>
    <cellStyle name="Normal 10 9 6 2" xfId="27748"/>
    <cellStyle name="Normal 10 9 7" xfId="9103"/>
    <cellStyle name="Normal 10 9 7 2" xfId="31875"/>
    <cellStyle name="Normal 10 9 8" xfId="13503"/>
    <cellStyle name="Normal 10 9 8 2" xfId="36275"/>
    <cellStyle name="Normal 10 9 9" xfId="17463"/>
    <cellStyle name="Normal 10 9 9 2" xfId="40235"/>
    <cellStyle name="Normal 11" xfId="120"/>
    <cellStyle name="Normal 11 10" xfId="907"/>
    <cellStyle name="Normal 11 10 10" xfId="23679"/>
    <cellStyle name="Normal 11 10 2" xfId="1622"/>
    <cellStyle name="Normal 11 10 2 2" xfId="5747"/>
    <cellStyle name="Normal 11 10 2 2 2" xfId="28519"/>
    <cellStyle name="Normal 11 10 2 3" xfId="9874"/>
    <cellStyle name="Normal 11 10 2 3 2" xfId="32646"/>
    <cellStyle name="Normal 11 10 2 4" xfId="14274"/>
    <cellStyle name="Normal 11 10 2 4 2" xfId="37046"/>
    <cellStyle name="Normal 11 10 2 5" xfId="18234"/>
    <cellStyle name="Normal 11 10 2 5 2" xfId="41006"/>
    <cellStyle name="Normal 11 10 2 6" xfId="24394"/>
    <cellStyle name="Normal 11 10 3" xfId="2337"/>
    <cellStyle name="Normal 11 10 3 2" xfId="6462"/>
    <cellStyle name="Normal 11 10 3 2 2" xfId="29234"/>
    <cellStyle name="Normal 11 10 3 3" xfId="10589"/>
    <cellStyle name="Normal 11 10 3 3 2" xfId="33361"/>
    <cellStyle name="Normal 11 10 3 4" xfId="14989"/>
    <cellStyle name="Normal 11 10 3 4 2" xfId="37761"/>
    <cellStyle name="Normal 11 10 3 5" xfId="18949"/>
    <cellStyle name="Normal 11 10 3 5 2" xfId="41721"/>
    <cellStyle name="Normal 11 10 3 6" xfId="25109"/>
    <cellStyle name="Normal 11 10 4" xfId="3162"/>
    <cellStyle name="Normal 11 10 4 2" xfId="7287"/>
    <cellStyle name="Normal 11 10 4 2 2" xfId="30059"/>
    <cellStyle name="Normal 11 10 4 3" xfId="11414"/>
    <cellStyle name="Normal 11 10 4 3 2" xfId="34186"/>
    <cellStyle name="Normal 11 10 4 4" xfId="15814"/>
    <cellStyle name="Normal 11 10 4 4 2" xfId="38586"/>
    <cellStyle name="Normal 11 10 4 5" xfId="19774"/>
    <cellStyle name="Normal 11 10 4 5 2" xfId="42546"/>
    <cellStyle name="Normal 11 10 4 6" xfId="25934"/>
    <cellStyle name="Normal 11 10 5" xfId="4152"/>
    <cellStyle name="Normal 11 10 5 2" xfId="8277"/>
    <cellStyle name="Normal 11 10 5 2 2" xfId="31049"/>
    <cellStyle name="Normal 11 10 5 3" xfId="12404"/>
    <cellStyle name="Normal 11 10 5 3 2" xfId="35176"/>
    <cellStyle name="Normal 11 10 5 4" xfId="16804"/>
    <cellStyle name="Normal 11 10 5 4 2" xfId="39576"/>
    <cellStyle name="Normal 11 10 5 5" xfId="20764"/>
    <cellStyle name="Normal 11 10 5 5 2" xfId="43536"/>
    <cellStyle name="Normal 11 10 5 6" xfId="26924"/>
    <cellStyle name="Normal 11 10 6" xfId="5032"/>
    <cellStyle name="Normal 11 10 6 2" xfId="27804"/>
    <cellStyle name="Normal 11 10 7" xfId="9159"/>
    <cellStyle name="Normal 11 10 7 2" xfId="31931"/>
    <cellStyle name="Normal 11 10 8" xfId="13559"/>
    <cellStyle name="Normal 11 10 8 2" xfId="36331"/>
    <cellStyle name="Normal 11 10 9" xfId="17519"/>
    <cellStyle name="Normal 11 10 9 2" xfId="40291"/>
    <cellStyle name="Normal 11 11" xfId="962"/>
    <cellStyle name="Normal 11 11 2" xfId="5087"/>
    <cellStyle name="Normal 11 11 2 2" xfId="27859"/>
    <cellStyle name="Normal 11 11 3" xfId="9214"/>
    <cellStyle name="Normal 11 11 3 2" xfId="31986"/>
    <cellStyle name="Normal 11 11 4" xfId="13614"/>
    <cellStyle name="Normal 11 11 4 2" xfId="36386"/>
    <cellStyle name="Normal 11 11 5" xfId="17574"/>
    <cellStyle name="Normal 11 11 5 2" xfId="40346"/>
    <cellStyle name="Normal 11 11 6" xfId="23734"/>
    <cellStyle name="Normal 11 12" xfId="1677"/>
    <cellStyle name="Normal 11 12 2" xfId="5802"/>
    <cellStyle name="Normal 11 12 2 2" xfId="28574"/>
    <cellStyle name="Normal 11 12 3" xfId="9929"/>
    <cellStyle name="Normal 11 12 3 2" xfId="32701"/>
    <cellStyle name="Normal 11 12 4" xfId="14329"/>
    <cellStyle name="Normal 11 12 4 2" xfId="37101"/>
    <cellStyle name="Normal 11 12 5" xfId="18289"/>
    <cellStyle name="Normal 11 12 5 2" xfId="41061"/>
    <cellStyle name="Normal 11 12 6" xfId="24449"/>
    <cellStyle name="Normal 11 13" xfId="2392"/>
    <cellStyle name="Normal 11 13 2" xfId="6517"/>
    <cellStyle name="Normal 11 13 2 2" xfId="29289"/>
    <cellStyle name="Normal 11 13 3" xfId="10644"/>
    <cellStyle name="Normal 11 13 3 2" xfId="33416"/>
    <cellStyle name="Normal 11 13 4" xfId="15044"/>
    <cellStyle name="Normal 11 13 4 2" xfId="37816"/>
    <cellStyle name="Normal 11 13 5" xfId="19004"/>
    <cellStyle name="Normal 11 13 5 2" xfId="41776"/>
    <cellStyle name="Normal 11 13 6" xfId="25164"/>
    <cellStyle name="Normal 11 14" xfId="2447"/>
    <cellStyle name="Normal 11 14 2" xfId="6572"/>
    <cellStyle name="Normal 11 14 2 2" xfId="29344"/>
    <cellStyle name="Normal 11 14 3" xfId="10699"/>
    <cellStyle name="Normal 11 14 3 2" xfId="33471"/>
    <cellStyle name="Normal 11 14 4" xfId="15099"/>
    <cellStyle name="Normal 11 14 4 2" xfId="37871"/>
    <cellStyle name="Normal 11 14 5" xfId="19059"/>
    <cellStyle name="Normal 11 14 5 2" xfId="41831"/>
    <cellStyle name="Normal 11 14 6" xfId="25219"/>
    <cellStyle name="Normal 11 15" xfId="2502"/>
    <cellStyle name="Normal 11 15 2" xfId="6627"/>
    <cellStyle name="Normal 11 15 2 2" xfId="29399"/>
    <cellStyle name="Normal 11 15 3" xfId="10754"/>
    <cellStyle name="Normal 11 15 3 2" xfId="33526"/>
    <cellStyle name="Normal 11 15 4" xfId="15154"/>
    <cellStyle name="Normal 11 15 4 2" xfId="37926"/>
    <cellStyle name="Normal 11 15 5" xfId="19114"/>
    <cellStyle name="Normal 11 15 5 2" xfId="41886"/>
    <cellStyle name="Normal 11 15 6" xfId="25274"/>
    <cellStyle name="Normal 11 16" xfId="3217"/>
    <cellStyle name="Normal 11 16 2" xfId="7342"/>
    <cellStyle name="Normal 11 16 2 2" xfId="30114"/>
    <cellStyle name="Normal 11 16 3" xfId="11469"/>
    <cellStyle name="Normal 11 16 3 2" xfId="34241"/>
    <cellStyle name="Normal 11 16 4" xfId="15869"/>
    <cellStyle name="Normal 11 16 4 2" xfId="38641"/>
    <cellStyle name="Normal 11 16 5" xfId="19829"/>
    <cellStyle name="Normal 11 16 5 2" xfId="42601"/>
    <cellStyle name="Normal 11 16 6" xfId="25989"/>
    <cellStyle name="Normal 11 17" xfId="3272"/>
    <cellStyle name="Normal 11 17 2" xfId="7397"/>
    <cellStyle name="Normal 11 17 2 2" xfId="30169"/>
    <cellStyle name="Normal 11 17 3" xfId="11524"/>
    <cellStyle name="Normal 11 17 3 2" xfId="34296"/>
    <cellStyle name="Normal 11 17 4" xfId="15924"/>
    <cellStyle name="Normal 11 17 4 2" xfId="38696"/>
    <cellStyle name="Normal 11 17 5" xfId="19884"/>
    <cellStyle name="Normal 11 17 5 2" xfId="42656"/>
    <cellStyle name="Normal 11 17 6" xfId="26044"/>
    <cellStyle name="Normal 11 18" xfId="3327"/>
    <cellStyle name="Normal 11 18 2" xfId="7452"/>
    <cellStyle name="Normal 11 18 2 2" xfId="30224"/>
    <cellStyle name="Normal 11 18 3" xfId="11579"/>
    <cellStyle name="Normal 11 18 3 2" xfId="34351"/>
    <cellStyle name="Normal 11 18 4" xfId="15979"/>
    <cellStyle name="Normal 11 18 4 2" xfId="38751"/>
    <cellStyle name="Normal 11 18 5" xfId="19939"/>
    <cellStyle name="Normal 11 18 5 2" xfId="42711"/>
    <cellStyle name="Normal 11 18 6" xfId="26099"/>
    <cellStyle name="Normal 11 19" xfId="3382"/>
    <cellStyle name="Normal 11 19 2" xfId="7507"/>
    <cellStyle name="Normal 11 19 2 2" xfId="30279"/>
    <cellStyle name="Normal 11 19 3" xfId="11634"/>
    <cellStyle name="Normal 11 19 3 2" xfId="34406"/>
    <cellStyle name="Normal 11 19 4" xfId="16034"/>
    <cellStyle name="Normal 11 19 4 2" xfId="38806"/>
    <cellStyle name="Normal 11 19 5" xfId="19994"/>
    <cellStyle name="Normal 11 19 5 2" xfId="42766"/>
    <cellStyle name="Normal 11 19 6" xfId="26154"/>
    <cellStyle name="Normal 11 2" xfId="247"/>
    <cellStyle name="Normal 11 2 10" xfId="8554"/>
    <cellStyle name="Normal 11 2 10 2" xfId="31326"/>
    <cellStyle name="Normal 11 2 11" xfId="12514"/>
    <cellStyle name="Normal 11 2 11 2" xfId="35286"/>
    <cellStyle name="Normal 11 2 12" xfId="12954"/>
    <cellStyle name="Normal 11 2 12 2" xfId="35726"/>
    <cellStyle name="Normal 11 2 13" xfId="16914"/>
    <cellStyle name="Normal 11 2 13 2" xfId="39686"/>
    <cellStyle name="Normal 11 2 14" xfId="357"/>
    <cellStyle name="Normal 11 2 14 2" xfId="23129"/>
    <cellStyle name="Normal 11 2 15" xfId="23019"/>
    <cellStyle name="Normal 11 2 2" xfId="412"/>
    <cellStyle name="Normal 11 2 2 10" xfId="17024"/>
    <cellStyle name="Normal 11 2 2 10 2" xfId="39796"/>
    <cellStyle name="Normal 11 2 2 11" xfId="23184"/>
    <cellStyle name="Normal 11 2 2 2" xfId="1127"/>
    <cellStyle name="Normal 11 2 2 2 2" xfId="5252"/>
    <cellStyle name="Normal 11 2 2 2 2 2" xfId="28024"/>
    <cellStyle name="Normal 11 2 2 2 3" xfId="9379"/>
    <cellStyle name="Normal 11 2 2 2 3 2" xfId="32151"/>
    <cellStyle name="Normal 11 2 2 2 4" xfId="13779"/>
    <cellStyle name="Normal 11 2 2 2 4 2" xfId="36551"/>
    <cellStyle name="Normal 11 2 2 2 5" xfId="17739"/>
    <cellStyle name="Normal 11 2 2 2 5 2" xfId="40511"/>
    <cellStyle name="Normal 11 2 2 2 6" xfId="23899"/>
    <cellStyle name="Normal 11 2 2 3" xfId="1842"/>
    <cellStyle name="Normal 11 2 2 3 2" xfId="5967"/>
    <cellStyle name="Normal 11 2 2 3 2 2" xfId="28739"/>
    <cellStyle name="Normal 11 2 2 3 3" xfId="10094"/>
    <cellStyle name="Normal 11 2 2 3 3 2" xfId="32866"/>
    <cellStyle name="Normal 11 2 2 3 4" xfId="14494"/>
    <cellStyle name="Normal 11 2 2 3 4 2" xfId="37266"/>
    <cellStyle name="Normal 11 2 2 3 5" xfId="18454"/>
    <cellStyle name="Normal 11 2 2 3 5 2" xfId="41226"/>
    <cellStyle name="Normal 11 2 2 3 6" xfId="24614"/>
    <cellStyle name="Normal 11 2 2 4" xfId="2667"/>
    <cellStyle name="Normal 11 2 2 4 2" xfId="6792"/>
    <cellStyle name="Normal 11 2 2 4 2 2" xfId="29564"/>
    <cellStyle name="Normal 11 2 2 4 3" xfId="10919"/>
    <cellStyle name="Normal 11 2 2 4 3 2" xfId="33691"/>
    <cellStyle name="Normal 11 2 2 4 4" xfId="15319"/>
    <cellStyle name="Normal 11 2 2 4 4 2" xfId="38091"/>
    <cellStyle name="Normal 11 2 2 4 5" xfId="19279"/>
    <cellStyle name="Normal 11 2 2 4 5 2" xfId="42051"/>
    <cellStyle name="Normal 11 2 2 4 6" xfId="25439"/>
    <cellStyle name="Normal 11 2 2 5" xfId="3657"/>
    <cellStyle name="Normal 11 2 2 5 2" xfId="7782"/>
    <cellStyle name="Normal 11 2 2 5 2 2" xfId="30554"/>
    <cellStyle name="Normal 11 2 2 5 3" xfId="11909"/>
    <cellStyle name="Normal 11 2 2 5 3 2" xfId="34681"/>
    <cellStyle name="Normal 11 2 2 5 4" xfId="16309"/>
    <cellStyle name="Normal 11 2 2 5 4 2" xfId="39081"/>
    <cellStyle name="Normal 11 2 2 5 5" xfId="20269"/>
    <cellStyle name="Normal 11 2 2 5 5 2" xfId="43041"/>
    <cellStyle name="Normal 11 2 2 5 6" xfId="26429"/>
    <cellStyle name="Normal 11 2 2 6" xfId="4537"/>
    <cellStyle name="Normal 11 2 2 6 2" xfId="27309"/>
    <cellStyle name="Normal 11 2 2 7" xfId="8664"/>
    <cellStyle name="Normal 11 2 2 7 2" xfId="31436"/>
    <cellStyle name="Normal 11 2 2 8" xfId="12624"/>
    <cellStyle name="Normal 11 2 2 8 2" xfId="35396"/>
    <cellStyle name="Normal 11 2 2 9" xfId="13064"/>
    <cellStyle name="Normal 11 2 2 9 2" xfId="35836"/>
    <cellStyle name="Normal 11 2 3" xfId="522"/>
    <cellStyle name="Normal 11 2 3 10" xfId="17134"/>
    <cellStyle name="Normal 11 2 3 10 2" xfId="39906"/>
    <cellStyle name="Normal 11 2 3 11" xfId="23294"/>
    <cellStyle name="Normal 11 2 3 2" xfId="1237"/>
    <cellStyle name="Normal 11 2 3 2 2" xfId="5362"/>
    <cellStyle name="Normal 11 2 3 2 2 2" xfId="28134"/>
    <cellStyle name="Normal 11 2 3 2 3" xfId="9489"/>
    <cellStyle name="Normal 11 2 3 2 3 2" xfId="32261"/>
    <cellStyle name="Normal 11 2 3 2 4" xfId="13889"/>
    <cellStyle name="Normal 11 2 3 2 4 2" xfId="36661"/>
    <cellStyle name="Normal 11 2 3 2 5" xfId="17849"/>
    <cellStyle name="Normal 11 2 3 2 5 2" xfId="40621"/>
    <cellStyle name="Normal 11 2 3 2 6" xfId="24009"/>
    <cellStyle name="Normal 11 2 3 3" xfId="1952"/>
    <cellStyle name="Normal 11 2 3 3 2" xfId="6077"/>
    <cellStyle name="Normal 11 2 3 3 2 2" xfId="28849"/>
    <cellStyle name="Normal 11 2 3 3 3" xfId="10204"/>
    <cellStyle name="Normal 11 2 3 3 3 2" xfId="32976"/>
    <cellStyle name="Normal 11 2 3 3 4" xfId="14604"/>
    <cellStyle name="Normal 11 2 3 3 4 2" xfId="37376"/>
    <cellStyle name="Normal 11 2 3 3 5" xfId="18564"/>
    <cellStyle name="Normal 11 2 3 3 5 2" xfId="41336"/>
    <cellStyle name="Normal 11 2 3 3 6" xfId="24724"/>
    <cellStyle name="Normal 11 2 3 4" xfId="2777"/>
    <cellStyle name="Normal 11 2 3 4 2" xfId="6902"/>
    <cellStyle name="Normal 11 2 3 4 2 2" xfId="29674"/>
    <cellStyle name="Normal 11 2 3 4 3" xfId="11029"/>
    <cellStyle name="Normal 11 2 3 4 3 2" xfId="33801"/>
    <cellStyle name="Normal 11 2 3 4 4" xfId="15429"/>
    <cellStyle name="Normal 11 2 3 4 4 2" xfId="38201"/>
    <cellStyle name="Normal 11 2 3 4 5" xfId="19389"/>
    <cellStyle name="Normal 11 2 3 4 5 2" xfId="42161"/>
    <cellStyle name="Normal 11 2 3 4 6" xfId="25549"/>
    <cellStyle name="Normal 11 2 3 5" xfId="3767"/>
    <cellStyle name="Normal 11 2 3 5 2" xfId="7892"/>
    <cellStyle name="Normal 11 2 3 5 2 2" xfId="30664"/>
    <cellStyle name="Normal 11 2 3 5 3" xfId="12019"/>
    <cellStyle name="Normal 11 2 3 5 3 2" xfId="34791"/>
    <cellStyle name="Normal 11 2 3 5 4" xfId="16419"/>
    <cellStyle name="Normal 11 2 3 5 4 2" xfId="39191"/>
    <cellStyle name="Normal 11 2 3 5 5" xfId="20379"/>
    <cellStyle name="Normal 11 2 3 5 5 2" xfId="43151"/>
    <cellStyle name="Normal 11 2 3 5 6" xfId="26539"/>
    <cellStyle name="Normal 11 2 3 6" xfId="4647"/>
    <cellStyle name="Normal 11 2 3 6 2" xfId="27419"/>
    <cellStyle name="Normal 11 2 3 7" xfId="8774"/>
    <cellStyle name="Normal 11 2 3 7 2" xfId="31546"/>
    <cellStyle name="Normal 11 2 3 8" xfId="12734"/>
    <cellStyle name="Normal 11 2 3 8 2" xfId="35506"/>
    <cellStyle name="Normal 11 2 3 9" xfId="13174"/>
    <cellStyle name="Normal 11 2 3 9 2" xfId="35946"/>
    <cellStyle name="Normal 11 2 4" xfId="797"/>
    <cellStyle name="Normal 11 2 4 10" xfId="23569"/>
    <cellStyle name="Normal 11 2 4 2" xfId="1512"/>
    <cellStyle name="Normal 11 2 4 2 2" xfId="5637"/>
    <cellStyle name="Normal 11 2 4 2 2 2" xfId="28409"/>
    <cellStyle name="Normal 11 2 4 2 3" xfId="9764"/>
    <cellStyle name="Normal 11 2 4 2 3 2" xfId="32536"/>
    <cellStyle name="Normal 11 2 4 2 4" xfId="14164"/>
    <cellStyle name="Normal 11 2 4 2 4 2" xfId="36936"/>
    <cellStyle name="Normal 11 2 4 2 5" xfId="18124"/>
    <cellStyle name="Normal 11 2 4 2 5 2" xfId="40896"/>
    <cellStyle name="Normal 11 2 4 2 6" xfId="24284"/>
    <cellStyle name="Normal 11 2 4 3" xfId="2227"/>
    <cellStyle name="Normal 11 2 4 3 2" xfId="6352"/>
    <cellStyle name="Normal 11 2 4 3 2 2" xfId="29124"/>
    <cellStyle name="Normal 11 2 4 3 3" xfId="10479"/>
    <cellStyle name="Normal 11 2 4 3 3 2" xfId="33251"/>
    <cellStyle name="Normal 11 2 4 3 4" xfId="14879"/>
    <cellStyle name="Normal 11 2 4 3 4 2" xfId="37651"/>
    <cellStyle name="Normal 11 2 4 3 5" xfId="18839"/>
    <cellStyle name="Normal 11 2 4 3 5 2" xfId="41611"/>
    <cellStyle name="Normal 11 2 4 3 6" xfId="24999"/>
    <cellStyle name="Normal 11 2 4 4" xfId="3052"/>
    <cellStyle name="Normal 11 2 4 4 2" xfId="7177"/>
    <cellStyle name="Normal 11 2 4 4 2 2" xfId="29949"/>
    <cellStyle name="Normal 11 2 4 4 3" xfId="11304"/>
    <cellStyle name="Normal 11 2 4 4 3 2" xfId="34076"/>
    <cellStyle name="Normal 11 2 4 4 4" xfId="15704"/>
    <cellStyle name="Normal 11 2 4 4 4 2" xfId="38476"/>
    <cellStyle name="Normal 11 2 4 4 5" xfId="19664"/>
    <cellStyle name="Normal 11 2 4 4 5 2" xfId="42436"/>
    <cellStyle name="Normal 11 2 4 4 6" xfId="25824"/>
    <cellStyle name="Normal 11 2 4 5" xfId="4042"/>
    <cellStyle name="Normal 11 2 4 5 2" xfId="8167"/>
    <cellStyle name="Normal 11 2 4 5 2 2" xfId="30939"/>
    <cellStyle name="Normal 11 2 4 5 3" xfId="12294"/>
    <cellStyle name="Normal 11 2 4 5 3 2" xfId="35066"/>
    <cellStyle name="Normal 11 2 4 5 4" xfId="16694"/>
    <cellStyle name="Normal 11 2 4 5 4 2" xfId="39466"/>
    <cellStyle name="Normal 11 2 4 5 5" xfId="20654"/>
    <cellStyle name="Normal 11 2 4 5 5 2" xfId="43426"/>
    <cellStyle name="Normal 11 2 4 5 6" xfId="26814"/>
    <cellStyle name="Normal 11 2 4 6" xfId="4922"/>
    <cellStyle name="Normal 11 2 4 6 2" xfId="27694"/>
    <cellStyle name="Normal 11 2 4 7" xfId="9049"/>
    <cellStyle name="Normal 11 2 4 7 2" xfId="31821"/>
    <cellStyle name="Normal 11 2 4 8" xfId="13449"/>
    <cellStyle name="Normal 11 2 4 8 2" xfId="36221"/>
    <cellStyle name="Normal 11 2 4 9" xfId="17409"/>
    <cellStyle name="Normal 11 2 4 9 2" xfId="40181"/>
    <cellStyle name="Normal 11 2 5" xfId="1017"/>
    <cellStyle name="Normal 11 2 5 2" xfId="5142"/>
    <cellStyle name="Normal 11 2 5 2 2" xfId="27914"/>
    <cellStyle name="Normal 11 2 5 3" xfId="9269"/>
    <cellStyle name="Normal 11 2 5 3 2" xfId="32041"/>
    <cellStyle name="Normal 11 2 5 4" xfId="13669"/>
    <cellStyle name="Normal 11 2 5 4 2" xfId="36441"/>
    <cellStyle name="Normal 11 2 5 5" xfId="17629"/>
    <cellStyle name="Normal 11 2 5 5 2" xfId="40401"/>
    <cellStyle name="Normal 11 2 5 6" xfId="23789"/>
    <cellStyle name="Normal 11 2 6" xfId="1732"/>
    <cellStyle name="Normal 11 2 6 2" xfId="5857"/>
    <cellStyle name="Normal 11 2 6 2 2" xfId="28629"/>
    <cellStyle name="Normal 11 2 6 3" xfId="9984"/>
    <cellStyle name="Normal 11 2 6 3 2" xfId="32756"/>
    <cellStyle name="Normal 11 2 6 4" xfId="14384"/>
    <cellStyle name="Normal 11 2 6 4 2" xfId="37156"/>
    <cellStyle name="Normal 11 2 6 5" xfId="18344"/>
    <cellStyle name="Normal 11 2 6 5 2" xfId="41116"/>
    <cellStyle name="Normal 11 2 6 6" xfId="24504"/>
    <cellStyle name="Normal 11 2 7" xfId="2557"/>
    <cellStyle name="Normal 11 2 7 2" xfId="6682"/>
    <cellStyle name="Normal 11 2 7 2 2" xfId="29454"/>
    <cellStyle name="Normal 11 2 7 3" xfId="10809"/>
    <cellStyle name="Normal 11 2 7 3 2" xfId="33581"/>
    <cellStyle name="Normal 11 2 7 4" xfId="15209"/>
    <cellStyle name="Normal 11 2 7 4 2" xfId="37981"/>
    <cellStyle name="Normal 11 2 7 5" xfId="19169"/>
    <cellStyle name="Normal 11 2 7 5 2" xfId="41941"/>
    <cellStyle name="Normal 11 2 7 6" xfId="25329"/>
    <cellStyle name="Normal 11 2 8" xfId="3547"/>
    <cellStyle name="Normal 11 2 8 2" xfId="7672"/>
    <cellStyle name="Normal 11 2 8 2 2" xfId="30444"/>
    <cellStyle name="Normal 11 2 8 3" xfId="11799"/>
    <cellStyle name="Normal 11 2 8 3 2" xfId="34571"/>
    <cellStyle name="Normal 11 2 8 4" xfId="16199"/>
    <cellStyle name="Normal 11 2 8 4 2" xfId="38971"/>
    <cellStyle name="Normal 11 2 8 5" xfId="20159"/>
    <cellStyle name="Normal 11 2 8 5 2" xfId="42931"/>
    <cellStyle name="Normal 11 2 8 6" xfId="26319"/>
    <cellStyle name="Normal 11 2 9" xfId="4427"/>
    <cellStyle name="Normal 11 2 9 2" xfId="27199"/>
    <cellStyle name="Normal 11 20" xfId="3437"/>
    <cellStyle name="Normal 11 20 2" xfId="7562"/>
    <cellStyle name="Normal 11 20 2 2" xfId="30334"/>
    <cellStyle name="Normal 11 20 3" xfId="11689"/>
    <cellStyle name="Normal 11 20 3 2" xfId="34461"/>
    <cellStyle name="Normal 11 20 4" xfId="16089"/>
    <cellStyle name="Normal 11 20 4 2" xfId="38861"/>
    <cellStyle name="Normal 11 20 5" xfId="20049"/>
    <cellStyle name="Normal 11 20 5 2" xfId="42821"/>
    <cellStyle name="Normal 11 20 6" xfId="26209"/>
    <cellStyle name="Normal 11 21" xfId="3492"/>
    <cellStyle name="Normal 11 21 2" xfId="7617"/>
    <cellStyle name="Normal 11 21 2 2" xfId="30389"/>
    <cellStyle name="Normal 11 21 3" xfId="11744"/>
    <cellStyle name="Normal 11 21 3 2" xfId="34516"/>
    <cellStyle name="Normal 11 21 4" xfId="16144"/>
    <cellStyle name="Normal 11 21 4 2" xfId="38916"/>
    <cellStyle name="Normal 11 21 5" xfId="20104"/>
    <cellStyle name="Normal 11 21 5 2" xfId="42876"/>
    <cellStyle name="Normal 11 21 6" xfId="26264"/>
    <cellStyle name="Normal 11 22" xfId="4207"/>
    <cellStyle name="Normal 11 22 2" xfId="26979"/>
    <cellStyle name="Normal 11 23" xfId="4262"/>
    <cellStyle name="Normal 11 23 2" xfId="27034"/>
    <cellStyle name="Normal 11 24" xfId="4317"/>
    <cellStyle name="Normal 11 24 2" xfId="27089"/>
    <cellStyle name="Normal 11 25" xfId="4372"/>
    <cellStyle name="Normal 11 25 2" xfId="27144"/>
    <cellStyle name="Normal 11 26" xfId="8332"/>
    <cellStyle name="Normal 11 26 2" xfId="31104"/>
    <cellStyle name="Normal 11 27" xfId="8389"/>
    <cellStyle name="Normal 11 27 2" xfId="31161"/>
    <cellStyle name="Normal 11 28" xfId="8444"/>
    <cellStyle name="Normal 11 28 2" xfId="31216"/>
    <cellStyle name="Normal 11 29" xfId="8499"/>
    <cellStyle name="Normal 11 29 2" xfId="31271"/>
    <cellStyle name="Normal 11 3" xfId="302"/>
    <cellStyle name="Normal 11 3 10" xfId="16969"/>
    <cellStyle name="Normal 11 3 10 2" xfId="39741"/>
    <cellStyle name="Normal 11 3 11" xfId="23074"/>
    <cellStyle name="Normal 11 3 2" xfId="1072"/>
    <cellStyle name="Normal 11 3 2 2" xfId="5197"/>
    <cellStyle name="Normal 11 3 2 2 2" xfId="27969"/>
    <cellStyle name="Normal 11 3 2 3" xfId="9324"/>
    <cellStyle name="Normal 11 3 2 3 2" xfId="32096"/>
    <cellStyle name="Normal 11 3 2 4" xfId="13724"/>
    <cellStyle name="Normal 11 3 2 4 2" xfId="36496"/>
    <cellStyle name="Normal 11 3 2 5" xfId="17684"/>
    <cellStyle name="Normal 11 3 2 5 2" xfId="40456"/>
    <cellStyle name="Normal 11 3 2 6" xfId="23844"/>
    <cellStyle name="Normal 11 3 3" xfId="1787"/>
    <cellStyle name="Normal 11 3 3 2" xfId="5912"/>
    <cellStyle name="Normal 11 3 3 2 2" xfId="28684"/>
    <cellStyle name="Normal 11 3 3 3" xfId="10039"/>
    <cellStyle name="Normal 11 3 3 3 2" xfId="32811"/>
    <cellStyle name="Normal 11 3 3 4" xfId="14439"/>
    <cellStyle name="Normal 11 3 3 4 2" xfId="37211"/>
    <cellStyle name="Normal 11 3 3 5" xfId="18399"/>
    <cellStyle name="Normal 11 3 3 5 2" xfId="41171"/>
    <cellStyle name="Normal 11 3 3 6" xfId="24559"/>
    <cellStyle name="Normal 11 3 4" xfId="2612"/>
    <cellStyle name="Normal 11 3 4 2" xfId="6737"/>
    <cellStyle name="Normal 11 3 4 2 2" xfId="29509"/>
    <cellStyle name="Normal 11 3 4 3" xfId="10864"/>
    <cellStyle name="Normal 11 3 4 3 2" xfId="33636"/>
    <cellStyle name="Normal 11 3 4 4" xfId="15264"/>
    <cellStyle name="Normal 11 3 4 4 2" xfId="38036"/>
    <cellStyle name="Normal 11 3 4 5" xfId="19224"/>
    <cellStyle name="Normal 11 3 4 5 2" xfId="41996"/>
    <cellStyle name="Normal 11 3 4 6" xfId="25384"/>
    <cellStyle name="Normal 11 3 5" xfId="3602"/>
    <cellStyle name="Normal 11 3 5 2" xfId="7727"/>
    <cellStyle name="Normal 11 3 5 2 2" xfId="30499"/>
    <cellStyle name="Normal 11 3 5 3" xfId="11854"/>
    <cellStyle name="Normal 11 3 5 3 2" xfId="34626"/>
    <cellStyle name="Normal 11 3 5 4" xfId="16254"/>
    <cellStyle name="Normal 11 3 5 4 2" xfId="39026"/>
    <cellStyle name="Normal 11 3 5 5" xfId="20214"/>
    <cellStyle name="Normal 11 3 5 5 2" xfId="42986"/>
    <cellStyle name="Normal 11 3 5 6" xfId="26374"/>
    <cellStyle name="Normal 11 3 6" xfId="4482"/>
    <cellStyle name="Normal 11 3 6 2" xfId="27254"/>
    <cellStyle name="Normal 11 3 7" xfId="8609"/>
    <cellStyle name="Normal 11 3 7 2" xfId="31381"/>
    <cellStyle name="Normal 11 3 8" xfId="12569"/>
    <cellStyle name="Normal 11 3 8 2" xfId="35341"/>
    <cellStyle name="Normal 11 3 9" xfId="13009"/>
    <cellStyle name="Normal 11 3 9 2" xfId="35781"/>
    <cellStyle name="Normal 11 30" xfId="12459"/>
    <cellStyle name="Normal 11 30 2" xfId="35231"/>
    <cellStyle name="Normal 11 31" xfId="12789"/>
    <cellStyle name="Normal 11 31 2" xfId="35561"/>
    <cellStyle name="Normal 11 32" xfId="12844"/>
    <cellStyle name="Normal 11 32 2" xfId="35616"/>
    <cellStyle name="Normal 11 33" xfId="12899"/>
    <cellStyle name="Normal 11 33 2" xfId="35671"/>
    <cellStyle name="Normal 11 34" xfId="16859"/>
    <cellStyle name="Normal 11 34 2" xfId="39631"/>
    <cellStyle name="Normal 11 35" xfId="20819"/>
    <cellStyle name="Normal 11 35 2" xfId="43591"/>
    <cellStyle name="Normal 11 36" xfId="20874"/>
    <cellStyle name="Normal 11 36 2" xfId="43646"/>
    <cellStyle name="Normal 11 37" xfId="20929"/>
    <cellStyle name="Normal 11 37 2" xfId="43701"/>
    <cellStyle name="Normal 11 38" xfId="20984"/>
    <cellStyle name="Normal 11 38 2" xfId="43756"/>
    <cellStyle name="Normal 11 39" xfId="21039"/>
    <cellStyle name="Normal 11 39 2" xfId="43811"/>
    <cellStyle name="Normal 11 4" xfId="467"/>
    <cellStyle name="Normal 11 4 10" xfId="17079"/>
    <cellStyle name="Normal 11 4 10 2" xfId="39851"/>
    <cellStyle name="Normal 11 4 11" xfId="23239"/>
    <cellStyle name="Normal 11 4 2" xfId="1182"/>
    <cellStyle name="Normal 11 4 2 2" xfId="5307"/>
    <cellStyle name="Normal 11 4 2 2 2" xfId="28079"/>
    <cellStyle name="Normal 11 4 2 3" xfId="9434"/>
    <cellStyle name="Normal 11 4 2 3 2" xfId="32206"/>
    <cellStyle name="Normal 11 4 2 4" xfId="13834"/>
    <cellStyle name="Normal 11 4 2 4 2" xfId="36606"/>
    <cellStyle name="Normal 11 4 2 5" xfId="17794"/>
    <cellStyle name="Normal 11 4 2 5 2" xfId="40566"/>
    <cellStyle name="Normal 11 4 2 6" xfId="23954"/>
    <cellStyle name="Normal 11 4 3" xfId="1897"/>
    <cellStyle name="Normal 11 4 3 2" xfId="6022"/>
    <cellStyle name="Normal 11 4 3 2 2" xfId="28794"/>
    <cellStyle name="Normal 11 4 3 3" xfId="10149"/>
    <cellStyle name="Normal 11 4 3 3 2" xfId="32921"/>
    <cellStyle name="Normal 11 4 3 4" xfId="14549"/>
    <cellStyle name="Normal 11 4 3 4 2" xfId="37321"/>
    <cellStyle name="Normal 11 4 3 5" xfId="18509"/>
    <cellStyle name="Normal 11 4 3 5 2" xfId="41281"/>
    <cellStyle name="Normal 11 4 3 6" xfId="24669"/>
    <cellStyle name="Normal 11 4 4" xfId="2722"/>
    <cellStyle name="Normal 11 4 4 2" xfId="6847"/>
    <cellStyle name="Normal 11 4 4 2 2" xfId="29619"/>
    <cellStyle name="Normal 11 4 4 3" xfId="10974"/>
    <cellStyle name="Normal 11 4 4 3 2" xfId="33746"/>
    <cellStyle name="Normal 11 4 4 4" xfId="15374"/>
    <cellStyle name="Normal 11 4 4 4 2" xfId="38146"/>
    <cellStyle name="Normal 11 4 4 5" xfId="19334"/>
    <cellStyle name="Normal 11 4 4 5 2" xfId="42106"/>
    <cellStyle name="Normal 11 4 4 6" xfId="25494"/>
    <cellStyle name="Normal 11 4 5" xfId="3712"/>
    <cellStyle name="Normal 11 4 5 2" xfId="7837"/>
    <cellStyle name="Normal 11 4 5 2 2" xfId="30609"/>
    <cellStyle name="Normal 11 4 5 3" xfId="11964"/>
    <cellStyle name="Normal 11 4 5 3 2" xfId="34736"/>
    <cellStyle name="Normal 11 4 5 4" xfId="16364"/>
    <cellStyle name="Normal 11 4 5 4 2" xfId="39136"/>
    <cellStyle name="Normal 11 4 5 5" xfId="20324"/>
    <cellStyle name="Normal 11 4 5 5 2" xfId="43096"/>
    <cellStyle name="Normal 11 4 5 6" xfId="26484"/>
    <cellStyle name="Normal 11 4 6" xfId="4592"/>
    <cellStyle name="Normal 11 4 6 2" xfId="27364"/>
    <cellStyle name="Normal 11 4 7" xfId="8719"/>
    <cellStyle name="Normal 11 4 7 2" xfId="31491"/>
    <cellStyle name="Normal 11 4 8" xfId="12679"/>
    <cellStyle name="Normal 11 4 8 2" xfId="35451"/>
    <cellStyle name="Normal 11 4 9" xfId="13119"/>
    <cellStyle name="Normal 11 4 9 2" xfId="35891"/>
    <cellStyle name="Normal 11 40" xfId="21094"/>
    <cellStyle name="Normal 11 40 2" xfId="43866"/>
    <cellStyle name="Normal 11 41" xfId="21149"/>
    <cellStyle name="Normal 11 41 2" xfId="43921"/>
    <cellStyle name="Normal 11 42" xfId="21204"/>
    <cellStyle name="Normal 11 42 2" xfId="43976"/>
    <cellStyle name="Normal 11 43" xfId="21259"/>
    <cellStyle name="Normal 11 43 2" xfId="44031"/>
    <cellStyle name="Normal 11 44" xfId="21314"/>
    <cellStyle name="Normal 11 44 2" xfId="44086"/>
    <cellStyle name="Normal 11 45" xfId="21369"/>
    <cellStyle name="Normal 11 45 2" xfId="44141"/>
    <cellStyle name="Normal 11 46" xfId="21424"/>
    <cellStyle name="Normal 11 46 2" xfId="44196"/>
    <cellStyle name="Normal 11 47" xfId="21479"/>
    <cellStyle name="Normal 11 47 2" xfId="44251"/>
    <cellStyle name="Normal 11 48" xfId="21534"/>
    <cellStyle name="Normal 11 48 2" xfId="44306"/>
    <cellStyle name="Normal 11 49" xfId="21589"/>
    <cellStyle name="Normal 11 49 2" xfId="44361"/>
    <cellStyle name="Normal 11 5" xfId="577"/>
    <cellStyle name="Normal 11 5 10" xfId="23349"/>
    <cellStyle name="Normal 11 5 2" xfId="1292"/>
    <cellStyle name="Normal 11 5 2 2" xfId="5417"/>
    <cellStyle name="Normal 11 5 2 2 2" xfId="28189"/>
    <cellStyle name="Normal 11 5 2 3" xfId="9544"/>
    <cellStyle name="Normal 11 5 2 3 2" xfId="32316"/>
    <cellStyle name="Normal 11 5 2 4" xfId="13944"/>
    <cellStyle name="Normal 11 5 2 4 2" xfId="36716"/>
    <cellStyle name="Normal 11 5 2 5" xfId="17904"/>
    <cellStyle name="Normal 11 5 2 5 2" xfId="40676"/>
    <cellStyle name="Normal 11 5 2 6" xfId="24064"/>
    <cellStyle name="Normal 11 5 3" xfId="2007"/>
    <cellStyle name="Normal 11 5 3 2" xfId="6132"/>
    <cellStyle name="Normal 11 5 3 2 2" xfId="28904"/>
    <cellStyle name="Normal 11 5 3 3" xfId="10259"/>
    <cellStyle name="Normal 11 5 3 3 2" xfId="33031"/>
    <cellStyle name="Normal 11 5 3 4" xfId="14659"/>
    <cellStyle name="Normal 11 5 3 4 2" xfId="37431"/>
    <cellStyle name="Normal 11 5 3 5" xfId="18619"/>
    <cellStyle name="Normal 11 5 3 5 2" xfId="41391"/>
    <cellStyle name="Normal 11 5 3 6" xfId="24779"/>
    <cellStyle name="Normal 11 5 4" xfId="2832"/>
    <cellStyle name="Normal 11 5 4 2" xfId="6957"/>
    <cellStyle name="Normal 11 5 4 2 2" xfId="29729"/>
    <cellStyle name="Normal 11 5 4 3" xfId="11084"/>
    <cellStyle name="Normal 11 5 4 3 2" xfId="33856"/>
    <cellStyle name="Normal 11 5 4 4" xfId="15484"/>
    <cellStyle name="Normal 11 5 4 4 2" xfId="38256"/>
    <cellStyle name="Normal 11 5 4 5" xfId="19444"/>
    <cellStyle name="Normal 11 5 4 5 2" xfId="42216"/>
    <cellStyle name="Normal 11 5 4 6" xfId="25604"/>
    <cellStyle name="Normal 11 5 5" xfId="3822"/>
    <cellStyle name="Normal 11 5 5 2" xfId="7947"/>
    <cellStyle name="Normal 11 5 5 2 2" xfId="30719"/>
    <cellStyle name="Normal 11 5 5 3" xfId="12074"/>
    <cellStyle name="Normal 11 5 5 3 2" xfId="34846"/>
    <cellStyle name="Normal 11 5 5 4" xfId="16474"/>
    <cellStyle name="Normal 11 5 5 4 2" xfId="39246"/>
    <cellStyle name="Normal 11 5 5 5" xfId="20434"/>
    <cellStyle name="Normal 11 5 5 5 2" xfId="43206"/>
    <cellStyle name="Normal 11 5 5 6" xfId="26594"/>
    <cellStyle name="Normal 11 5 6" xfId="4702"/>
    <cellStyle name="Normal 11 5 6 2" xfId="27474"/>
    <cellStyle name="Normal 11 5 7" xfId="8829"/>
    <cellStyle name="Normal 11 5 7 2" xfId="31601"/>
    <cellStyle name="Normal 11 5 8" xfId="13229"/>
    <cellStyle name="Normal 11 5 8 2" xfId="36001"/>
    <cellStyle name="Normal 11 5 9" xfId="17189"/>
    <cellStyle name="Normal 11 5 9 2" xfId="39961"/>
    <cellStyle name="Normal 11 50" xfId="21644"/>
    <cellStyle name="Normal 11 50 2" xfId="44416"/>
    <cellStyle name="Normal 11 51" xfId="21699"/>
    <cellStyle name="Normal 11 51 2" xfId="44471"/>
    <cellStyle name="Normal 11 52" xfId="21754"/>
    <cellStyle name="Normal 11 52 2" xfId="44526"/>
    <cellStyle name="Normal 11 53" xfId="21809"/>
    <cellStyle name="Normal 11 53 2" xfId="44581"/>
    <cellStyle name="Normal 11 54" xfId="21864"/>
    <cellStyle name="Normal 11 54 2" xfId="44636"/>
    <cellStyle name="Normal 11 55" xfId="21919"/>
    <cellStyle name="Normal 11 55 2" xfId="44691"/>
    <cellStyle name="Normal 11 56" xfId="21974"/>
    <cellStyle name="Normal 11 56 2" xfId="44746"/>
    <cellStyle name="Normal 11 57" xfId="22029"/>
    <cellStyle name="Normal 11 57 2" xfId="44801"/>
    <cellStyle name="Normal 11 58" xfId="22084"/>
    <cellStyle name="Normal 11 58 2" xfId="44856"/>
    <cellStyle name="Normal 11 59" xfId="22139"/>
    <cellStyle name="Normal 11 59 2" xfId="44911"/>
    <cellStyle name="Normal 11 6" xfId="632"/>
    <cellStyle name="Normal 11 6 10" xfId="23404"/>
    <cellStyle name="Normal 11 6 2" xfId="1347"/>
    <cellStyle name="Normal 11 6 2 2" xfId="5472"/>
    <cellStyle name="Normal 11 6 2 2 2" xfId="28244"/>
    <cellStyle name="Normal 11 6 2 3" xfId="9599"/>
    <cellStyle name="Normal 11 6 2 3 2" xfId="32371"/>
    <cellStyle name="Normal 11 6 2 4" xfId="13999"/>
    <cellStyle name="Normal 11 6 2 4 2" xfId="36771"/>
    <cellStyle name="Normal 11 6 2 5" xfId="17959"/>
    <cellStyle name="Normal 11 6 2 5 2" xfId="40731"/>
    <cellStyle name="Normal 11 6 2 6" xfId="24119"/>
    <cellStyle name="Normal 11 6 3" xfId="2062"/>
    <cellStyle name="Normal 11 6 3 2" xfId="6187"/>
    <cellStyle name="Normal 11 6 3 2 2" xfId="28959"/>
    <cellStyle name="Normal 11 6 3 3" xfId="10314"/>
    <cellStyle name="Normal 11 6 3 3 2" xfId="33086"/>
    <cellStyle name="Normal 11 6 3 4" xfId="14714"/>
    <cellStyle name="Normal 11 6 3 4 2" xfId="37486"/>
    <cellStyle name="Normal 11 6 3 5" xfId="18674"/>
    <cellStyle name="Normal 11 6 3 5 2" xfId="41446"/>
    <cellStyle name="Normal 11 6 3 6" xfId="24834"/>
    <cellStyle name="Normal 11 6 4" xfId="2887"/>
    <cellStyle name="Normal 11 6 4 2" xfId="7012"/>
    <cellStyle name="Normal 11 6 4 2 2" xfId="29784"/>
    <cellStyle name="Normal 11 6 4 3" xfId="11139"/>
    <cellStyle name="Normal 11 6 4 3 2" xfId="33911"/>
    <cellStyle name="Normal 11 6 4 4" xfId="15539"/>
    <cellStyle name="Normal 11 6 4 4 2" xfId="38311"/>
    <cellStyle name="Normal 11 6 4 5" xfId="19499"/>
    <cellStyle name="Normal 11 6 4 5 2" xfId="42271"/>
    <cellStyle name="Normal 11 6 4 6" xfId="25659"/>
    <cellStyle name="Normal 11 6 5" xfId="3877"/>
    <cellStyle name="Normal 11 6 5 2" xfId="8002"/>
    <cellStyle name="Normal 11 6 5 2 2" xfId="30774"/>
    <cellStyle name="Normal 11 6 5 3" xfId="12129"/>
    <cellStyle name="Normal 11 6 5 3 2" xfId="34901"/>
    <cellStyle name="Normal 11 6 5 4" xfId="16529"/>
    <cellStyle name="Normal 11 6 5 4 2" xfId="39301"/>
    <cellStyle name="Normal 11 6 5 5" xfId="20489"/>
    <cellStyle name="Normal 11 6 5 5 2" xfId="43261"/>
    <cellStyle name="Normal 11 6 5 6" xfId="26649"/>
    <cellStyle name="Normal 11 6 6" xfId="4757"/>
    <cellStyle name="Normal 11 6 6 2" xfId="27529"/>
    <cellStyle name="Normal 11 6 7" xfId="8884"/>
    <cellStyle name="Normal 11 6 7 2" xfId="31656"/>
    <cellStyle name="Normal 11 6 8" xfId="13284"/>
    <cellStyle name="Normal 11 6 8 2" xfId="36056"/>
    <cellStyle name="Normal 11 6 9" xfId="17244"/>
    <cellStyle name="Normal 11 6 9 2" xfId="40016"/>
    <cellStyle name="Normal 11 60" xfId="22194"/>
    <cellStyle name="Normal 11 60 2" xfId="44966"/>
    <cellStyle name="Normal 11 61" xfId="22249"/>
    <cellStyle name="Normal 11 61 2" xfId="45021"/>
    <cellStyle name="Normal 11 62" xfId="22304"/>
    <cellStyle name="Normal 11 62 2" xfId="45076"/>
    <cellStyle name="Normal 11 63" xfId="22359"/>
    <cellStyle name="Normal 11 63 2" xfId="45131"/>
    <cellStyle name="Normal 11 64" xfId="22414"/>
    <cellStyle name="Normal 11 64 2" xfId="45186"/>
    <cellStyle name="Normal 11 65" xfId="22469"/>
    <cellStyle name="Normal 11 65 2" xfId="45241"/>
    <cellStyle name="Normal 11 66" xfId="22524"/>
    <cellStyle name="Normal 11 66 2" xfId="45296"/>
    <cellStyle name="Normal 11 67" xfId="22579"/>
    <cellStyle name="Normal 11 67 2" xfId="45351"/>
    <cellStyle name="Normal 11 68" xfId="22634"/>
    <cellStyle name="Normal 11 68 2" xfId="45406"/>
    <cellStyle name="Normal 11 69" xfId="22689"/>
    <cellStyle name="Normal 11 69 2" xfId="45461"/>
    <cellStyle name="Normal 11 7" xfId="687"/>
    <cellStyle name="Normal 11 7 10" xfId="23459"/>
    <cellStyle name="Normal 11 7 2" xfId="1402"/>
    <cellStyle name="Normal 11 7 2 2" xfId="5527"/>
    <cellStyle name="Normal 11 7 2 2 2" xfId="28299"/>
    <cellStyle name="Normal 11 7 2 3" xfId="9654"/>
    <cellStyle name="Normal 11 7 2 3 2" xfId="32426"/>
    <cellStyle name="Normal 11 7 2 4" xfId="14054"/>
    <cellStyle name="Normal 11 7 2 4 2" xfId="36826"/>
    <cellStyle name="Normal 11 7 2 5" xfId="18014"/>
    <cellStyle name="Normal 11 7 2 5 2" xfId="40786"/>
    <cellStyle name="Normal 11 7 2 6" xfId="24174"/>
    <cellStyle name="Normal 11 7 3" xfId="2117"/>
    <cellStyle name="Normal 11 7 3 2" xfId="6242"/>
    <cellStyle name="Normal 11 7 3 2 2" xfId="29014"/>
    <cellStyle name="Normal 11 7 3 3" xfId="10369"/>
    <cellStyle name="Normal 11 7 3 3 2" xfId="33141"/>
    <cellStyle name="Normal 11 7 3 4" xfId="14769"/>
    <cellStyle name="Normal 11 7 3 4 2" xfId="37541"/>
    <cellStyle name="Normal 11 7 3 5" xfId="18729"/>
    <cellStyle name="Normal 11 7 3 5 2" xfId="41501"/>
    <cellStyle name="Normal 11 7 3 6" xfId="24889"/>
    <cellStyle name="Normal 11 7 4" xfId="2942"/>
    <cellStyle name="Normal 11 7 4 2" xfId="7067"/>
    <cellStyle name="Normal 11 7 4 2 2" xfId="29839"/>
    <cellStyle name="Normal 11 7 4 3" xfId="11194"/>
    <cellStyle name="Normal 11 7 4 3 2" xfId="33966"/>
    <cellStyle name="Normal 11 7 4 4" xfId="15594"/>
    <cellStyle name="Normal 11 7 4 4 2" xfId="38366"/>
    <cellStyle name="Normal 11 7 4 5" xfId="19554"/>
    <cellStyle name="Normal 11 7 4 5 2" xfId="42326"/>
    <cellStyle name="Normal 11 7 4 6" xfId="25714"/>
    <cellStyle name="Normal 11 7 5" xfId="3932"/>
    <cellStyle name="Normal 11 7 5 2" xfId="8057"/>
    <cellStyle name="Normal 11 7 5 2 2" xfId="30829"/>
    <cellStyle name="Normal 11 7 5 3" xfId="12184"/>
    <cellStyle name="Normal 11 7 5 3 2" xfId="34956"/>
    <cellStyle name="Normal 11 7 5 4" xfId="16584"/>
    <cellStyle name="Normal 11 7 5 4 2" xfId="39356"/>
    <cellStyle name="Normal 11 7 5 5" xfId="20544"/>
    <cellStyle name="Normal 11 7 5 5 2" xfId="43316"/>
    <cellStyle name="Normal 11 7 5 6" xfId="26704"/>
    <cellStyle name="Normal 11 7 6" xfId="4812"/>
    <cellStyle name="Normal 11 7 6 2" xfId="27584"/>
    <cellStyle name="Normal 11 7 7" xfId="8939"/>
    <cellStyle name="Normal 11 7 7 2" xfId="31711"/>
    <cellStyle name="Normal 11 7 8" xfId="13339"/>
    <cellStyle name="Normal 11 7 8 2" xfId="36111"/>
    <cellStyle name="Normal 11 7 9" xfId="17299"/>
    <cellStyle name="Normal 11 7 9 2" xfId="40071"/>
    <cellStyle name="Normal 11 70" xfId="22744"/>
    <cellStyle name="Normal 11 70 2" xfId="45516"/>
    <cellStyle name="Normal 11 71" xfId="22799"/>
    <cellStyle name="Normal 11 71 2" xfId="45571"/>
    <cellStyle name="Normal 11 72" xfId="22854"/>
    <cellStyle name="Normal 11 72 2" xfId="45626"/>
    <cellStyle name="Normal 11 73" xfId="22909"/>
    <cellStyle name="Normal 11 73 2" xfId="45681"/>
    <cellStyle name="Normal 11 74" xfId="22964"/>
    <cellStyle name="Normal 11 8" xfId="742"/>
    <cellStyle name="Normal 11 8 10" xfId="23514"/>
    <cellStyle name="Normal 11 8 2" xfId="1457"/>
    <cellStyle name="Normal 11 8 2 2" xfId="5582"/>
    <cellStyle name="Normal 11 8 2 2 2" xfId="28354"/>
    <cellStyle name="Normal 11 8 2 3" xfId="9709"/>
    <cellStyle name="Normal 11 8 2 3 2" xfId="32481"/>
    <cellStyle name="Normal 11 8 2 4" xfId="14109"/>
    <cellStyle name="Normal 11 8 2 4 2" xfId="36881"/>
    <cellStyle name="Normal 11 8 2 5" xfId="18069"/>
    <cellStyle name="Normal 11 8 2 5 2" xfId="40841"/>
    <cellStyle name="Normal 11 8 2 6" xfId="24229"/>
    <cellStyle name="Normal 11 8 3" xfId="2172"/>
    <cellStyle name="Normal 11 8 3 2" xfId="6297"/>
    <cellStyle name="Normal 11 8 3 2 2" xfId="29069"/>
    <cellStyle name="Normal 11 8 3 3" xfId="10424"/>
    <cellStyle name="Normal 11 8 3 3 2" xfId="33196"/>
    <cellStyle name="Normal 11 8 3 4" xfId="14824"/>
    <cellStyle name="Normal 11 8 3 4 2" xfId="37596"/>
    <cellStyle name="Normal 11 8 3 5" xfId="18784"/>
    <cellStyle name="Normal 11 8 3 5 2" xfId="41556"/>
    <cellStyle name="Normal 11 8 3 6" xfId="24944"/>
    <cellStyle name="Normal 11 8 4" xfId="2997"/>
    <cellStyle name="Normal 11 8 4 2" xfId="7122"/>
    <cellStyle name="Normal 11 8 4 2 2" xfId="29894"/>
    <cellStyle name="Normal 11 8 4 3" xfId="11249"/>
    <cellStyle name="Normal 11 8 4 3 2" xfId="34021"/>
    <cellStyle name="Normal 11 8 4 4" xfId="15649"/>
    <cellStyle name="Normal 11 8 4 4 2" xfId="38421"/>
    <cellStyle name="Normal 11 8 4 5" xfId="19609"/>
    <cellStyle name="Normal 11 8 4 5 2" xfId="42381"/>
    <cellStyle name="Normal 11 8 4 6" xfId="25769"/>
    <cellStyle name="Normal 11 8 5" xfId="3987"/>
    <cellStyle name="Normal 11 8 5 2" xfId="8112"/>
    <cellStyle name="Normal 11 8 5 2 2" xfId="30884"/>
    <cellStyle name="Normal 11 8 5 3" xfId="12239"/>
    <cellStyle name="Normal 11 8 5 3 2" xfId="35011"/>
    <cellStyle name="Normal 11 8 5 4" xfId="16639"/>
    <cellStyle name="Normal 11 8 5 4 2" xfId="39411"/>
    <cellStyle name="Normal 11 8 5 5" xfId="20599"/>
    <cellStyle name="Normal 11 8 5 5 2" xfId="43371"/>
    <cellStyle name="Normal 11 8 5 6" xfId="26759"/>
    <cellStyle name="Normal 11 8 6" xfId="4867"/>
    <cellStyle name="Normal 11 8 6 2" xfId="27639"/>
    <cellStyle name="Normal 11 8 7" xfId="8994"/>
    <cellStyle name="Normal 11 8 7 2" xfId="31766"/>
    <cellStyle name="Normal 11 8 8" xfId="13394"/>
    <cellStyle name="Normal 11 8 8 2" xfId="36166"/>
    <cellStyle name="Normal 11 8 9" xfId="17354"/>
    <cellStyle name="Normal 11 8 9 2" xfId="40126"/>
    <cellStyle name="Normal 11 9" xfId="852"/>
    <cellStyle name="Normal 11 9 10" xfId="23624"/>
    <cellStyle name="Normal 11 9 2" xfId="1567"/>
    <cellStyle name="Normal 11 9 2 2" xfId="5692"/>
    <cellStyle name="Normal 11 9 2 2 2" xfId="28464"/>
    <cellStyle name="Normal 11 9 2 3" xfId="9819"/>
    <cellStyle name="Normal 11 9 2 3 2" xfId="32591"/>
    <cellStyle name="Normal 11 9 2 4" xfId="14219"/>
    <cellStyle name="Normal 11 9 2 4 2" xfId="36991"/>
    <cellStyle name="Normal 11 9 2 5" xfId="18179"/>
    <cellStyle name="Normal 11 9 2 5 2" xfId="40951"/>
    <cellStyle name="Normal 11 9 2 6" xfId="24339"/>
    <cellStyle name="Normal 11 9 3" xfId="2282"/>
    <cellStyle name="Normal 11 9 3 2" xfId="6407"/>
    <cellStyle name="Normal 11 9 3 2 2" xfId="29179"/>
    <cellStyle name="Normal 11 9 3 3" xfId="10534"/>
    <cellStyle name="Normal 11 9 3 3 2" xfId="33306"/>
    <cellStyle name="Normal 11 9 3 4" xfId="14934"/>
    <cellStyle name="Normal 11 9 3 4 2" xfId="37706"/>
    <cellStyle name="Normal 11 9 3 5" xfId="18894"/>
    <cellStyle name="Normal 11 9 3 5 2" xfId="41666"/>
    <cellStyle name="Normal 11 9 3 6" xfId="25054"/>
    <cellStyle name="Normal 11 9 4" xfId="3107"/>
    <cellStyle name="Normal 11 9 4 2" xfId="7232"/>
    <cellStyle name="Normal 11 9 4 2 2" xfId="30004"/>
    <cellStyle name="Normal 11 9 4 3" xfId="11359"/>
    <cellStyle name="Normal 11 9 4 3 2" xfId="34131"/>
    <cellStyle name="Normal 11 9 4 4" xfId="15759"/>
    <cellStyle name="Normal 11 9 4 4 2" xfId="38531"/>
    <cellStyle name="Normal 11 9 4 5" xfId="19719"/>
    <cellStyle name="Normal 11 9 4 5 2" xfId="42491"/>
    <cellStyle name="Normal 11 9 4 6" xfId="25879"/>
    <cellStyle name="Normal 11 9 5" xfId="4097"/>
    <cellStyle name="Normal 11 9 5 2" xfId="8222"/>
    <cellStyle name="Normal 11 9 5 2 2" xfId="30994"/>
    <cellStyle name="Normal 11 9 5 3" xfId="12349"/>
    <cellStyle name="Normal 11 9 5 3 2" xfId="35121"/>
    <cellStyle name="Normal 11 9 5 4" xfId="16749"/>
    <cellStyle name="Normal 11 9 5 4 2" xfId="39521"/>
    <cellStyle name="Normal 11 9 5 5" xfId="20709"/>
    <cellStyle name="Normal 11 9 5 5 2" xfId="43481"/>
    <cellStyle name="Normal 11 9 5 6" xfId="26869"/>
    <cellStyle name="Normal 11 9 6" xfId="4977"/>
    <cellStyle name="Normal 11 9 6 2" xfId="27749"/>
    <cellStyle name="Normal 11 9 7" xfId="9104"/>
    <cellStyle name="Normal 11 9 7 2" xfId="31876"/>
    <cellStyle name="Normal 11 9 8" xfId="13504"/>
    <cellStyle name="Normal 11 9 8 2" xfId="36276"/>
    <cellStyle name="Normal 11 9 9" xfId="17464"/>
    <cellStyle name="Normal 11 9 9 2" xfId="40236"/>
    <cellStyle name="Normal 12" xfId="121"/>
    <cellStyle name="Normal 12 10" xfId="908"/>
    <cellStyle name="Normal 12 10 10" xfId="23680"/>
    <cellStyle name="Normal 12 10 2" xfId="1623"/>
    <cellStyle name="Normal 12 10 2 2" xfId="5748"/>
    <cellStyle name="Normal 12 10 2 2 2" xfId="28520"/>
    <cellStyle name="Normal 12 10 2 3" xfId="9875"/>
    <cellStyle name="Normal 12 10 2 3 2" xfId="32647"/>
    <cellStyle name="Normal 12 10 2 4" xfId="14275"/>
    <cellStyle name="Normal 12 10 2 4 2" xfId="37047"/>
    <cellStyle name="Normal 12 10 2 5" xfId="18235"/>
    <cellStyle name="Normal 12 10 2 5 2" xfId="41007"/>
    <cellStyle name="Normal 12 10 2 6" xfId="24395"/>
    <cellStyle name="Normal 12 10 3" xfId="2338"/>
    <cellStyle name="Normal 12 10 3 2" xfId="6463"/>
    <cellStyle name="Normal 12 10 3 2 2" xfId="29235"/>
    <cellStyle name="Normal 12 10 3 3" xfId="10590"/>
    <cellStyle name="Normal 12 10 3 3 2" xfId="33362"/>
    <cellStyle name="Normal 12 10 3 4" xfId="14990"/>
    <cellStyle name="Normal 12 10 3 4 2" xfId="37762"/>
    <cellStyle name="Normal 12 10 3 5" xfId="18950"/>
    <cellStyle name="Normal 12 10 3 5 2" xfId="41722"/>
    <cellStyle name="Normal 12 10 3 6" xfId="25110"/>
    <cellStyle name="Normal 12 10 4" xfId="3163"/>
    <cellStyle name="Normal 12 10 4 2" xfId="7288"/>
    <cellStyle name="Normal 12 10 4 2 2" xfId="30060"/>
    <cellStyle name="Normal 12 10 4 3" xfId="11415"/>
    <cellStyle name="Normal 12 10 4 3 2" xfId="34187"/>
    <cellStyle name="Normal 12 10 4 4" xfId="15815"/>
    <cellStyle name="Normal 12 10 4 4 2" xfId="38587"/>
    <cellStyle name="Normal 12 10 4 5" xfId="19775"/>
    <cellStyle name="Normal 12 10 4 5 2" xfId="42547"/>
    <cellStyle name="Normal 12 10 4 6" xfId="25935"/>
    <cellStyle name="Normal 12 10 5" xfId="4153"/>
    <cellStyle name="Normal 12 10 5 2" xfId="8278"/>
    <cellStyle name="Normal 12 10 5 2 2" xfId="31050"/>
    <cellStyle name="Normal 12 10 5 3" xfId="12405"/>
    <cellStyle name="Normal 12 10 5 3 2" xfId="35177"/>
    <cellStyle name="Normal 12 10 5 4" xfId="16805"/>
    <cellStyle name="Normal 12 10 5 4 2" xfId="39577"/>
    <cellStyle name="Normal 12 10 5 5" xfId="20765"/>
    <cellStyle name="Normal 12 10 5 5 2" xfId="43537"/>
    <cellStyle name="Normal 12 10 5 6" xfId="26925"/>
    <cellStyle name="Normal 12 10 6" xfId="5033"/>
    <cellStyle name="Normal 12 10 6 2" xfId="27805"/>
    <cellStyle name="Normal 12 10 7" xfId="9160"/>
    <cellStyle name="Normal 12 10 7 2" xfId="31932"/>
    <cellStyle name="Normal 12 10 8" xfId="13560"/>
    <cellStyle name="Normal 12 10 8 2" xfId="36332"/>
    <cellStyle name="Normal 12 10 9" xfId="17520"/>
    <cellStyle name="Normal 12 10 9 2" xfId="40292"/>
    <cellStyle name="Normal 12 11" xfId="963"/>
    <cellStyle name="Normal 12 11 2" xfId="5088"/>
    <cellStyle name="Normal 12 11 2 2" xfId="27860"/>
    <cellStyle name="Normal 12 11 3" xfId="9215"/>
    <cellStyle name="Normal 12 11 3 2" xfId="31987"/>
    <cellStyle name="Normal 12 11 4" xfId="13615"/>
    <cellStyle name="Normal 12 11 4 2" xfId="36387"/>
    <cellStyle name="Normal 12 11 5" xfId="17575"/>
    <cellStyle name="Normal 12 11 5 2" xfId="40347"/>
    <cellStyle name="Normal 12 11 6" xfId="23735"/>
    <cellStyle name="Normal 12 12" xfId="1678"/>
    <cellStyle name="Normal 12 12 2" xfId="5803"/>
    <cellStyle name="Normal 12 12 2 2" xfId="28575"/>
    <cellStyle name="Normal 12 12 3" xfId="9930"/>
    <cellStyle name="Normal 12 12 3 2" xfId="32702"/>
    <cellStyle name="Normal 12 12 4" xfId="14330"/>
    <cellStyle name="Normal 12 12 4 2" xfId="37102"/>
    <cellStyle name="Normal 12 12 5" xfId="18290"/>
    <cellStyle name="Normal 12 12 5 2" xfId="41062"/>
    <cellStyle name="Normal 12 12 6" xfId="24450"/>
    <cellStyle name="Normal 12 13" xfId="2393"/>
    <cellStyle name="Normal 12 13 2" xfId="6518"/>
    <cellStyle name="Normal 12 13 2 2" xfId="29290"/>
    <cellStyle name="Normal 12 13 3" xfId="10645"/>
    <cellStyle name="Normal 12 13 3 2" xfId="33417"/>
    <cellStyle name="Normal 12 13 4" xfId="15045"/>
    <cellStyle name="Normal 12 13 4 2" xfId="37817"/>
    <cellStyle name="Normal 12 13 5" xfId="19005"/>
    <cellStyle name="Normal 12 13 5 2" xfId="41777"/>
    <cellStyle name="Normal 12 13 6" xfId="25165"/>
    <cellStyle name="Normal 12 14" xfId="2448"/>
    <cellStyle name="Normal 12 14 2" xfId="6573"/>
    <cellStyle name="Normal 12 14 2 2" xfId="29345"/>
    <cellStyle name="Normal 12 14 3" xfId="10700"/>
    <cellStyle name="Normal 12 14 3 2" xfId="33472"/>
    <cellStyle name="Normal 12 14 4" xfId="15100"/>
    <cellStyle name="Normal 12 14 4 2" xfId="37872"/>
    <cellStyle name="Normal 12 14 5" xfId="19060"/>
    <cellStyle name="Normal 12 14 5 2" xfId="41832"/>
    <cellStyle name="Normal 12 14 6" xfId="25220"/>
    <cellStyle name="Normal 12 15" xfId="2503"/>
    <cellStyle name="Normal 12 15 2" xfId="6628"/>
    <cellStyle name="Normal 12 15 2 2" xfId="29400"/>
    <cellStyle name="Normal 12 15 3" xfId="10755"/>
    <cellStyle name="Normal 12 15 3 2" xfId="33527"/>
    <cellStyle name="Normal 12 15 4" xfId="15155"/>
    <cellStyle name="Normal 12 15 4 2" xfId="37927"/>
    <cellStyle name="Normal 12 15 5" xfId="19115"/>
    <cellStyle name="Normal 12 15 5 2" xfId="41887"/>
    <cellStyle name="Normal 12 15 6" xfId="25275"/>
    <cellStyle name="Normal 12 16" xfId="3218"/>
    <cellStyle name="Normal 12 16 2" xfId="7343"/>
    <cellStyle name="Normal 12 16 2 2" xfId="30115"/>
    <cellStyle name="Normal 12 16 3" xfId="11470"/>
    <cellStyle name="Normal 12 16 3 2" xfId="34242"/>
    <cellStyle name="Normal 12 16 4" xfId="15870"/>
    <cellStyle name="Normal 12 16 4 2" xfId="38642"/>
    <cellStyle name="Normal 12 16 5" xfId="19830"/>
    <cellStyle name="Normal 12 16 5 2" xfId="42602"/>
    <cellStyle name="Normal 12 16 6" xfId="25990"/>
    <cellStyle name="Normal 12 17" xfId="3273"/>
    <cellStyle name="Normal 12 17 2" xfId="7398"/>
    <cellStyle name="Normal 12 17 2 2" xfId="30170"/>
    <cellStyle name="Normal 12 17 3" xfId="11525"/>
    <cellStyle name="Normal 12 17 3 2" xfId="34297"/>
    <cellStyle name="Normal 12 17 4" xfId="15925"/>
    <cellStyle name="Normal 12 17 4 2" xfId="38697"/>
    <cellStyle name="Normal 12 17 5" xfId="19885"/>
    <cellStyle name="Normal 12 17 5 2" xfId="42657"/>
    <cellStyle name="Normal 12 17 6" xfId="26045"/>
    <cellStyle name="Normal 12 18" xfId="3328"/>
    <cellStyle name="Normal 12 18 2" xfId="7453"/>
    <cellStyle name="Normal 12 18 2 2" xfId="30225"/>
    <cellStyle name="Normal 12 18 3" xfId="11580"/>
    <cellStyle name="Normal 12 18 3 2" xfId="34352"/>
    <cellStyle name="Normal 12 18 4" xfId="15980"/>
    <cellStyle name="Normal 12 18 4 2" xfId="38752"/>
    <cellStyle name="Normal 12 18 5" xfId="19940"/>
    <cellStyle name="Normal 12 18 5 2" xfId="42712"/>
    <cellStyle name="Normal 12 18 6" xfId="26100"/>
    <cellStyle name="Normal 12 19" xfId="3383"/>
    <cellStyle name="Normal 12 19 2" xfId="7508"/>
    <cellStyle name="Normal 12 19 2 2" xfId="30280"/>
    <cellStyle name="Normal 12 19 3" xfId="11635"/>
    <cellStyle name="Normal 12 19 3 2" xfId="34407"/>
    <cellStyle name="Normal 12 19 4" xfId="16035"/>
    <cellStyle name="Normal 12 19 4 2" xfId="38807"/>
    <cellStyle name="Normal 12 19 5" xfId="19995"/>
    <cellStyle name="Normal 12 19 5 2" xfId="42767"/>
    <cellStyle name="Normal 12 19 6" xfId="26155"/>
    <cellStyle name="Normal 12 2" xfId="248"/>
    <cellStyle name="Normal 12 2 10" xfId="8555"/>
    <cellStyle name="Normal 12 2 10 2" xfId="31327"/>
    <cellStyle name="Normal 12 2 11" xfId="12515"/>
    <cellStyle name="Normal 12 2 11 2" xfId="35287"/>
    <cellStyle name="Normal 12 2 12" xfId="12955"/>
    <cellStyle name="Normal 12 2 12 2" xfId="35727"/>
    <cellStyle name="Normal 12 2 13" xfId="16915"/>
    <cellStyle name="Normal 12 2 13 2" xfId="39687"/>
    <cellStyle name="Normal 12 2 14" xfId="358"/>
    <cellStyle name="Normal 12 2 14 2" xfId="23130"/>
    <cellStyle name="Normal 12 2 15" xfId="23020"/>
    <cellStyle name="Normal 12 2 2" xfId="413"/>
    <cellStyle name="Normal 12 2 2 10" xfId="17025"/>
    <cellStyle name="Normal 12 2 2 10 2" xfId="39797"/>
    <cellStyle name="Normal 12 2 2 11" xfId="23185"/>
    <cellStyle name="Normal 12 2 2 2" xfId="1128"/>
    <cellStyle name="Normal 12 2 2 2 2" xfId="5253"/>
    <cellStyle name="Normal 12 2 2 2 2 2" xfId="28025"/>
    <cellStyle name="Normal 12 2 2 2 3" xfId="9380"/>
    <cellStyle name="Normal 12 2 2 2 3 2" xfId="32152"/>
    <cellStyle name="Normal 12 2 2 2 4" xfId="13780"/>
    <cellStyle name="Normal 12 2 2 2 4 2" xfId="36552"/>
    <cellStyle name="Normal 12 2 2 2 5" xfId="17740"/>
    <cellStyle name="Normal 12 2 2 2 5 2" xfId="40512"/>
    <cellStyle name="Normal 12 2 2 2 6" xfId="23900"/>
    <cellStyle name="Normal 12 2 2 3" xfId="1843"/>
    <cellStyle name="Normal 12 2 2 3 2" xfId="5968"/>
    <cellStyle name="Normal 12 2 2 3 2 2" xfId="28740"/>
    <cellStyle name="Normal 12 2 2 3 3" xfId="10095"/>
    <cellStyle name="Normal 12 2 2 3 3 2" xfId="32867"/>
    <cellStyle name="Normal 12 2 2 3 4" xfId="14495"/>
    <cellStyle name="Normal 12 2 2 3 4 2" xfId="37267"/>
    <cellStyle name="Normal 12 2 2 3 5" xfId="18455"/>
    <cellStyle name="Normal 12 2 2 3 5 2" xfId="41227"/>
    <cellStyle name="Normal 12 2 2 3 6" xfId="24615"/>
    <cellStyle name="Normal 12 2 2 4" xfId="2668"/>
    <cellStyle name="Normal 12 2 2 4 2" xfId="6793"/>
    <cellStyle name="Normal 12 2 2 4 2 2" xfId="29565"/>
    <cellStyle name="Normal 12 2 2 4 3" xfId="10920"/>
    <cellStyle name="Normal 12 2 2 4 3 2" xfId="33692"/>
    <cellStyle name="Normal 12 2 2 4 4" xfId="15320"/>
    <cellStyle name="Normal 12 2 2 4 4 2" xfId="38092"/>
    <cellStyle name="Normal 12 2 2 4 5" xfId="19280"/>
    <cellStyle name="Normal 12 2 2 4 5 2" xfId="42052"/>
    <cellStyle name="Normal 12 2 2 4 6" xfId="25440"/>
    <cellStyle name="Normal 12 2 2 5" xfId="3658"/>
    <cellStyle name="Normal 12 2 2 5 2" xfId="7783"/>
    <cellStyle name="Normal 12 2 2 5 2 2" xfId="30555"/>
    <cellStyle name="Normal 12 2 2 5 3" xfId="11910"/>
    <cellStyle name="Normal 12 2 2 5 3 2" xfId="34682"/>
    <cellStyle name="Normal 12 2 2 5 4" xfId="16310"/>
    <cellStyle name="Normal 12 2 2 5 4 2" xfId="39082"/>
    <cellStyle name="Normal 12 2 2 5 5" xfId="20270"/>
    <cellStyle name="Normal 12 2 2 5 5 2" xfId="43042"/>
    <cellStyle name="Normal 12 2 2 5 6" xfId="26430"/>
    <cellStyle name="Normal 12 2 2 6" xfId="4538"/>
    <cellStyle name="Normal 12 2 2 6 2" xfId="27310"/>
    <cellStyle name="Normal 12 2 2 7" xfId="8665"/>
    <cellStyle name="Normal 12 2 2 7 2" xfId="31437"/>
    <cellStyle name="Normal 12 2 2 8" xfId="12625"/>
    <cellStyle name="Normal 12 2 2 8 2" xfId="35397"/>
    <cellStyle name="Normal 12 2 2 9" xfId="13065"/>
    <cellStyle name="Normal 12 2 2 9 2" xfId="35837"/>
    <cellStyle name="Normal 12 2 3" xfId="523"/>
    <cellStyle name="Normal 12 2 3 10" xfId="17135"/>
    <cellStyle name="Normal 12 2 3 10 2" xfId="39907"/>
    <cellStyle name="Normal 12 2 3 11" xfId="23295"/>
    <cellStyle name="Normal 12 2 3 2" xfId="1238"/>
    <cellStyle name="Normal 12 2 3 2 2" xfId="5363"/>
    <cellStyle name="Normal 12 2 3 2 2 2" xfId="28135"/>
    <cellStyle name="Normal 12 2 3 2 3" xfId="9490"/>
    <cellStyle name="Normal 12 2 3 2 3 2" xfId="32262"/>
    <cellStyle name="Normal 12 2 3 2 4" xfId="13890"/>
    <cellStyle name="Normal 12 2 3 2 4 2" xfId="36662"/>
    <cellStyle name="Normal 12 2 3 2 5" xfId="17850"/>
    <cellStyle name="Normal 12 2 3 2 5 2" xfId="40622"/>
    <cellStyle name="Normal 12 2 3 2 6" xfId="24010"/>
    <cellStyle name="Normal 12 2 3 3" xfId="1953"/>
    <cellStyle name="Normal 12 2 3 3 2" xfId="6078"/>
    <cellStyle name="Normal 12 2 3 3 2 2" xfId="28850"/>
    <cellStyle name="Normal 12 2 3 3 3" xfId="10205"/>
    <cellStyle name="Normal 12 2 3 3 3 2" xfId="32977"/>
    <cellStyle name="Normal 12 2 3 3 4" xfId="14605"/>
    <cellStyle name="Normal 12 2 3 3 4 2" xfId="37377"/>
    <cellStyle name="Normal 12 2 3 3 5" xfId="18565"/>
    <cellStyle name="Normal 12 2 3 3 5 2" xfId="41337"/>
    <cellStyle name="Normal 12 2 3 3 6" xfId="24725"/>
    <cellStyle name="Normal 12 2 3 4" xfId="2778"/>
    <cellStyle name="Normal 12 2 3 4 2" xfId="6903"/>
    <cellStyle name="Normal 12 2 3 4 2 2" xfId="29675"/>
    <cellStyle name="Normal 12 2 3 4 3" xfId="11030"/>
    <cellStyle name="Normal 12 2 3 4 3 2" xfId="33802"/>
    <cellStyle name="Normal 12 2 3 4 4" xfId="15430"/>
    <cellStyle name="Normal 12 2 3 4 4 2" xfId="38202"/>
    <cellStyle name="Normal 12 2 3 4 5" xfId="19390"/>
    <cellStyle name="Normal 12 2 3 4 5 2" xfId="42162"/>
    <cellStyle name="Normal 12 2 3 4 6" xfId="25550"/>
    <cellStyle name="Normal 12 2 3 5" xfId="3768"/>
    <cellStyle name="Normal 12 2 3 5 2" xfId="7893"/>
    <cellStyle name="Normal 12 2 3 5 2 2" xfId="30665"/>
    <cellStyle name="Normal 12 2 3 5 3" xfId="12020"/>
    <cellStyle name="Normal 12 2 3 5 3 2" xfId="34792"/>
    <cellStyle name="Normal 12 2 3 5 4" xfId="16420"/>
    <cellStyle name="Normal 12 2 3 5 4 2" xfId="39192"/>
    <cellStyle name="Normal 12 2 3 5 5" xfId="20380"/>
    <cellStyle name="Normal 12 2 3 5 5 2" xfId="43152"/>
    <cellStyle name="Normal 12 2 3 5 6" xfId="26540"/>
    <cellStyle name="Normal 12 2 3 6" xfId="4648"/>
    <cellStyle name="Normal 12 2 3 6 2" xfId="27420"/>
    <cellStyle name="Normal 12 2 3 7" xfId="8775"/>
    <cellStyle name="Normal 12 2 3 7 2" xfId="31547"/>
    <cellStyle name="Normal 12 2 3 8" xfId="12735"/>
    <cellStyle name="Normal 12 2 3 8 2" xfId="35507"/>
    <cellStyle name="Normal 12 2 3 9" xfId="13175"/>
    <cellStyle name="Normal 12 2 3 9 2" xfId="35947"/>
    <cellStyle name="Normal 12 2 4" xfId="798"/>
    <cellStyle name="Normal 12 2 4 10" xfId="23570"/>
    <cellStyle name="Normal 12 2 4 2" xfId="1513"/>
    <cellStyle name="Normal 12 2 4 2 2" xfId="5638"/>
    <cellStyle name="Normal 12 2 4 2 2 2" xfId="28410"/>
    <cellStyle name="Normal 12 2 4 2 3" xfId="9765"/>
    <cellStyle name="Normal 12 2 4 2 3 2" xfId="32537"/>
    <cellStyle name="Normal 12 2 4 2 4" xfId="14165"/>
    <cellStyle name="Normal 12 2 4 2 4 2" xfId="36937"/>
    <cellStyle name="Normal 12 2 4 2 5" xfId="18125"/>
    <cellStyle name="Normal 12 2 4 2 5 2" xfId="40897"/>
    <cellStyle name="Normal 12 2 4 2 6" xfId="24285"/>
    <cellStyle name="Normal 12 2 4 3" xfId="2228"/>
    <cellStyle name="Normal 12 2 4 3 2" xfId="6353"/>
    <cellStyle name="Normal 12 2 4 3 2 2" xfId="29125"/>
    <cellStyle name="Normal 12 2 4 3 3" xfId="10480"/>
    <cellStyle name="Normal 12 2 4 3 3 2" xfId="33252"/>
    <cellStyle name="Normal 12 2 4 3 4" xfId="14880"/>
    <cellStyle name="Normal 12 2 4 3 4 2" xfId="37652"/>
    <cellStyle name="Normal 12 2 4 3 5" xfId="18840"/>
    <cellStyle name="Normal 12 2 4 3 5 2" xfId="41612"/>
    <cellStyle name="Normal 12 2 4 3 6" xfId="25000"/>
    <cellStyle name="Normal 12 2 4 4" xfId="3053"/>
    <cellStyle name="Normal 12 2 4 4 2" xfId="7178"/>
    <cellStyle name="Normal 12 2 4 4 2 2" xfId="29950"/>
    <cellStyle name="Normal 12 2 4 4 3" xfId="11305"/>
    <cellStyle name="Normal 12 2 4 4 3 2" xfId="34077"/>
    <cellStyle name="Normal 12 2 4 4 4" xfId="15705"/>
    <cellStyle name="Normal 12 2 4 4 4 2" xfId="38477"/>
    <cellStyle name="Normal 12 2 4 4 5" xfId="19665"/>
    <cellStyle name="Normal 12 2 4 4 5 2" xfId="42437"/>
    <cellStyle name="Normal 12 2 4 4 6" xfId="25825"/>
    <cellStyle name="Normal 12 2 4 5" xfId="4043"/>
    <cellStyle name="Normal 12 2 4 5 2" xfId="8168"/>
    <cellStyle name="Normal 12 2 4 5 2 2" xfId="30940"/>
    <cellStyle name="Normal 12 2 4 5 3" xfId="12295"/>
    <cellStyle name="Normal 12 2 4 5 3 2" xfId="35067"/>
    <cellStyle name="Normal 12 2 4 5 4" xfId="16695"/>
    <cellStyle name="Normal 12 2 4 5 4 2" xfId="39467"/>
    <cellStyle name="Normal 12 2 4 5 5" xfId="20655"/>
    <cellStyle name="Normal 12 2 4 5 5 2" xfId="43427"/>
    <cellStyle name="Normal 12 2 4 5 6" xfId="26815"/>
    <cellStyle name="Normal 12 2 4 6" xfId="4923"/>
    <cellStyle name="Normal 12 2 4 6 2" xfId="27695"/>
    <cellStyle name="Normal 12 2 4 7" xfId="9050"/>
    <cellStyle name="Normal 12 2 4 7 2" xfId="31822"/>
    <cellStyle name="Normal 12 2 4 8" xfId="13450"/>
    <cellStyle name="Normal 12 2 4 8 2" xfId="36222"/>
    <cellStyle name="Normal 12 2 4 9" xfId="17410"/>
    <cellStyle name="Normal 12 2 4 9 2" xfId="40182"/>
    <cellStyle name="Normal 12 2 5" xfId="1018"/>
    <cellStyle name="Normal 12 2 5 2" xfId="5143"/>
    <cellStyle name="Normal 12 2 5 2 2" xfId="27915"/>
    <cellStyle name="Normal 12 2 5 3" xfId="9270"/>
    <cellStyle name="Normal 12 2 5 3 2" xfId="32042"/>
    <cellStyle name="Normal 12 2 5 4" xfId="13670"/>
    <cellStyle name="Normal 12 2 5 4 2" xfId="36442"/>
    <cellStyle name="Normal 12 2 5 5" xfId="17630"/>
    <cellStyle name="Normal 12 2 5 5 2" xfId="40402"/>
    <cellStyle name="Normal 12 2 5 6" xfId="23790"/>
    <cellStyle name="Normal 12 2 6" xfId="1733"/>
    <cellStyle name="Normal 12 2 6 2" xfId="5858"/>
    <cellStyle name="Normal 12 2 6 2 2" xfId="28630"/>
    <cellStyle name="Normal 12 2 6 3" xfId="9985"/>
    <cellStyle name="Normal 12 2 6 3 2" xfId="32757"/>
    <cellStyle name="Normal 12 2 6 4" xfId="14385"/>
    <cellStyle name="Normal 12 2 6 4 2" xfId="37157"/>
    <cellStyle name="Normal 12 2 6 5" xfId="18345"/>
    <cellStyle name="Normal 12 2 6 5 2" xfId="41117"/>
    <cellStyle name="Normal 12 2 6 6" xfId="24505"/>
    <cellStyle name="Normal 12 2 7" xfId="2558"/>
    <cellStyle name="Normal 12 2 7 2" xfId="6683"/>
    <cellStyle name="Normal 12 2 7 2 2" xfId="29455"/>
    <cellStyle name="Normal 12 2 7 3" xfId="10810"/>
    <cellStyle name="Normal 12 2 7 3 2" xfId="33582"/>
    <cellStyle name="Normal 12 2 7 4" xfId="15210"/>
    <cellStyle name="Normal 12 2 7 4 2" xfId="37982"/>
    <cellStyle name="Normal 12 2 7 5" xfId="19170"/>
    <cellStyle name="Normal 12 2 7 5 2" xfId="41942"/>
    <cellStyle name="Normal 12 2 7 6" xfId="25330"/>
    <cellStyle name="Normal 12 2 8" xfId="3548"/>
    <cellStyle name="Normal 12 2 8 2" xfId="7673"/>
    <cellStyle name="Normal 12 2 8 2 2" xfId="30445"/>
    <cellStyle name="Normal 12 2 8 3" xfId="11800"/>
    <cellStyle name="Normal 12 2 8 3 2" xfId="34572"/>
    <cellStyle name="Normal 12 2 8 4" xfId="16200"/>
    <cellStyle name="Normal 12 2 8 4 2" xfId="38972"/>
    <cellStyle name="Normal 12 2 8 5" xfId="20160"/>
    <cellStyle name="Normal 12 2 8 5 2" xfId="42932"/>
    <cellStyle name="Normal 12 2 8 6" xfId="26320"/>
    <cellStyle name="Normal 12 2 9" xfId="4428"/>
    <cellStyle name="Normal 12 2 9 2" xfId="27200"/>
    <cellStyle name="Normal 12 20" xfId="3438"/>
    <cellStyle name="Normal 12 20 2" xfId="7563"/>
    <cellStyle name="Normal 12 20 2 2" xfId="30335"/>
    <cellStyle name="Normal 12 20 3" xfId="11690"/>
    <cellStyle name="Normal 12 20 3 2" xfId="34462"/>
    <cellStyle name="Normal 12 20 4" xfId="16090"/>
    <cellStyle name="Normal 12 20 4 2" xfId="38862"/>
    <cellStyle name="Normal 12 20 5" xfId="20050"/>
    <cellStyle name="Normal 12 20 5 2" xfId="42822"/>
    <cellStyle name="Normal 12 20 6" xfId="26210"/>
    <cellStyle name="Normal 12 21" xfId="3493"/>
    <cellStyle name="Normal 12 21 2" xfId="7618"/>
    <cellStyle name="Normal 12 21 2 2" xfId="30390"/>
    <cellStyle name="Normal 12 21 3" xfId="11745"/>
    <cellStyle name="Normal 12 21 3 2" xfId="34517"/>
    <cellStyle name="Normal 12 21 4" xfId="16145"/>
    <cellStyle name="Normal 12 21 4 2" xfId="38917"/>
    <cellStyle name="Normal 12 21 5" xfId="20105"/>
    <cellStyle name="Normal 12 21 5 2" xfId="42877"/>
    <cellStyle name="Normal 12 21 6" xfId="26265"/>
    <cellStyle name="Normal 12 22" xfId="4208"/>
    <cellStyle name="Normal 12 22 2" xfId="26980"/>
    <cellStyle name="Normal 12 23" xfId="4263"/>
    <cellStyle name="Normal 12 23 2" xfId="27035"/>
    <cellStyle name="Normal 12 24" xfId="4318"/>
    <cellStyle name="Normal 12 24 2" xfId="27090"/>
    <cellStyle name="Normal 12 25" xfId="4373"/>
    <cellStyle name="Normal 12 25 2" xfId="27145"/>
    <cellStyle name="Normal 12 26" xfId="8333"/>
    <cellStyle name="Normal 12 26 2" xfId="31105"/>
    <cellStyle name="Normal 12 27" xfId="8390"/>
    <cellStyle name="Normal 12 27 2" xfId="31162"/>
    <cellStyle name="Normal 12 28" xfId="8445"/>
    <cellStyle name="Normal 12 28 2" xfId="31217"/>
    <cellStyle name="Normal 12 29" xfId="8500"/>
    <cellStyle name="Normal 12 29 2" xfId="31272"/>
    <cellStyle name="Normal 12 3" xfId="303"/>
    <cellStyle name="Normal 12 3 10" xfId="16970"/>
    <cellStyle name="Normal 12 3 10 2" xfId="39742"/>
    <cellStyle name="Normal 12 3 11" xfId="23075"/>
    <cellStyle name="Normal 12 3 2" xfId="1073"/>
    <cellStyle name="Normal 12 3 2 2" xfId="5198"/>
    <cellStyle name="Normal 12 3 2 2 2" xfId="27970"/>
    <cellStyle name="Normal 12 3 2 3" xfId="9325"/>
    <cellStyle name="Normal 12 3 2 3 2" xfId="32097"/>
    <cellStyle name="Normal 12 3 2 4" xfId="13725"/>
    <cellStyle name="Normal 12 3 2 4 2" xfId="36497"/>
    <cellStyle name="Normal 12 3 2 5" xfId="17685"/>
    <cellStyle name="Normal 12 3 2 5 2" xfId="40457"/>
    <cellStyle name="Normal 12 3 2 6" xfId="23845"/>
    <cellStyle name="Normal 12 3 3" xfId="1788"/>
    <cellStyle name="Normal 12 3 3 2" xfId="5913"/>
    <cellStyle name="Normal 12 3 3 2 2" xfId="28685"/>
    <cellStyle name="Normal 12 3 3 3" xfId="10040"/>
    <cellStyle name="Normal 12 3 3 3 2" xfId="32812"/>
    <cellStyle name="Normal 12 3 3 4" xfId="14440"/>
    <cellStyle name="Normal 12 3 3 4 2" xfId="37212"/>
    <cellStyle name="Normal 12 3 3 5" xfId="18400"/>
    <cellStyle name="Normal 12 3 3 5 2" xfId="41172"/>
    <cellStyle name="Normal 12 3 3 6" xfId="24560"/>
    <cellStyle name="Normal 12 3 4" xfId="2613"/>
    <cellStyle name="Normal 12 3 4 2" xfId="6738"/>
    <cellStyle name="Normal 12 3 4 2 2" xfId="29510"/>
    <cellStyle name="Normal 12 3 4 3" xfId="10865"/>
    <cellStyle name="Normal 12 3 4 3 2" xfId="33637"/>
    <cellStyle name="Normal 12 3 4 4" xfId="15265"/>
    <cellStyle name="Normal 12 3 4 4 2" xfId="38037"/>
    <cellStyle name="Normal 12 3 4 5" xfId="19225"/>
    <cellStyle name="Normal 12 3 4 5 2" xfId="41997"/>
    <cellStyle name="Normal 12 3 4 6" xfId="25385"/>
    <cellStyle name="Normal 12 3 5" xfId="3603"/>
    <cellStyle name="Normal 12 3 5 2" xfId="7728"/>
    <cellStyle name="Normal 12 3 5 2 2" xfId="30500"/>
    <cellStyle name="Normal 12 3 5 3" xfId="11855"/>
    <cellStyle name="Normal 12 3 5 3 2" xfId="34627"/>
    <cellStyle name="Normal 12 3 5 4" xfId="16255"/>
    <cellStyle name="Normal 12 3 5 4 2" xfId="39027"/>
    <cellStyle name="Normal 12 3 5 5" xfId="20215"/>
    <cellStyle name="Normal 12 3 5 5 2" xfId="42987"/>
    <cellStyle name="Normal 12 3 5 6" xfId="26375"/>
    <cellStyle name="Normal 12 3 6" xfId="4483"/>
    <cellStyle name="Normal 12 3 6 2" xfId="27255"/>
    <cellStyle name="Normal 12 3 7" xfId="8610"/>
    <cellStyle name="Normal 12 3 7 2" xfId="31382"/>
    <cellStyle name="Normal 12 3 8" xfId="12570"/>
    <cellStyle name="Normal 12 3 8 2" xfId="35342"/>
    <cellStyle name="Normal 12 3 9" xfId="13010"/>
    <cellStyle name="Normal 12 3 9 2" xfId="35782"/>
    <cellStyle name="Normal 12 30" xfId="12460"/>
    <cellStyle name="Normal 12 30 2" xfId="35232"/>
    <cellStyle name="Normal 12 31" xfId="12790"/>
    <cellStyle name="Normal 12 31 2" xfId="35562"/>
    <cellStyle name="Normal 12 32" xfId="12845"/>
    <cellStyle name="Normal 12 32 2" xfId="35617"/>
    <cellStyle name="Normal 12 33" xfId="12900"/>
    <cellStyle name="Normal 12 33 2" xfId="35672"/>
    <cellStyle name="Normal 12 34" xfId="16860"/>
    <cellStyle name="Normal 12 34 2" xfId="39632"/>
    <cellStyle name="Normal 12 35" xfId="20820"/>
    <cellStyle name="Normal 12 35 2" xfId="43592"/>
    <cellStyle name="Normal 12 36" xfId="20875"/>
    <cellStyle name="Normal 12 36 2" xfId="43647"/>
    <cellStyle name="Normal 12 37" xfId="20930"/>
    <cellStyle name="Normal 12 37 2" xfId="43702"/>
    <cellStyle name="Normal 12 38" xfId="20985"/>
    <cellStyle name="Normal 12 38 2" xfId="43757"/>
    <cellStyle name="Normal 12 39" xfId="21040"/>
    <cellStyle name="Normal 12 39 2" xfId="43812"/>
    <cellStyle name="Normal 12 4" xfId="468"/>
    <cellStyle name="Normal 12 4 10" xfId="17080"/>
    <cellStyle name="Normal 12 4 10 2" xfId="39852"/>
    <cellStyle name="Normal 12 4 11" xfId="23240"/>
    <cellStyle name="Normal 12 4 2" xfId="1183"/>
    <cellStyle name="Normal 12 4 2 2" xfId="5308"/>
    <cellStyle name="Normal 12 4 2 2 2" xfId="28080"/>
    <cellStyle name="Normal 12 4 2 3" xfId="9435"/>
    <cellStyle name="Normal 12 4 2 3 2" xfId="32207"/>
    <cellStyle name="Normal 12 4 2 4" xfId="13835"/>
    <cellStyle name="Normal 12 4 2 4 2" xfId="36607"/>
    <cellStyle name="Normal 12 4 2 5" xfId="17795"/>
    <cellStyle name="Normal 12 4 2 5 2" xfId="40567"/>
    <cellStyle name="Normal 12 4 2 6" xfId="23955"/>
    <cellStyle name="Normal 12 4 3" xfId="1898"/>
    <cellStyle name="Normal 12 4 3 2" xfId="6023"/>
    <cellStyle name="Normal 12 4 3 2 2" xfId="28795"/>
    <cellStyle name="Normal 12 4 3 3" xfId="10150"/>
    <cellStyle name="Normal 12 4 3 3 2" xfId="32922"/>
    <cellStyle name="Normal 12 4 3 4" xfId="14550"/>
    <cellStyle name="Normal 12 4 3 4 2" xfId="37322"/>
    <cellStyle name="Normal 12 4 3 5" xfId="18510"/>
    <cellStyle name="Normal 12 4 3 5 2" xfId="41282"/>
    <cellStyle name="Normal 12 4 3 6" xfId="24670"/>
    <cellStyle name="Normal 12 4 4" xfId="2723"/>
    <cellStyle name="Normal 12 4 4 2" xfId="6848"/>
    <cellStyle name="Normal 12 4 4 2 2" xfId="29620"/>
    <cellStyle name="Normal 12 4 4 3" xfId="10975"/>
    <cellStyle name="Normal 12 4 4 3 2" xfId="33747"/>
    <cellStyle name="Normal 12 4 4 4" xfId="15375"/>
    <cellStyle name="Normal 12 4 4 4 2" xfId="38147"/>
    <cellStyle name="Normal 12 4 4 5" xfId="19335"/>
    <cellStyle name="Normal 12 4 4 5 2" xfId="42107"/>
    <cellStyle name="Normal 12 4 4 6" xfId="25495"/>
    <cellStyle name="Normal 12 4 5" xfId="3713"/>
    <cellStyle name="Normal 12 4 5 2" xfId="7838"/>
    <cellStyle name="Normal 12 4 5 2 2" xfId="30610"/>
    <cellStyle name="Normal 12 4 5 3" xfId="11965"/>
    <cellStyle name="Normal 12 4 5 3 2" xfId="34737"/>
    <cellStyle name="Normal 12 4 5 4" xfId="16365"/>
    <cellStyle name="Normal 12 4 5 4 2" xfId="39137"/>
    <cellStyle name="Normal 12 4 5 5" xfId="20325"/>
    <cellStyle name="Normal 12 4 5 5 2" xfId="43097"/>
    <cellStyle name="Normal 12 4 5 6" xfId="26485"/>
    <cellStyle name="Normal 12 4 6" xfId="4593"/>
    <cellStyle name="Normal 12 4 6 2" xfId="27365"/>
    <cellStyle name="Normal 12 4 7" xfId="8720"/>
    <cellStyle name="Normal 12 4 7 2" xfId="31492"/>
    <cellStyle name="Normal 12 4 8" xfId="12680"/>
    <cellStyle name="Normal 12 4 8 2" xfId="35452"/>
    <cellStyle name="Normal 12 4 9" xfId="13120"/>
    <cellStyle name="Normal 12 4 9 2" xfId="35892"/>
    <cellStyle name="Normal 12 40" xfId="21095"/>
    <cellStyle name="Normal 12 40 2" xfId="43867"/>
    <cellStyle name="Normal 12 41" xfId="21150"/>
    <cellStyle name="Normal 12 41 2" xfId="43922"/>
    <cellStyle name="Normal 12 42" xfId="21205"/>
    <cellStyle name="Normal 12 42 2" xfId="43977"/>
    <cellStyle name="Normal 12 43" xfId="21260"/>
    <cellStyle name="Normal 12 43 2" xfId="44032"/>
    <cellStyle name="Normal 12 44" xfId="21315"/>
    <cellStyle name="Normal 12 44 2" xfId="44087"/>
    <cellStyle name="Normal 12 45" xfId="21370"/>
    <cellStyle name="Normal 12 45 2" xfId="44142"/>
    <cellStyle name="Normal 12 46" xfId="21425"/>
    <cellStyle name="Normal 12 46 2" xfId="44197"/>
    <cellStyle name="Normal 12 47" xfId="21480"/>
    <cellStyle name="Normal 12 47 2" xfId="44252"/>
    <cellStyle name="Normal 12 48" xfId="21535"/>
    <cellStyle name="Normal 12 48 2" xfId="44307"/>
    <cellStyle name="Normal 12 49" xfId="21590"/>
    <cellStyle name="Normal 12 49 2" xfId="44362"/>
    <cellStyle name="Normal 12 5" xfId="578"/>
    <cellStyle name="Normal 12 5 10" xfId="23350"/>
    <cellStyle name="Normal 12 5 2" xfId="1293"/>
    <cellStyle name="Normal 12 5 2 2" xfId="5418"/>
    <cellStyle name="Normal 12 5 2 2 2" xfId="28190"/>
    <cellStyle name="Normal 12 5 2 3" xfId="9545"/>
    <cellStyle name="Normal 12 5 2 3 2" xfId="32317"/>
    <cellStyle name="Normal 12 5 2 4" xfId="13945"/>
    <cellStyle name="Normal 12 5 2 4 2" xfId="36717"/>
    <cellStyle name="Normal 12 5 2 5" xfId="17905"/>
    <cellStyle name="Normal 12 5 2 5 2" xfId="40677"/>
    <cellStyle name="Normal 12 5 2 6" xfId="24065"/>
    <cellStyle name="Normal 12 5 3" xfId="2008"/>
    <cellStyle name="Normal 12 5 3 2" xfId="6133"/>
    <cellStyle name="Normal 12 5 3 2 2" xfId="28905"/>
    <cellStyle name="Normal 12 5 3 3" xfId="10260"/>
    <cellStyle name="Normal 12 5 3 3 2" xfId="33032"/>
    <cellStyle name="Normal 12 5 3 4" xfId="14660"/>
    <cellStyle name="Normal 12 5 3 4 2" xfId="37432"/>
    <cellStyle name="Normal 12 5 3 5" xfId="18620"/>
    <cellStyle name="Normal 12 5 3 5 2" xfId="41392"/>
    <cellStyle name="Normal 12 5 3 6" xfId="24780"/>
    <cellStyle name="Normal 12 5 4" xfId="2833"/>
    <cellStyle name="Normal 12 5 4 2" xfId="6958"/>
    <cellStyle name="Normal 12 5 4 2 2" xfId="29730"/>
    <cellStyle name="Normal 12 5 4 3" xfId="11085"/>
    <cellStyle name="Normal 12 5 4 3 2" xfId="33857"/>
    <cellStyle name="Normal 12 5 4 4" xfId="15485"/>
    <cellStyle name="Normal 12 5 4 4 2" xfId="38257"/>
    <cellStyle name="Normal 12 5 4 5" xfId="19445"/>
    <cellStyle name="Normal 12 5 4 5 2" xfId="42217"/>
    <cellStyle name="Normal 12 5 4 6" xfId="25605"/>
    <cellStyle name="Normal 12 5 5" xfId="3823"/>
    <cellStyle name="Normal 12 5 5 2" xfId="7948"/>
    <cellStyle name="Normal 12 5 5 2 2" xfId="30720"/>
    <cellStyle name="Normal 12 5 5 3" xfId="12075"/>
    <cellStyle name="Normal 12 5 5 3 2" xfId="34847"/>
    <cellStyle name="Normal 12 5 5 4" xfId="16475"/>
    <cellStyle name="Normal 12 5 5 4 2" xfId="39247"/>
    <cellStyle name="Normal 12 5 5 5" xfId="20435"/>
    <cellStyle name="Normal 12 5 5 5 2" xfId="43207"/>
    <cellStyle name="Normal 12 5 5 6" xfId="26595"/>
    <cellStyle name="Normal 12 5 6" xfId="4703"/>
    <cellStyle name="Normal 12 5 6 2" xfId="27475"/>
    <cellStyle name="Normal 12 5 7" xfId="8830"/>
    <cellStyle name="Normal 12 5 7 2" xfId="31602"/>
    <cellStyle name="Normal 12 5 8" xfId="13230"/>
    <cellStyle name="Normal 12 5 8 2" xfId="36002"/>
    <cellStyle name="Normal 12 5 9" xfId="17190"/>
    <cellStyle name="Normal 12 5 9 2" xfId="39962"/>
    <cellStyle name="Normal 12 50" xfId="21645"/>
    <cellStyle name="Normal 12 50 2" xfId="44417"/>
    <cellStyle name="Normal 12 51" xfId="21700"/>
    <cellStyle name="Normal 12 51 2" xfId="44472"/>
    <cellStyle name="Normal 12 52" xfId="21755"/>
    <cellStyle name="Normal 12 52 2" xfId="44527"/>
    <cellStyle name="Normal 12 53" xfId="21810"/>
    <cellStyle name="Normal 12 53 2" xfId="44582"/>
    <cellStyle name="Normal 12 54" xfId="21865"/>
    <cellStyle name="Normal 12 54 2" xfId="44637"/>
    <cellStyle name="Normal 12 55" xfId="21920"/>
    <cellStyle name="Normal 12 55 2" xfId="44692"/>
    <cellStyle name="Normal 12 56" xfId="21975"/>
    <cellStyle name="Normal 12 56 2" xfId="44747"/>
    <cellStyle name="Normal 12 57" xfId="22030"/>
    <cellStyle name="Normal 12 57 2" xfId="44802"/>
    <cellStyle name="Normal 12 58" xfId="22085"/>
    <cellStyle name="Normal 12 58 2" xfId="44857"/>
    <cellStyle name="Normal 12 59" xfId="22140"/>
    <cellStyle name="Normal 12 59 2" xfId="44912"/>
    <cellStyle name="Normal 12 6" xfId="633"/>
    <cellStyle name="Normal 12 6 10" xfId="23405"/>
    <cellStyle name="Normal 12 6 2" xfId="1348"/>
    <cellStyle name="Normal 12 6 2 2" xfId="5473"/>
    <cellStyle name="Normal 12 6 2 2 2" xfId="28245"/>
    <cellStyle name="Normal 12 6 2 3" xfId="9600"/>
    <cellStyle name="Normal 12 6 2 3 2" xfId="32372"/>
    <cellStyle name="Normal 12 6 2 4" xfId="14000"/>
    <cellStyle name="Normal 12 6 2 4 2" xfId="36772"/>
    <cellStyle name="Normal 12 6 2 5" xfId="17960"/>
    <cellStyle name="Normal 12 6 2 5 2" xfId="40732"/>
    <cellStyle name="Normal 12 6 2 6" xfId="24120"/>
    <cellStyle name="Normal 12 6 3" xfId="2063"/>
    <cellStyle name="Normal 12 6 3 2" xfId="6188"/>
    <cellStyle name="Normal 12 6 3 2 2" xfId="28960"/>
    <cellStyle name="Normal 12 6 3 3" xfId="10315"/>
    <cellStyle name="Normal 12 6 3 3 2" xfId="33087"/>
    <cellStyle name="Normal 12 6 3 4" xfId="14715"/>
    <cellStyle name="Normal 12 6 3 4 2" xfId="37487"/>
    <cellStyle name="Normal 12 6 3 5" xfId="18675"/>
    <cellStyle name="Normal 12 6 3 5 2" xfId="41447"/>
    <cellStyle name="Normal 12 6 3 6" xfId="24835"/>
    <cellStyle name="Normal 12 6 4" xfId="2888"/>
    <cellStyle name="Normal 12 6 4 2" xfId="7013"/>
    <cellStyle name="Normal 12 6 4 2 2" xfId="29785"/>
    <cellStyle name="Normal 12 6 4 3" xfId="11140"/>
    <cellStyle name="Normal 12 6 4 3 2" xfId="33912"/>
    <cellStyle name="Normal 12 6 4 4" xfId="15540"/>
    <cellStyle name="Normal 12 6 4 4 2" xfId="38312"/>
    <cellStyle name="Normal 12 6 4 5" xfId="19500"/>
    <cellStyle name="Normal 12 6 4 5 2" xfId="42272"/>
    <cellStyle name="Normal 12 6 4 6" xfId="25660"/>
    <cellStyle name="Normal 12 6 5" xfId="3878"/>
    <cellStyle name="Normal 12 6 5 2" xfId="8003"/>
    <cellStyle name="Normal 12 6 5 2 2" xfId="30775"/>
    <cellStyle name="Normal 12 6 5 3" xfId="12130"/>
    <cellStyle name="Normal 12 6 5 3 2" xfId="34902"/>
    <cellStyle name="Normal 12 6 5 4" xfId="16530"/>
    <cellStyle name="Normal 12 6 5 4 2" xfId="39302"/>
    <cellStyle name="Normal 12 6 5 5" xfId="20490"/>
    <cellStyle name="Normal 12 6 5 5 2" xfId="43262"/>
    <cellStyle name="Normal 12 6 5 6" xfId="26650"/>
    <cellStyle name="Normal 12 6 6" xfId="4758"/>
    <cellStyle name="Normal 12 6 6 2" xfId="27530"/>
    <cellStyle name="Normal 12 6 7" xfId="8885"/>
    <cellStyle name="Normal 12 6 7 2" xfId="31657"/>
    <cellStyle name="Normal 12 6 8" xfId="13285"/>
    <cellStyle name="Normal 12 6 8 2" xfId="36057"/>
    <cellStyle name="Normal 12 6 9" xfId="17245"/>
    <cellStyle name="Normal 12 6 9 2" xfId="40017"/>
    <cellStyle name="Normal 12 60" xfId="22195"/>
    <cellStyle name="Normal 12 60 2" xfId="44967"/>
    <cellStyle name="Normal 12 61" xfId="22250"/>
    <cellStyle name="Normal 12 61 2" xfId="45022"/>
    <cellStyle name="Normal 12 62" xfId="22305"/>
    <cellStyle name="Normal 12 62 2" xfId="45077"/>
    <cellStyle name="Normal 12 63" xfId="22360"/>
    <cellStyle name="Normal 12 63 2" xfId="45132"/>
    <cellStyle name="Normal 12 64" xfId="22415"/>
    <cellStyle name="Normal 12 64 2" xfId="45187"/>
    <cellStyle name="Normal 12 65" xfId="22470"/>
    <cellStyle name="Normal 12 65 2" xfId="45242"/>
    <cellStyle name="Normal 12 66" xfId="22525"/>
    <cellStyle name="Normal 12 66 2" xfId="45297"/>
    <cellStyle name="Normal 12 67" xfId="22580"/>
    <cellStyle name="Normal 12 67 2" xfId="45352"/>
    <cellStyle name="Normal 12 68" xfId="22635"/>
    <cellStyle name="Normal 12 68 2" xfId="45407"/>
    <cellStyle name="Normal 12 69" xfId="22690"/>
    <cellStyle name="Normal 12 69 2" xfId="45462"/>
    <cellStyle name="Normal 12 7" xfId="688"/>
    <cellStyle name="Normal 12 7 10" xfId="23460"/>
    <cellStyle name="Normal 12 7 2" xfId="1403"/>
    <cellStyle name="Normal 12 7 2 2" xfId="5528"/>
    <cellStyle name="Normal 12 7 2 2 2" xfId="28300"/>
    <cellStyle name="Normal 12 7 2 3" xfId="9655"/>
    <cellStyle name="Normal 12 7 2 3 2" xfId="32427"/>
    <cellStyle name="Normal 12 7 2 4" xfId="14055"/>
    <cellStyle name="Normal 12 7 2 4 2" xfId="36827"/>
    <cellStyle name="Normal 12 7 2 5" xfId="18015"/>
    <cellStyle name="Normal 12 7 2 5 2" xfId="40787"/>
    <cellStyle name="Normal 12 7 2 6" xfId="24175"/>
    <cellStyle name="Normal 12 7 3" xfId="2118"/>
    <cellStyle name="Normal 12 7 3 2" xfId="6243"/>
    <cellStyle name="Normal 12 7 3 2 2" xfId="29015"/>
    <cellStyle name="Normal 12 7 3 3" xfId="10370"/>
    <cellStyle name="Normal 12 7 3 3 2" xfId="33142"/>
    <cellStyle name="Normal 12 7 3 4" xfId="14770"/>
    <cellStyle name="Normal 12 7 3 4 2" xfId="37542"/>
    <cellStyle name="Normal 12 7 3 5" xfId="18730"/>
    <cellStyle name="Normal 12 7 3 5 2" xfId="41502"/>
    <cellStyle name="Normal 12 7 3 6" xfId="24890"/>
    <cellStyle name="Normal 12 7 4" xfId="2943"/>
    <cellStyle name="Normal 12 7 4 2" xfId="7068"/>
    <cellStyle name="Normal 12 7 4 2 2" xfId="29840"/>
    <cellStyle name="Normal 12 7 4 3" xfId="11195"/>
    <cellStyle name="Normal 12 7 4 3 2" xfId="33967"/>
    <cellStyle name="Normal 12 7 4 4" xfId="15595"/>
    <cellStyle name="Normal 12 7 4 4 2" xfId="38367"/>
    <cellStyle name="Normal 12 7 4 5" xfId="19555"/>
    <cellStyle name="Normal 12 7 4 5 2" xfId="42327"/>
    <cellStyle name="Normal 12 7 4 6" xfId="25715"/>
    <cellStyle name="Normal 12 7 5" xfId="3933"/>
    <cellStyle name="Normal 12 7 5 2" xfId="8058"/>
    <cellStyle name="Normal 12 7 5 2 2" xfId="30830"/>
    <cellStyle name="Normal 12 7 5 3" xfId="12185"/>
    <cellStyle name="Normal 12 7 5 3 2" xfId="34957"/>
    <cellStyle name="Normal 12 7 5 4" xfId="16585"/>
    <cellStyle name="Normal 12 7 5 4 2" xfId="39357"/>
    <cellStyle name="Normal 12 7 5 5" xfId="20545"/>
    <cellStyle name="Normal 12 7 5 5 2" xfId="43317"/>
    <cellStyle name="Normal 12 7 5 6" xfId="26705"/>
    <cellStyle name="Normal 12 7 6" xfId="4813"/>
    <cellStyle name="Normal 12 7 6 2" xfId="27585"/>
    <cellStyle name="Normal 12 7 7" xfId="8940"/>
    <cellStyle name="Normal 12 7 7 2" xfId="31712"/>
    <cellStyle name="Normal 12 7 8" xfId="13340"/>
    <cellStyle name="Normal 12 7 8 2" xfId="36112"/>
    <cellStyle name="Normal 12 7 9" xfId="17300"/>
    <cellStyle name="Normal 12 7 9 2" xfId="40072"/>
    <cellStyle name="Normal 12 70" xfId="22745"/>
    <cellStyle name="Normal 12 70 2" xfId="45517"/>
    <cellStyle name="Normal 12 71" xfId="22800"/>
    <cellStyle name="Normal 12 71 2" xfId="45572"/>
    <cellStyle name="Normal 12 72" xfId="22855"/>
    <cellStyle name="Normal 12 72 2" xfId="45627"/>
    <cellStyle name="Normal 12 73" xfId="22910"/>
    <cellStyle name="Normal 12 73 2" xfId="45682"/>
    <cellStyle name="Normal 12 74" xfId="22965"/>
    <cellStyle name="Normal 12 8" xfId="743"/>
    <cellStyle name="Normal 12 8 10" xfId="23515"/>
    <cellStyle name="Normal 12 8 2" xfId="1458"/>
    <cellStyle name="Normal 12 8 2 2" xfId="5583"/>
    <cellStyle name="Normal 12 8 2 2 2" xfId="28355"/>
    <cellStyle name="Normal 12 8 2 3" xfId="9710"/>
    <cellStyle name="Normal 12 8 2 3 2" xfId="32482"/>
    <cellStyle name="Normal 12 8 2 4" xfId="14110"/>
    <cellStyle name="Normal 12 8 2 4 2" xfId="36882"/>
    <cellStyle name="Normal 12 8 2 5" xfId="18070"/>
    <cellStyle name="Normal 12 8 2 5 2" xfId="40842"/>
    <cellStyle name="Normal 12 8 2 6" xfId="24230"/>
    <cellStyle name="Normal 12 8 3" xfId="2173"/>
    <cellStyle name="Normal 12 8 3 2" xfId="6298"/>
    <cellStyle name="Normal 12 8 3 2 2" xfId="29070"/>
    <cellStyle name="Normal 12 8 3 3" xfId="10425"/>
    <cellStyle name="Normal 12 8 3 3 2" xfId="33197"/>
    <cellStyle name="Normal 12 8 3 4" xfId="14825"/>
    <cellStyle name="Normal 12 8 3 4 2" xfId="37597"/>
    <cellStyle name="Normal 12 8 3 5" xfId="18785"/>
    <cellStyle name="Normal 12 8 3 5 2" xfId="41557"/>
    <cellStyle name="Normal 12 8 3 6" xfId="24945"/>
    <cellStyle name="Normal 12 8 4" xfId="2998"/>
    <cellStyle name="Normal 12 8 4 2" xfId="7123"/>
    <cellStyle name="Normal 12 8 4 2 2" xfId="29895"/>
    <cellStyle name="Normal 12 8 4 3" xfId="11250"/>
    <cellStyle name="Normal 12 8 4 3 2" xfId="34022"/>
    <cellStyle name="Normal 12 8 4 4" xfId="15650"/>
    <cellStyle name="Normal 12 8 4 4 2" xfId="38422"/>
    <cellStyle name="Normal 12 8 4 5" xfId="19610"/>
    <cellStyle name="Normal 12 8 4 5 2" xfId="42382"/>
    <cellStyle name="Normal 12 8 4 6" xfId="25770"/>
    <cellStyle name="Normal 12 8 5" xfId="3988"/>
    <cellStyle name="Normal 12 8 5 2" xfId="8113"/>
    <cellStyle name="Normal 12 8 5 2 2" xfId="30885"/>
    <cellStyle name="Normal 12 8 5 3" xfId="12240"/>
    <cellStyle name="Normal 12 8 5 3 2" xfId="35012"/>
    <cellStyle name="Normal 12 8 5 4" xfId="16640"/>
    <cellStyle name="Normal 12 8 5 4 2" xfId="39412"/>
    <cellStyle name="Normal 12 8 5 5" xfId="20600"/>
    <cellStyle name="Normal 12 8 5 5 2" xfId="43372"/>
    <cellStyle name="Normal 12 8 5 6" xfId="26760"/>
    <cellStyle name="Normal 12 8 6" xfId="4868"/>
    <cellStyle name="Normal 12 8 6 2" xfId="27640"/>
    <cellStyle name="Normal 12 8 7" xfId="8995"/>
    <cellStyle name="Normal 12 8 7 2" xfId="31767"/>
    <cellStyle name="Normal 12 8 8" xfId="13395"/>
    <cellStyle name="Normal 12 8 8 2" xfId="36167"/>
    <cellStyle name="Normal 12 8 9" xfId="17355"/>
    <cellStyle name="Normal 12 8 9 2" xfId="40127"/>
    <cellStyle name="Normal 12 9" xfId="853"/>
    <cellStyle name="Normal 12 9 10" xfId="23625"/>
    <cellStyle name="Normal 12 9 2" xfId="1568"/>
    <cellStyle name="Normal 12 9 2 2" xfId="5693"/>
    <cellStyle name="Normal 12 9 2 2 2" xfId="28465"/>
    <cellStyle name="Normal 12 9 2 3" xfId="9820"/>
    <cellStyle name="Normal 12 9 2 3 2" xfId="32592"/>
    <cellStyle name="Normal 12 9 2 4" xfId="14220"/>
    <cellStyle name="Normal 12 9 2 4 2" xfId="36992"/>
    <cellStyle name="Normal 12 9 2 5" xfId="18180"/>
    <cellStyle name="Normal 12 9 2 5 2" xfId="40952"/>
    <cellStyle name="Normal 12 9 2 6" xfId="24340"/>
    <cellStyle name="Normal 12 9 3" xfId="2283"/>
    <cellStyle name="Normal 12 9 3 2" xfId="6408"/>
    <cellStyle name="Normal 12 9 3 2 2" xfId="29180"/>
    <cellStyle name="Normal 12 9 3 3" xfId="10535"/>
    <cellStyle name="Normal 12 9 3 3 2" xfId="33307"/>
    <cellStyle name="Normal 12 9 3 4" xfId="14935"/>
    <cellStyle name="Normal 12 9 3 4 2" xfId="37707"/>
    <cellStyle name="Normal 12 9 3 5" xfId="18895"/>
    <cellStyle name="Normal 12 9 3 5 2" xfId="41667"/>
    <cellStyle name="Normal 12 9 3 6" xfId="25055"/>
    <cellStyle name="Normal 12 9 4" xfId="3108"/>
    <cellStyle name="Normal 12 9 4 2" xfId="7233"/>
    <cellStyle name="Normal 12 9 4 2 2" xfId="30005"/>
    <cellStyle name="Normal 12 9 4 3" xfId="11360"/>
    <cellStyle name="Normal 12 9 4 3 2" xfId="34132"/>
    <cellStyle name="Normal 12 9 4 4" xfId="15760"/>
    <cellStyle name="Normal 12 9 4 4 2" xfId="38532"/>
    <cellStyle name="Normal 12 9 4 5" xfId="19720"/>
    <cellStyle name="Normal 12 9 4 5 2" xfId="42492"/>
    <cellStyle name="Normal 12 9 4 6" xfId="25880"/>
    <cellStyle name="Normal 12 9 5" xfId="4098"/>
    <cellStyle name="Normal 12 9 5 2" xfId="8223"/>
    <cellStyle name="Normal 12 9 5 2 2" xfId="30995"/>
    <cellStyle name="Normal 12 9 5 3" xfId="12350"/>
    <cellStyle name="Normal 12 9 5 3 2" xfId="35122"/>
    <cellStyle name="Normal 12 9 5 4" xfId="16750"/>
    <cellStyle name="Normal 12 9 5 4 2" xfId="39522"/>
    <cellStyle name="Normal 12 9 5 5" xfId="20710"/>
    <cellStyle name="Normal 12 9 5 5 2" xfId="43482"/>
    <cellStyle name="Normal 12 9 5 6" xfId="26870"/>
    <cellStyle name="Normal 12 9 6" xfId="4978"/>
    <cellStyle name="Normal 12 9 6 2" xfId="27750"/>
    <cellStyle name="Normal 12 9 7" xfId="9105"/>
    <cellStyle name="Normal 12 9 7 2" xfId="31877"/>
    <cellStyle name="Normal 12 9 8" xfId="13505"/>
    <cellStyle name="Normal 12 9 8 2" xfId="36277"/>
    <cellStyle name="Normal 12 9 9" xfId="17465"/>
    <cellStyle name="Normal 12 9 9 2" xfId="40237"/>
    <cellStyle name="Normal 13" xfId="122"/>
    <cellStyle name="Normal 13 10" xfId="909"/>
    <cellStyle name="Normal 13 10 10" xfId="23681"/>
    <cellStyle name="Normal 13 10 2" xfId="1624"/>
    <cellStyle name="Normal 13 10 2 2" xfId="5749"/>
    <cellStyle name="Normal 13 10 2 2 2" xfId="28521"/>
    <cellStyle name="Normal 13 10 2 3" xfId="9876"/>
    <cellStyle name="Normal 13 10 2 3 2" xfId="32648"/>
    <cellStyle name="Normal 13 10 2 4" xfId="14276"/>
    <cellStyle name="Normal 13 10 2 4 2" xfId="37048"/>
    <cellStyle name="Normal 13 10 2 5" xfId="18236"/>
    <cellStyle name="Normal 13 10 2 5 2" xfId="41008"/>
    <cellStyle name="Normal 13 10 2 6" xfId="24396"/>
    <cellStyle name="Normal 13 10 3" xfId="2339"/>
    <cellStyle name="Normal 13 10 3 2" xfId="6464"/>
    <cellStyle name="Normal 13 10 3 2 2" xfId="29236"/>
    <cellStyle name="Normal 13 10 3 3" xfId="10591"/>
    <cellStyle name="Normal 13 10 3 3 2" xfId="33363"/>
    <cellStyle name="Normal 13 10 3 4" xfId="14991"/>
    <cellStyle name="Normal 13 10 3 4 2" xfId="37763"/>
    <cellStyle name="Normal 13 10 3 5" xfId="18951"/>
    <cellStyle name="Normal 13 10 3 5 2" xfId="41723"/>
    <cellStyle name="Normal 13 10 3 6" xfId="25111"/>
    <cellStyle name="Normal 13 10 4" xfId="3164"/>
    <cellStyle name="Normal 13 10 4 2" xfId="7289"/>
    <cellStyle name="Normal 13 10 4 2 2" xfId="30061"/>
    <cellStyle name="Normal 13 10 4 3" xfId="11416"/>
    <cellStyle name="Normal 13 10 4 3 2" xfId="34188"/>
    <cellStyle name="Normal 13 10 4 4" xfId="15816"/>
    <cellStyle name="Normal 13 10 4 4 2" xfId="38588"/>
    <cellStyle name="Normal 13 10 4 5" xfId="19776"/>
    <cellStyle name="Normal 13 10 4 5 2" xfId="42548"/>
    <cellStyle name="Normal 13 10 4 6" xfId="25936"/>
    <cellStyle name="Normal 13 10 5" xfId="4154"/>
    <cellStyle name="Normal 13 10 5 2" xfId="8279"/>
    <cellStyle name="Normal 13 10 5 2 2" xfId="31051"/>
    <cellStyle name="Normal 13 10 5 3" xfId="12406"/>
    <cellStyle name="Normal 13 10 5 3 2" xfId="35178"/>
    <cellStyle name="Normal 13 10 5 4" xfId="16806"/>
    <cellStyle name="Normal 13 10 5 4 2" xfId="39578"/>
    <cellStyle name="Normal 13 10 5 5" xfId="20766"/>
    <cellStyle name="Normal 13 10 5 5 2" xfId="43538"/>
    <cellStyle name="Normal 13 10 5 6" xfId="26926"/>
    <cellStyle name="Normal 13 10 6" xfId="5034"/>
    <cellStyle name="Normal 13 10 6 2" xfId="27806"/>
    <cellStyle name="Normal 13 10 7" xfId="9161"/>
    <cellStyle name="Normal 13 10 7 2" xfId="31933"/>
    <cellStyle name="Normal 13 10 8" xfId="13561"/>
    <cellStyle name="Normal 13 10 8 2" xfId="36333"/>
    <cellStyle name="Normal 13 10 9" xfId="17521"/>
    <cellStyle name="Normal 13 10 9 2" xfId="40293"/>
    <cellStyle name="Normal 13 11" xfId="964"/>
    <cellStyle name="Normal 13 11 2" xfId="5089"/>
    <cellStyle name="Normal 13 11 2 2" xfId="27861"/>
    <cellStyle name="Normal 13 11 3" xfId="9216"/>
    <cellStyle name="Normal 13 11 3 2" xfId="31988"/>
    <cellStyle name="Normal 13 11 4" xfId="13616"/>
    <cellStyle name="Normal 13 11 4 2" xfId="36388"/>
    <cellStyle name="Normal 13 11 5" xfId="17576"/>
    <cellStyle name="Normal 13 11 5 2" xfId="40348"/>
    <cellStyle name="Normal 13 11 6" xfId="23736"/>
    <cellStyle name="Normal 13 12" xfId="1679"/>
    <cellStyle name="Normal 13 12 2" xfId="5804"/>
    <cellStyle name="Normal 13 12 2 2" xfId="28576"/>
    <cellStyle name="Normal 13 12 3" xfId="9931"/>
    <cellStyle name="Normal 13 12 3 2" xfId="32703"/>
    <cellStyle name="Normal 13 12 4" xfId="14331"/>
    <cellStyle name="Normal 13 12 4 2" xfId="37103"/>
    <cellStyle name="Normal 13 12 5" xfId="18291"/>
    <cellStyle name="Normal 13 12 5 2" xfId="41063"/>
    <cellStyle name="Normal 13 12 6" xfId="24451"/>
    <cellStyle name="Normal 13 13" xfId="2394"/>
    <cellStyle name="Normal 13 13 2" xfId="6519"/>
    <cellStyle name="Normal 13 13 2 2" xfId="29291"/>
    <cellStyle name="Normal 13 13 3" xfId="10646"/>
    <cellStyle name="Normal 13 13 3 2" xfId="33418"/>
    <cellStyle name="Normal 13 13 4" xfId="15046"/>
    <cellStyle name="Normal 13 13 4 2" xfId="37818"/>
    <cellStyle name="Normal 13 13 5" xfId="19006"/>
    <cellStyle name="Normal 13 13 5 2" xfId="41778"/>
    <cellStyle name="Normal 13 13 6" xfId="25166"/>
    <cellStyle name="Normal 13 14" xfId="2449"/>
    <cellStyle name="Normal 13 14 2" xfId="6574"/>
    <cellStyle name="Normal 13 14 2 2" xfId="29346"/>
    <cellStyle name="Normal 13 14 3" xfId="10701"/>
    <cellStyle name="Normal 13 14 3 2" xfId="33473"/>
    <cellStyle name="Normal 13 14 4" xfId="15101"/>
    <cellStyle name="Normal 13 14 4 2" xfId="37873"/>
    <cellStyle name="Normal 13 14 5" xfId="19061"/>
    <cellStyle name="Normal 13 14 5 2" xfId="41833"/>
    <cellStyle name="Normal 13 14 6" xfId="25221"/>
    <cellStyle name="Normal 13 15" xfId="2504"/>
    <cellStyle name="Normal 13 15 2" xfId="6629"/>
    <cellStyle name="Normal 13 15 2 2" xfId="29401"/>
    <cellStyle name="Normal 13 15 3" xfId="10756"/>
    <cellStyle name="Normal 13 15 3 2" xfId="33528"/>
    <cellStyle name="Normal 13 15 4" xfId="15156"/>
    <cellStyle name="Normal 13 15 4 2" xfId="37928"/>
    <cellStyle name="Normal 13 15 5" xfId="19116"/>
    <cellStyle name="Normal 13 15 5 2" xfId="41888"/>
    <cellStyle name="Normal 13 15 6" xfId="25276"/>
    <cellStyle name="Normal 13 16" xfId="3219"/>
    <cellStyle name="Normal 13 16 2" xfId="7344"/>
    <cellStyle name="Normal 13 16 2 2" xfId="30116"/>
    <cellStyle name="Normal 13 16 3" xfId="11471"/>
    <cellStyle name="Normal 13 16 3 2" xfId="34243"/>
    <cellStyle name="Normal 13 16 4" xfId="15871"/>
    <cellStyle name="Normal 13 16 4 2" xfId="38643"/>
    <cellStyle name="Normal 13 16 5" xfId="19831"/>
    <cellStyle name="Normal 13 16 5 2" xfId="42603"/>
    <cellStyle name="Normal 13 16 6" xfId="25991"/>
    <cellStyle name="Normal 13 17" xfId="3274"/>
    <cellStyle name="Normal 13 17 2" xfId="7399"/>
    <cellStyle name="Normal 13 17 2 2" xfId="30171"/>
    <cellStyle name="Normal 13 17 3" xfId="11526"/>
    <cellStyle name="Normal 13 17 3 2" xfId="34298"/>
    <cellStyle name="Normal 13 17 4" xfId="15926"/>
    <cellStyle name="Normal 13 17 4 2" xfId="38698"/>
    <cellStyle name="Normal 13 17 5" xfId="19886"/>
    <cellStyle name="Normal 13 17 5 2" xfId="42658"/>
    <cellStyle name="Normal 13 17 6" xfId="26046"/>
    <cellStyle name="Normal 13 18" xfId="3329"/>
    <cellStyle name="Normal 13 18 2" xfId="7454"/>
    <cellStyle name="Normal 13 18 2 2" xfId="30226"/>
    <cellStyle name="Normal 13 18 3" xfId="11581"/>
    <cellStyle name="Normal 13 18 3 2" xfId="34353"/>
    <cellStyle name="Normal 13 18 4" xfId="15981"/>
    <cellStyle name="Normal 13 18 4 2" xfId="38753"/>
    <cellStyle name="Normal 13 18 5" xfId="19941"/>
    <cellStyle name="Normal 13 18 5 2" xfId="42713"/>
    <cellStyle name="Normal 13 18 6" xfId="26101"/>
    <cellStyle name="Normal 13 19" xfId="3384"/>
    <cellStyle name="Normal 13 19 2" xfId="7509"/>
    <cellStyle name="Normal 13 19 2 2" xfId="30281"/>
    <cellStyle name="Normal 13 19 3" xfId="11636"/>
    <cellStyle name="Normal 13 19 3 2" xfId="34408"/>
    <cellStyle name="Normal 13 19 4" xfId="16036"/>
    <cellStyle name="Normal 13 19 4 2" xfId="38808"/>
    <cellStyle name="Normal 13 19 5" xfId="19996"/>
    <cellStyle name="Normal 13 19 5 2" xfId="42768"/>
    <cellStyle name="Normal 13 19 6" xfId="26156"/>
    <cellStyle name="Normal 13 2" xfId="249"/>
    <cellStyle name="Normal 13 2 10" xfId="8556"/>
    <cellStyle name="Normal 13 2 10 2" xfId="31328"/>
    <cellStyle name="Normal 13 2 11" xfId="12516"/>
    <cellStyle name="Normal 13 2 11 2" xfId="35288"/>
    <cellStyle name="Normal 13 2 12" xfId="12956"/>
    <cellStyle name="Normal 13 2 12 2" xfId="35728"/>
    <cellStyle name="Normal 13 2 13" xfId="16916"/>
    <cellStyle name="Normal 13 2 13 2" xfId="39688"/>
    <cellStyle name="Normal 13 2 14" xfId="359"/>
    <cellStyle name="Normal 13 2 14 2" xfId="23131"/>
    <cellStyle name="Normal 13 2 15" xfId="23021"/>
    <cellStyle name="Normal 13 2 2" xfId="414"/>
    <cellStyle name="Normal 13 2 2 10" xfId="17026"/>
    <cellStyle name="Normal 13 2 2 10 2" xfId="39798"/>
    <cellStyle name="Normal 13 2 2 11" xfId="23186"/>
    <cellStyle name="Normal 13 2 2 2" xfId="1129"/>
    <cellStyle name="Normal 13 2 2 2 2" xfId="5254"/>
    <cellStyle name="Normal 13 2 2 2 2 2" xfId="28026"/>
    <cellStyle name="Normal 13 2 2 2 3" xfId="9381"/>
    <cellStyle name="Normal 13 2 2 2 3 2" xfId="32153"/>
    <cellStyle name="Normal 13 2 2 2 4" xfId="13781"/>
    <cellStyle name="Normal 13 2 2 2 4 2" xfId="36553"/>
    <cellStyle name="Normal 13 2 2 2 5" xfId="17741"/>
    <cellStyle name="Normal 13 2 2 2 5 2" xfId="40513"/>
    <cellStyle name="Normal 13 2 2 2 6" xfId="23901"/>
    <cellStyle name="Normal 13 2 2 3" xfId="1844"/>
    <cellStyle name="Normal 13 2 2 3 2" xfId="5969"/>
    <cellStyle name="Normal 13 2 2 3 2 2" xfId="28741"/>
    <cellStyle name="Normal 13 2 2 3 3" xfId="10096"/>
    <cellStyle name="Normal 13 2 2 3 3 2" xfId="32868"/>
    <cellStyle name="Normal 13 2 2 3 4" xfId="14496"/>
    <cellStyle name="Normal 13 2 2 3 4 2" xfId="37268"/>
    <cellStyle name="Normal 13 2 2 3 5" xfId="18456"/>
    <cellStyle name="Normal 13 2 2 3 5 2" xfId="41228"/>
    <cellStyle name="Normal 13 2 2 3 6" xfId="24616"/>
    <cellStyle name="Normal 13 2 2 4" xfId="2669"/>
    <cellStyle name="Normal 13 2 2 4 2" xfId="6794"/>
    <cellStyle name="Normal 13 2 2 4 2 2" xfId="29566"/>
    <cellStyle name="Normal 13 2 2 4 3" xfId="10921"/>
    <cellStyle name="Normal 13 2 2 4 3 2" xfId="33693"/>
    <cellStyle name="Normal 13 2 2 4 4" xfId="15321"/>
    <cellStyle name="Normal 13 2 2 4 4 2" xfId="38093"/>
    <cellStyle name="Normal 13 2 2 4 5" xfId="19281"/>
    <cellStyle name="Normal 13 2 2 4 5 2" xfId="42053"/>
    <cellStyle name="Normal 13 2 2 4 6" xfId="25441"/>
    <cellStyle name="Normal 13 2 2 5" xfId="3659"/>
    <cellStyle name="Normal 13 2 2 5 2" xfId="7784"/>
    <cellStyle name="Normal 13 2 2 5 2 2" xfId="30556"/>
    <cellStyle name="Normal 13 2 2 5 3" xfId="11911"/>
    <cellStyle name="Normal 13 2 2 5 3 2" xfId="34683"/>
    <cellStyle name="Normal 13 2 2 5 4" xfId="16311"/>
    <cellStyle name="Normal 13 2 2 5 4 2" xfId="39083"/>
    <cellStyle name="Normal 13 2 2 5 5" xfId="20271"/>
    <cellStyle name="Normal 13 2 2 5 5 2" xfId="43043"/>
    <cellStyle name="Normal 13 2 2 5 6" xfId="26431"/>
    <cellStyle name="Normal 13 2 2 6" xfId="4539"/>
    <cellStyle name="Normal 13 2 2 6 2" xfId="27311"/>
    <cellStyle name="Normal 13 2 2 7" xfId="8666"/>
    <cellStyle name="Normal 13 2 2 7 2" xfId="31438"/>
    <cellStyle name="Normal 13 2 2 8" xfId="12626"/>
    <cellStyle name="Normal 13 2 2 8 2" xfId="35398"/>
    <cellStyle name="Normal 13 2 2 9" xfId="13066"/>
    <cellStyle name="Normal 13 2 2 9 2" xfId="35838"/>
    <cellStyle name="Normal 13 2 3" xfId="524"/>
    <cellStyle name="Normal 13 2 3 10" xfId="17136"/>
    <cellStyle name="Normal 13 2 3 10 2" xfId="39908"/>
    <cellStyle name="Normal 13 2 3 11" xfId="23296"/>
    <cellStyle name="Normal 13 2 3 2" xfId="1239"/>
    <cellStyle name="Normal 13 2 3 2 2" xfId="5364"/>
    <cellStyle name="Normal 13 2 3 2 2 2" xfId="28136"/>
    <cellStyle name="Normal 13 2 3 2 3" xfId="9491"/>
    <cellStyle name="Normal 13 2 3 2 3 2" xfId="32263"/>
    <cellStyle name="Normal 13 2 3 2 4" xfId="13891"/>
    <cellStyle name="Normal 13 2 3 2 4 2" xfId="36663"/>
    <cellStyle name="Normal 13 2 3 2 5" xfId="17851"/>
    <cellStyle name="Normal 13 2 3 2 5 2" xfId="40623"/>
    <cellStyle name="Normal 13 2 3 2 6" xfId="24011"/>
    <cellStyle name="Normal 13 2 3 3" xfId="1954"/>
    <cellStyle name="Normal 13 2 3 3 2" xfId="6079"/>
    <cellStyle name="Normal 13 2 3 3 2 2" xfId="28851"/>
    <cellStyle name="Normal 13 2 3 3 3" xfId="10206"/>
    <cellStyle name="Normal 13 2 3 3 3 2" xfId="32978"/>
    <cellStyle name="Normal 13 2 3 3 4" xfId="14606"/>
    <cellStyle name="Normal 13 2 3 3 4 2" xfId="37378"/>
    <cellStyle name="Normal 13 2 3 3 5" xfId="18566"/>
    <cellStyle name="Normal 13 2 3 3 5 2" xfId="41338"/>
    <cellStyle name="Normal 13 2 3 3 6" xfId="24726"/>
    <cellStyle name="Normal 13 2 3 4" xfId="2779"/>
    <cellStyle name="Normal 13 2 3 4 2" xfId="6904"/>
    <cellStyle name="Normal 13 2 3 4 2 2" xfId="29676"/>
    <cellStyle name="Normal 13 2 3 4 3" xfId="11031"/>
    <cellStyle name="Normal 13 2 3 4 3 2" xfId="33803"/>
    <cellStyle name="Normal 13 2 3 4 4" xfId="15431"/>
    <cellStyle name="Normal 13 2 3 4 4 2" xfId="38203"/>
    <cellStyle name="Normal 13 2 3 4 5" xfId="19391"/>
    <cellStyle name="Normal 13 2 3 4 5 2" xfId="42163"/>
    <cellStyle name="Normal 13 2 3 4 6" xfId="25551"/>
    <cellStyle name="Normal 13 2 3 5" xfId="3769"/>
    <cellStyle name="Normal 13 2 3 5 2" xfId="7894"/>
    <cellStyle name="Normal 13 2 3 5 2 2" xfId="30666"/>
    <cellStyle name="Normal 13 2 3 5 3" xfId="12021"/>
    <cellStyle name="Normal 13 2 3 5 3 2" xfId="34793"/>
    <cellStyle name="Normal 13 2 3 5 4" xfId="16421"/>
    <cellStyle name="Normal 13 2 3 5 4 2" xfId="39193"/>
    <cellStyle name="Normal 13 2 3 5 5" xfId="20381"/>
    <cellStyle name="Normal 13 2 3 5 5 2" xfId="43153"/>
    <cellStyle name="Normal 13 2 3 5 6" xfId="26541"/>
    <cellStyle name="Normal 13 2 3 6" xfId="4649"/>
    <cellStyle name="Normal 13 2 3 6 2" xfId="27421"/>
    <cellStyle name="Normal 13 2 3 7" xfId="8776"/>
    <cellStyle name="Normal 13 2 3 7 2" xfId="31548"/>
    <cellStyle name="Normal 13 2 3 8" xfId="12736"/>
    <cellStyle name="Normal 13 2 3 8 2" xfId="35508"/>
    <cellStyle name="Normal 13 2 3 9" xfId="13176"/>
    <cellStyle name="Normal 13 2 3 9 2" xfId="35948"/>
    <cellStyle name="Normal 13 2 4" xfId="799"/>
    <cellStyle name="Normal 13 2 4 10" xfId="23571"/>
    <cellStyle name="Normal 13 2 4 2" xfId="1514"/>
    <cellStyle name="Normal 13 2 4 2 2" xfId="5639"/>
    <cellStyle name="Normal 13 2 4 2 2 2" xfId="28411"/>
    <cellStyle name="Normal 13 2 4 2 3" xfId="9766"/>
    <cellStyle name="Normal 13 2 4 2 3 2" xfId="32538"/>
    <cellStyle name="Normal 13 2 4 2 4" xfId="14166"/>
    <cellStyle name="Normal 13 2 4 2 4 2" xfId="36938"/>
    <cellStyle name="Normal 13 2 4 2 5" xfId="18126"/>
    <cellStyle name="Normal 13 2 4 2 5 2" xfId="40898"/>
    <cellStyle name="Normal 13 2 4 2 6" xfId="24286"/>
    <cellStyle name="Normal 13 2 4 3" xfId="2229"/>
    <cellStyle name="Normal 13 2 4 3 2" xfId="6354"/>
    <cellStyle name="Normal 13 2 4 3 2 2" xfId="29126"/>
    <cellStyle name="Normal 13 2 4 3 3" xfId="10481"/>
    <cellStyle name="Normal 13 2 4 3 3 2" xfId="33253"/>
    <cellStyle name="Normal 13 2 4 3 4" xfId="14881"/>
    <cellStyle name="Normal 13 2 4 3 4 2" xfId="37653"/>
    <cellStyle name="Normal 13 2 4 3 5" xfId="18841"/>
    <cellStyle name="Normal 13 2 4 3 5 2" xfId="41613"/>
    <cellStyle name="Normal 13 2 4 3 6" xfId="25001"/>
    <cellStyle name="Normal 13 2 4 4" xfId="3054"/>
    <cellStyle name="Normal 13 2 4 4 2" xfId="7179"/>
    <cellStyle name="Normal 13 2 4 4 2 2" xfId="29951"/>
    <cellStyle name="Normal 13 2 4 4 3" xfId="11306"/>
    <cellStyle name="Normal 13 2 4 4 3 2" xfId="34078"/>
    <cellStyle name="Normal 13 2 4 4 4" xfId="15706"/>
    <cellStyle name="Normal 13 2 4 4 4 2" xfId="38478"/>
    <cellStyle name="Normal 13 2 4 4 5" xfId="19666"/>
    <cellStyle name="Normal 13 2 4 4 5 2" xfId="42438"/>
    <cellStyle name="Normal 13 2 4 4 6" xfId="25826"/>
    <cellStyle name="Normal 13 2 4 5" xfId="4044"/>
    <cellStyle name="Normal 13 2 4 5 2" xfId="8169"/>
    <cellStyle name="Normal 13 2 4 5 2 2" xfId="30941"/>
    <cellStyle name="Normal 13 2 4 5 3" xfId="12296"/>
    <cellStyle name="Normal 13 2 4 5 3 2" xfId="35068"/>
    <cellStyle name="Normal 13 2 4 5 4" xfId="16696"/>
    <cellStyle name="Normal 13 2 4 5 4 2" xfId="39468"/>
    <cellStyle name="Normal 13 2 4 5 5" xfId="20656"/>
    <cellStyle name="Normal 13 2 4 5 5 2" xfId="43428"/>
    <cellStyle name="Normal 13 2 4 5 6" xfId="26816"/>
    <cellStyle name="Normal 13 2 4 6" xfId="4924"/>
    <cellStyle name="Normal 13 2 4 6 2" xfId="27696"/>
    <cellStyle name="Normal 13 2 4 7" xfId="9051"/>
    <cellStyle name="Normal 13 2 4 7 2" xfId="31823"/>
    <cellStyle name="Normal 13 2 4 8" xfId="13451"/>
    <cellStyle name="Normal 13 2 4 8 2" xfId="36223"/>
    <cellStyle name="Normal 13 2 4 9" xfId="17411"/>
    <cellStyle name="Normal 13 2 4 9 2" xfId="40183"/>
    <cellStyle name="Normal 13 2 5" xfId="1019"/>
    <cellStyle name="Normal 13 2 5 2" xfId="5144"/>
    <cellStyle name="Normal 13 2 5 2 2" xfId="27916"/>
    <cellStyle name="Normal 13 2 5 3" xfId="9271"/>
    <cellStyle name="Normal 13 2 5 3 2" xfId="32043"/>
    <cellStyle name="Normal 13 2 5 4" xfId="13671"/>
    <cellStyle name="Normal 13 2 5 4 2" xfId="36443"/>
    <cellStyle name="Normal 13 2 5 5" xfId="17631"/>
    <cellStyle name="Normal 13 2 5 5 2" xfId="40403"/>
    <cellStyle name="Normal 13 2 5 6" xfId="23791"/>
    <cellStyle name="Normal 13 2 6" xfId="1734"/>
    <cellStyle name="Normal 13 2 6 2" xfId="5859"/>
    <cellStyle name="Normal 13 2 6 2 2" xfId="28631"/>
    <cellStyle name="Normal 13 2 6 3" xfId="9986"/>
    <cellStyle name="Normal 13 2 6 3 2" xfId="32758"/>
    <cellStyle name="Normal 13 2 6 4" xfId="14386"/>
    <cellStyle name="Normal 13 2 6 4 2" xfId="37158"/>
    <cellStyle name="Normal 13 2 6 5" xfId="18346"/>
    <cellStyle name="Normal 13 2 6 5 2" xfId="41118"/>
    <cellStyle name="Normal 13 2 6 6" xfId="24506"/>
    <cellStyle name="Normal 13 2 7" xfId="2559"/>
    <cellStyle name="Normal 13 2 7 2" xfId="6684"/>
    <cellStyle name="Normal 13 2 7 2 2" xfId="29456"/>
    <cellStyle name="Normal 13 2 7 3" xfId="10811"/>
    <cellStyle name="Normal 13 2 7 3 2" xfId="33583"/>
    <cellStyle name="Normal 13 2 7 4" xfId="15211"/>
    <cellStyle name="Normal 13 2 7 4 2" xfId="37983"/>
    <cellStyle name="Normal 13 2 7 5" xfId="19171"/>
    <cellStyle name="Normal 13 2 7 5 2" xfId="41943"/>
    <cellStyle name="Normal 13 2 7 6" xfId="25331"/>
    <cellStyle name="Normal 13 2 8" xfId="3549"/>
    <cellStyle name="Normal 13 2 8 2" xfId="7674"/>
    <cellStyle name="Normal 13 2 8 2 2" xfId="30446"/>
    <cellStyle name="Normal 13 2 8 3" xfId="11801"/>
    <cellStyle name="Normal 13 2 8 3 2" xfId="34573"/>
    <cellStyle name="Normal 13 2 8 4" xfId="16201"/>
    <cellStyle name="Normal 13 2 8 4 2" xfId="38973"/>
    <cellStyle name="Normal 13 2 8 5" xfId="20161"/>
    <cellStyle name="Normal 13 2 8 5 2" xfId="42933"/>
    <cellStyle name="Normal 13 2 8 6" xfId="26321"/>
    <cellStyle name="Normal 13 2 9" xfId="4429"/>
    <cellStyle name="Normal 13 2 9 2" xfId="27201"/>
    <cellStyle name="Normal 13 20" xfId="3439"/>
    <cellStyle name="Normal 13 20 2" xfId="7564"/>
    <cellStyle name="Normal 13 20 2 2" xfId="30336"/>
    <cellStyle name="Normal 13 20 3" xfId="11691"/>
    <cellStyle name="Normal 13 20 3 2" xfId="34463"/>
    <cellStyle name="Normal 13 20 4" xfId="16091"/>
    <cellStyle name="Normal 13 20 4 2" xfId="38863"/>
    <cellStyle name="Normal 13 20 5" xfId="20051"/>
    <cellStyle name="Normal 13 20 5 2" xfId="42823"/>
    <cellStyle name="Normal 13 20 6" xfId="26211"/>
    <cellStyle name="Normal 13 21" xfId="3494"/>
    <cellStyle name="Normal 13 21 2" xfId="7619"/>
    <cellStyle name="Normal 13 21 2 2" xfId="30391"/>
    <cellStyle name="Normal 13 21 3" xfId="11746"/>
    <cellStyle name="Normal 13 21 3 2" xfId="34518"/>
    <cellStyle name="Normal 13 21 4" xfId="16146"/>
    <cellStyle name="Normal 13 21 4 2" xfId="38918"/>
    <cellStyle name="Normal 13 21 5" xfId="20106"/>
    <cellStyle name="Normal 13 21 5 2" xfId="42878"/>
    <cellStyle name="Normal 13 21 6" xfId="26266"/>
    <cellStyle name="Normal 13 22" xfId="4209"/>
    <cellStyle name="Normal 13 22 2" xfId="26981"/>
    <cellStyle name="Normal 13 23" xfId="4264"/>
    <cellStyle name="Normal 13 23 2" xfId="27036"/>
    <cellStyle name="Normal 13 24" xfId="4319"/>
    <cellStyle name="Normal 13 24 2" xfId="27091"/>
    <cellStyle name="Normal 13 25" xfId="4374"/>
    <cellStyle name="Normal 13 25 2" xfId="27146"/>
    <cellStyle name="Normal 13 26" xfId="8334"/>
    <cellStyle name="Normal 13 26 2" xfId="31106"/>
    <cellStyle name="Normal 13 27" xfId="8391"/>
    <cellStyle name="Normal 13 27 2" xfId="31163"/>
    <cellStyle name="Normal 13 28" xfId="8446"/>
    <cellStyle name="Normal 13 28 2" xfId="31218"/>
    <cellStyle name="Normal 13 29" xfId="8501"/>
    <cellStyle name="Normal 13 29 2" xfId="31273"/>
    <cellStyle name="Normal 13 3" xfId="304"/>
    <cellStyle name="Normal 13 3 10" xfId="16971"/>
    <cellStyle name="Normal 13 3 10 2" xfId="39743"/>
    <cellStyle name="Normal 13 3 11" xfId="23076"/>
    <cellStyle name="Normal 13 3 2" xfId="1074"/>
    <cellStyle name="Normal 13 3 2 2" xfId="5199"/>
    <cellStyle name="Normal 13 3 2 2 2" xfId="27971"/>
    <cellStyle name="Normal 13 3 2 3" xfId="9326"/>
    <cellStyle name="Normal 13 3 2 3 2" xfId="32098"/>
    <cellStyle name="Normal 13 3 2 4" xfId="13726"/>
    <cellStyle name="Normal 13 3 2 4 2" xfId="36498"/>
    <cellStyle name="Normal 13 3 2 5" xfId="17686"/>
    <cellStyle name="Normal 13 3 2 5 2" xfId="40458"/>
    <cellStyle name="Normal 13 3 2 6" xfId="23846"/>
    <cellStyle name="Normal 13 3 3" xfId="1789"/>
    <cellStyle name="Normal 13 3 3 2" xfId="5914"/>
    <cellStyle name="Normal 13 3 3 2 2" xfId="28686"/>
    <cellStyle name="Normal 13 3 3 3" xfId="10041"/>
    <cellStyle name="Normal 13 3 3 3 2" xfId="32813"/>
    <cellStyle name="Normal 13 3 3 4" xfId="14441"/>
    <cellStyle name="Normal 13 3 3 4 2" xfId="37213"/>
    <cellStyle name="Normal 13 3 3 5" xfId="18401"/>
    <cellStyle name="Normal 13 3 3 5 2" xfId="41173"/>
    <cellStyle name="Normal 13 3 3 6" xfId="24561"/>
    <cellStyle name="Normal 13 3 4" xfId="2614"/>
    <cellStyle name="Normal 13 3 4 2" xfId="6739"/>
    <cellStyle name="Normal 13 3 4 2 2" xfId="29511"/>
    <cellStyle name="Normal 13 3 4 3" xfId="10866"/>
    <cellStyle name="Normal 13 3 4 3 2" xfId="33638"/>
    <cellStyle name="Normal 13 3 4 4" xfId="15266"/>
    <cellStyle name="Normal 13 3 4 4 2" xfId="38038"/>
    <cellStyle name="Normal 13 3 4 5" xfId="19226"/>
    <cellStyle name="Normal 13 3 4 5 2" xfId="41998"/>
    <cellStyle name="Normal 13 3 4 6" xfId="25386"/>
    <cellStyle name="Normal 13 3 5" xfId="3604"/>
    <cellStyle name="Normal 13 3 5 2" xfId="7729"/>
    <cellStyle name="Normal 13 3 5 2 2" xfId="30501"/>
    <cellStyle name="Normal 13 3 5 3" xfId="11856"/>
    <cellStyle name="Normal 13 3 5 3 2" xfId="34628"/>
    <cellStyle name="Normal 13 3 5 4" xfId="16256"/>
    <cellStyle name="Normal 13 3 5 4 2" xfId="39028"/>
    <cellStyle name="Normal 13 3 5 5" xfId="20216"/>
    <cellStyle name="Normal 13 3 5 5 2" xfId="42988"/>
    <cellStyle name="Normal 13 3 5 6" xfId="26376"/>
    <cellStyle name="Normal 13 3 6" xfId="4484"/>
    <cellStyle name="Normal 13 3 6 2" xfId="27256"/>
    <cellStyle name="Normal 13 3 7" xfId="8611"/>
    <cellStyle name="Normal 13 3 7 2" xfId="31383"/>
    <cellStyle name="Normal 13 3 8" xfId="12571"/>
    <cellStyle name="Normal 13 3 8 2" xfId="35343"/>
    <cellStyle name="Normal 13 3 9" xfId="13011"/>
    <cellStyle name="Normal 13 3 9 2" xfId="35783"/>
    <cellStyle name="Normal 13 30" xfId="12461"/>
    <cellStyle name="Normal 13 30 2" xfId="35233"/>
    <cellStyle name="Normal 13 31" xfId="12791"/>
    <cellStyle name="Normal 13 31 2" xfId="35563"/>
    <cellStyle name="Normal 13 32" xfId="12846"/>
    <cellStyle name="Normal 13 32 2" xfId="35618"/>
    <cellStyle name="Normal 13 33" xfId="12901"/>
    <cellStyle name="Normal 13 33 2" xfId="35673"/>
    <cellStyle name="Normal 13 34" xfId="16861"/>
    <cellStyle name="Normal 13 34 2" xfId="39633"/>
    <cellStyle name="Normal 13 35" xfId="20821"/>
    <cellStyle name="Normal 13 35 2" xfId="43593"/>
    <cellStyle name="Normal 13 36" xfId="20876"/>
    <cellStyle name="Normal 13 36 2" xfId="43648"/>
    <cellStyle name="Normal 13 37" xfId="20931"/>
    <cellStyle name="Normal 13 37 2" xfId="43703"/>
    <cellStyle name="Normal 13 38" xfId="20986"/>
    <cellStyle name="Normal 13 38 2" xfId="43758"/>
    <cellStyle name="Normal 13 39" xfId="21041"/>
    <cellStyle name="Normal 13 39 2" xfId="43813"/>
    <cellStyle name="Normal 13 4" xfId="469"/>
    <cellStyle name="Normal 13 4 10" xfId="17081"/>
    <cellStyle name="Normal 13 4 10 2" xfId="39853"/>
    <cellStyle name="Normal 13 4 11" xfId="23241"/>
    <cellStyle name="Normal 13 4 2" xfId="1184"/>
    <cellStyle name="Normal 13 4 2 2" xfId="5309"/>
    <cellStyle name="Normal 13 4 2 2 2" xfId="28081"/>
    <cellStyle name="Normal 13 4 2 3" xfId="9436"/>
    <cellStyle name="Normal 13 4 2 3 2" xfId="32208"/>
    <cellStyle name="Normal 13 4 2 4" xfId="13836"/>
    <cellStyle name="Normal 13 4 2 4 2" xfId="36608"/>
    <cellStyle name="Normal 13 4 2 5" xfId="17796"/>
    <cellStyle name="Normal 13 4 2 5 2" xfId="40568"/>
    <cellStyle name="Normal 13 4 2 6" xfId="23956"/>
    <cellStyle name="Normal 13 4 3" xfId="1899"/>
    <cellStyle name="Normal 13 4 3 2" xfId="6024"/>
    <cellStyle name="Normal 13 4 3 2 2" xfId="28796"/>
    <cellStyle name="Normal 13 4 3 3" xfId="10151"/>
    <cellStyle name="Normal 13 4 3 3 2" xfId="32923"/>
    <cellStyle name="Normal 13 4 3 4" xfId="14551"/>
    <cellStyle name="Normal 13 4 3 4 2" xfId="37323"/>
    <cellStyle name="Normal 13 4 3 5" xfId="18511"/>
    <cellStyle name="Normal 13 4 3 5 2" xfId="41283"/>
    <cellStyle name="Normal 13 4 3 6" xfId="24671"/>
    <cellStyle name="Normal 13 4 4" xfId="2724"/>
    <cellStyle name="Normal 13 4 4 2" xfId="6849"/>
    <cellStyle name="Normal 13 4 4 2 2" xfId="29621"/>
    <cellStyle name="Normal 13 4 4 3" xfId="10976"/>
    <cellStyle name="Normal 13 4 4 3 2" xfId="33748"/>
    <cellStyle name="Normal 13 4 4 4" xfId="15376"/>
    <cellStyle name="Normal 13 4 4 4 2" xfId="38148"/>
    <cellStyle name="Normal 13 4 4 5" xfId="19336"/>
    <cellStyle name="Normal 13 4 4 5 2" xfId="42108"/>
    <cellStyle name="Normal 13 4 4 6" xfId="25496"/>
    <cellStyle name="Normal 13 4 5" xfId="3714"/>
    <cellStyle name="Normal 13 4 5 2" xfId="7839"/>
    <cellStyle name="Normal 13 4 5 2 2" xfId="30611"/>
    <cellStyle name="Normal 13 4 5 3" xfId="11966"/>
    <cellStyle name="Normal 13 4 5 3 2" xfId="34738"/>
    <cellStyle name="Normal 13 4 5 4" xfId="16366"/>
    <cellStyle name="Normal 13 4 5 4 2" xfId="39138"/>
    <cellStyle name="Normal 13 4 5 5" xfId="20326"/>
    <cellStyle name="Normal 13 4 5 5 2" xfId="43098"/>
    <cellStyle name="Normal 13 4 5 6" xfId="26486"/>
    <cellStyle name="Normal 13 4 6" xfId="4594"/>
    <cellStyle name="Normal 13 4 6 2" xfId="27366"/>
    <cellStyle name="Normal 13 4 7" xfId="8721"/>
    <cellStyle name="Normal 13 4 7 2" xfId="31493"/>
    <cellStyle name="Normal 13 4 8" xfId="12681"/>
    <cellStyle name="Normal 13 4 8 2" xfId="35453"/>
    <cellStyle name="Normal 13 4 9" xfId="13121"/>
    <cellStyle name="Normal 13 4 9 2" xfId="35893"/>
    <cellStyle name="Normal 13 40" xfId="21096"/>
    <cellStyle name="Normal 13 40 2" xfId="43868"/>
    <cellStyle name="Normal 13 41" xfId="21151"/>
    <cellStyle name="Normal 13 41 2" xfId="43923"/>
    <cellStyle name="Normal 13 42" xfId="21206"/>
    <cellStyle name="Normal 13 42 2" xfId="43978"/>
    <cellStyle name="Normal 13 43" xfId="21261"/>
    <cellStyle name="Normal 13 43 2" xfId="44033"/>
    <cellStyle name="Normal 13 44" xfId="21316"/>
    <cellStyle name="Normal 13 44 2" xfId="44088"/>
    <cellStyle name="Normal 13 45" xfId="21371"/>
    <cellStyle name="Normal 13 45 2" xfId="44143"/>
    <cellStyle name="Normal 13 46" xfId="21426"/>
    <cellStyle name="Normal 13 46 2" xfId="44198"/>
    <cellStyle name="Normal 13 47" xfId="21481"/>
    <cellStyle name="Normal 13 47 2" xfId="44253"/>
    <cellStyle name="Normal 13 48" xfId="21536"/>
    <cellStyle name="Normal 13 48 2" xfId="44308"/>
    <cellStyle name="Normal 13 49" xfId="21591"/>
    <cellStyle name="Normal 13 49 2" xfId="44363"/>
    <cellStyle name="Normal 13 5" xfId="579"/>
    <cellStyle name="Normal 13 5 10" xfId="23351"/>
    <cellStyle name="Normal 13 5 2" xfId="1294"/>
    <cellStyle name="Normal 13 5 2 2" xfId="5419"/>
    <cellStyle name="Normal 13 5 2 2 2" xfId="28191"/>
    <cellStyle name="Normal 13 5 2 3" xfId="9546"/>
    <cellStyle name="Normal 13 5 2 3 2" xfId="32318"/>
    <cellStyle name="Normal 13 5 2 4" xfId="13946"/>
    <cellStyle name="Normal 13 5 2 4 2" xfId="36718"/>
    <cellStyle name="Normal 13 5 2 5" xfId="17906"/>
    <cellStyle name="Normal 13 5 2 5 2" xfId="40678"/>
    <cellStyle name="Normal 13 5 2 6" xfId="24066"/>
    <cellStyle name="Normal 13 5 3" xfId="2009"/>
    <cellStyle name="Normal 13 5 3 2" xfId="6134"/>
    <cellStyle name="Normal 13 5 3 2 2" xfId="28906"/>
    <cellStyle name="Normal 13 5 3 3" xfId="10261"/>
    <cellStyle name="Normal 13 5 3 3 2" xfId="33033"/>
    <cellStyle name="Normal 13 5 3 4" xfId="14661"/>
    <cellStyle name="Normal 13 5 3 4 2" xfId="37433"/>
    <cellStyle name="Normal 13 5 3 5" xfId="18621"/>
    <cellStyle name="Normal 13 5 3 5 2" xfId="41393"/>
    <cellStyle name="Normal 13 5 3 6" xfId="24781"/>
    <cellStyle name="Normal 13 5 4" xfId="2834"/>
    <cellStyle name="Normal 13 5 4 2" xfId="6959"/>
    <cellStyle name="Normal 13 5 4 2 2" xfId="29731"/>
    <cellStyle name="Normal 13 5 4 3" xfId="11086"/>
    <cellStyle name="Normal 13 5 4 3 2" xfId="33858"/>
    <cellStyle name="Normal 13 5 4 4" xfId="15486"/>
    <cellStyle name="Normal 13 5 4 4 2" xfId="38258"/>
    <cellStyle name="Normal 13 5 4 5" xfId="19446"/>
    <cellStyle name="Normal 13 5 4 5 2" xfId="42218"/>
    <cellStyle name="Normal 13 5 4 6" xfId="25606"/>
    <cellStyle name="Normal 13 5 5" xfId="3824"/>
    <cellStyle name="Normal 13 5 5 2" xfId="7949"/>
    <cellStyle name="Normal 13 5 5 2 2" xfId="30721"/>
    <cellStyle name="Normal 13 5 5 3" xfId="12076"/>
    <cellStyle name="Normal 13 5 5 3 2" xfId="34848"/>
    <cellStyle name="Normal 13 5 5 4" xfId="16476"/>
    <cellStyle name="Normal 13 5 5 4 2" xfId="39248"/>
    <cellStyle name="Normal 13 5 5 5" xfId="20436"/>
    <cellStyle name="Normal 13 5 5 5 2" xfId="43208"/>
    <cellStyle name="Normal 13 5 5 6" xfId="26596"/>
    <cellStyle name="Normal 13 5 6" xfId="4704"/>
    <cellStyle name="Normal 13 5 6 2" xfId="27476"/>
    <cellStyle name="Normal 13 5 7" xfId="8831"/>
    <cellStyle name="Normal 13 5 7 2" xfId="31603"/>
    <cellStyle name="Normal 13 5 8" xfId="13231"/>
    <cellStyle name="Normal 13 5 8 2" xfId="36003"/>
    <cellStyle name="Normal 13 5 9" xfId="17191"/>
    <cellStyle name="Normal 13 5 9 2" xfId="39963"/>
    <cellStyle name="Normal 13 50" xfId="21646"/>
    <cellStyle name="Normal 13 50 2" xfId="44418"/>
    <cellStyle name="Normal 13 51" xfId="21701"/>
    <cellStyle name="Normal 13 51 2" xfId="44473"/>
    <cellStyle name="Normal 13 52" xfId="21756"/>
    <cellStyle name="Normal 13 52 2" xfId="44528"/>
    <cellStyle name="Normal 13 53" xfId="21811"/>
    <cellStyle name="Normal 13 53 2" xfId="44583"/>
    <cellStyle name="Normal 13 54" xfId="21866"/>
    <cellStyle name="Normal 13 54 2" xfId="44638"/>
    <cellStyle name="Normal 13 55" xfId="21921"/>
    <cellStyle name="Normal 13 55 2" xfId="44693"/>
    <cellStyle name="Normal 13 56" xfId="21976"/>
    <cellStyle name="Normal 13 56 2" xfId="44748"/>
    <cellStyle name="Normal 13 57" xfId="22031"/>
    <cellStyle name="Normal 13 57 2" xfId="44803"/>
    <cellStyle name="Normal 13 58" xfId="22086"/>
    <cellStyle name="Normal 13 58 2" xfId="44858"/>
    <cellStyle name="Normal 13 59" xfId="22141"/>
    <cellStyle name="Normal 13 59 2" xfId="44913"/>
    <cellStyle name="Normal 13 6" xfId="634"/>
    <cellStyle name="Normal 13 6 10" xfId="23406"/>
    <cellStyle name="Normal 13 6 2" xfId="1349"/>
    <cellStyle name="Normal 13 6 2 2" xfId="5474"/>
    <cellStyle name="Normal 13 6 2 2 2" xfId="28246"/>
    <cellStyle name="Normal 13 6 2 3" xfId="9601"/>
    <cellStyle name="Normal 13 6 2 3 2" xfId="32373"/>
    <cellStyle name="Normal 13 6 2 4" xfId="14001"/>
    <cellStyle name="Normal 13 6 2 4 2" xfId="36773"/>
    <cellStyle name="Normal 13 6 2 5" xfId="17961"/>
    <cellStyle name="Normal 13 6 2 5 2" xfId="40733"/>
    <cellStyle name="Normal 13 6 2 6" xfId="24121"/>
    <cellStyle name="Normal 13 6 3" xfId="2064"/>
    <cellStyle name="Normal 13 6 3 2" xfId="6189"/>
    <cellStyle name="Normal 13 6 3 2 2" xfId="28961"/>
    <cellStyle name="Normal 13 6 3 3" xfId="10316"/>
    <cellStyle name="Normal 13 6 3 3 2" xfId="33088"/>
    <cellStyle name="Normal 13 6 3 4" xfId="14716"/>
    <cellStyle name="Normal 13 6 3 4 2" xfId="37488"/>
    <cellStyle name="Normal 13 6 3 5" xfId="18676"/>
    <cellStyle name="Normal 13 6 3 5 2" xfId="41448"/>
    <cellStyle name="Normal 13 6 3 6" xfId="24836"/>
    <cellStyle name="Normal 13 6 4" xfId="2889"/>
    <cellStyle name="Normal 13 6 4 2" xfId="7014"/>
    <cellStyle name="Normal 13 6 4 2 2" xfId="29786"/>
    <cellStyle name="Normal 13 6 4 3" xfId="11141"/>
    <cellStyle name="Normal 13 6 4 3 2" xfId="33913"/>
    <cellStyle name="Normal 13 6 4 4" xfId="15541"/>
    <cellStyle name="Normal 13 6 4 4 2" xfId="38313"/>
    <cellStyle name="Normal 13 6 4 5" xfId="19501"/>
    <cellStyle name="Normal 13 6 4 5 2" xfId="42273"/>
    <cellStyle name="Normal 13 6 4 6" xfId="25661"/>
    <cellStyle name="Normal 13 6 5" xfId="3879"/>
    <cellStyle name="Normal 13 6 5 2" xfId="8004"/>
    <cellStyle name="Normal 13 6 5 2 2" xfId="30776"/>
    <cellStyle name="Normal 13 6 5 3" xfId="12131"/>
    <cellStyle name="Normal 13 6 5 3 2" xfId="34903"/>
    <cellStyle name="Normal 13 6 5 4" xfId="16531"/>
    <cellStyle name="Normal 13 6 5 4 2" xfId="39303"/>
    <cellStyle name="Normal 13 6 5 5" xfId="20491"/>
    <cellStyle name="Normal 13 6 5 5 2" xfId="43263"/>
    <cellStyle name="Normal 13 6 5 6" xfId="26651"/>
    <cellStyle name="Normal 13 6 6" xfId="4759"/>
    <cellStyle name="Normal 13 6 6 2" xfId="27531"/>
    <cellStyle name="Normal 13 6 7" xfId="8886"/>
    <cellStyle name="Normal 13 6 7 2" xfId="31658"/>
    <cellStyle name="Normal 13 6 8" xfId="13286"/>
    <cellStyle name="Normal 13 6 8 2" xfId="36058"/>
    <cellStyle name="Normal 13 6 9" xfId="17246"/>
    <cellStyle name="Normal 13 6 9 2" xfId="40018"/>
    <cellStyle name="Normal 13 60" xfId="22196"/>
    <cellStyle name="Normal 13 60 2" xfId="44968"/>
    <cellStyle name="Normal 13 61" xfId="22251"/>
    <cellStyle name="Normal 13 61 2" xfId="45023"/>
    <cellStyle name="Normal 13 62" xfId="22306"/>
    <cellStyle name="Normal 13 62 2" xfId="45078"/>
    <cellStyle name="Normal 13 63" xfId="22361"/>
    <cellStyle name="Normal 13 63 2" xfId="45133"/>
    <cellStyle name="Normal 13 64" xfId="22416"/>
    <cellStyle name="Normal 13 64 2" xfId="45188"/>
    <cellStyle name="Normal 13 65" xfId="22471"/>
    <cellStyle name="Normal 13 65 2" xfId="45243"/>
    <cellStyle name="Normal 13 66" xfId="22526"/>
    <cellStyle name="Normal 13 66 2" xfId="45298"/>
    <cellStyle name="Normal 13 67" xfId="22581"/>
    <cellStyle name="Normal 13 67 2" xfId="45353"/>
    <cellStyle name="Normal 13 68" xfId="22636"/>
    <cellStyle name="Normal 13 68 2" xfId="45408"/>
    <cellStyle name="Normal 13 69" xfId="22691"/>
    <cellStyle name="Normal 13 69 2" xfId="45463"/>
    <cellStyle name="Normal 13 7" xfId="689"/>
    <cellStyle name="Normal 13 7 10" xfId="23461"/>
    <cellStyle name="Normal 13 7 2" xfId="1404"/>
    <cellStyle name="Normal 13 7 2 2" xfId="5529"/>
    <cellStyle name="Normal 13 7 2 2 2" xfId="28301"/>
    <cellStyle name="Normal 13 7 2 3" xfId="9656"/>
    <cellStyle name="Normal 13 7 2 3 2" xfId="32428"/>
    <cellStyle name="Normal 13 7 2 4" xfId="14056"/>
    <cellStyle name="Normal 13 7 2 4 2" xfId="36828"/>
    <cellStyle name="Normal 13 7 2 5" xfId="18016"/>
    <cellStyle name="Normal 13 7 2 5 2" xfId="40788"/>
    <cellStyle name="Normal 13 7 2 6" xfId="24176"/>
    <cellStyle name="Normal 13 7 3" xfId="2119"/>
    <cellStyle name="Normal 13 7 3 2" xfId="6244"/>
    <cellStyle name="Normal 13 7 3 2 2" xfId="29016"/>
    <cellStyle name="Normal 13 7 3 3" xfId="10371"/>
    <cellStyle name="Normal 13 7 3 3 2" xfId="33143"/>
    <cellStyle name="Normal 13 7 3 4" xfId="14771"/>
    <cellStyle name="Normal 13 7 3 4 2" xfId="37543"/>
    <cellStyle name="Normal 13 7 3 5" xfId="18731"/>
    <cellStyle name="Normal 13 7 3 5 2" xfId="41503"/>
    <cellStyle name="Normal 13 7 3 6" xfId="24891"/>
    <cellStyle name="Normal 13 7 4" xfId="2944"/>
    <cellStyle name="Normal 13 7 4 2" xfId="7069"/>
    <cellStyle name="Normal 13 7 4 2 2" xfId="29841"/>
    <cellStyle name="Normal 13 7 4 3" xfId="11196"/>
    <cellStyle name="Normal 13 7 4 3 2" xfId="33968"/>
    <cellStyle name="Normal 13 7 4 4" xfId="15596"/>
    <cellStyle name="Normal 13 7 4 4 2" xfId="38368"/>
    <cellStyle name="Normal 13 7 4 5" xfId="19556"/>
    <cellStyle name="Normal 13 7 4 5 2" xfId="42328"/>
    <cellStyle name="Normal 13 7 4 6" xfId="25716"/>
    <cellStyle name="Normal 13 7 5" xfId="3934"/>
    <cellStyle name="Normal 13 7 5 2" xfId="8059"/>
    <cellStyle name="Normal 13 7 5 2 2" xfId="30831"/>
    <cellStyle name="Normal 13 7 5 3" xfId="12186"/>
    <cellStyle name="Normal 13 7 5 3 2" xfId="34958"/>
    <cellStyle name="Normal 13 7 5 4" xfId="16586"/>
    <cellStyle name="Normal 13 7 5 4 2" xfId="39358"/>
    <cellStyle name="Normal 13 7 5 5" xfId="20546"/>
    <cellStyle name="Normal 13 7 5 5 2" xfId="43318"/>
    <cellStyle name="Normal 13 7 5 6" xfId="26706"/>
    <cellStyle name="Normal 13 7 6" xfId="4814"/>
    <cellStyle name="Normal 13 7 6 2" xfId="27586"/>
    <cellStyle name="Normal 13 7 7" xfId="8941"/>
    <cellStyle name="Normal 13 7 7 2" xfId="31713"/>
    <cellStyle name="Normal 13 7 8" xfId="13341"/>
    <cellStyle name="Normal 13 7 8 2" xfId="36113"/>
    <cellStyle name="Normal 13 7 9" xfId="17301"/>
    <cellStyle name="Normal 13 7 9 2" xfId="40073"/>
    <cellStyle name="Normal 13 70" xfId="22746"/>
    <cellStyle name="Normal 13 70 2" xfId="45518"/>
    <cellStyle name="Normal 13 71" xfId="22801"/>
    <cellStyle name="Normal 13 71 2" xfId="45573"/>
    <cellStyle name="Normal 13 72" xfId="22856"/>
    <cellStyle name="Normal 13 72 2" xfId="45628"/>
    <cellStyle name="Normal 13 73" xfId="22911"/>
    <cellStyle name="Normal 13 73 2" xfId="45683"/>
    <cellStyle name="Normal 13 74" xfId="22966"/>
    <cellStyle name="Normal 13 8" xfId="744"/>
    <cellStyle name="Normal 13 8 10" xfId="23516"/>
    <cellStyle name="Normal 13 8 2" xfId="1459"/>
    <cellStyle name="Normal 13 8 2 2" xfId="5584"/>
    <cellStyle name="Normal 13 8 2 2 2" xfId="28356"/>
    <cellStyle name="Normal 13 8 2 3" xfId="9711"/>
    <cellStyle name="Normal 13 8 2 3 2" xfId="32483"/>
    <cellStyle name="Normal 13 8 2 4" xfId="14111"/>
    <cellStyle name="Normal 13 8 2 4 2" xfId="36883"/>
    <cellStyle name="Normal 13 8 2 5" xfId="18071"/>
    <cellStyle name="Normal 13 8 2 5 2" xfId="40843"/>
    <cellStyle name="Normal 13 8 2 6" xfId="24231"/>
    <cellStyle name="Normal 13 8 3" xfId="2174"/>
    <cellStyle name="Normal 13 8 3 2" xfId="6299"/>
    <cellStyle name="Normal 13 8 3 2 2" xfId="29071"/>
    <cellStyle name="Normal 13 8 3 3" xfId="10426"/>
    <cellStyle name="Normal 13 8 3 3 2" xfId="33198"/>
    <cellStyle name="Normal 13 8 3 4" xfId="14826"/>
    <cellStyle name="Normal 13 8 3 4 2" xfId="37598"/>
    <cellStyle name="Normal 13 8 3 5" xfId="18786"/>
    <cellStyle name="Normal 13 8 3 5 2" xfId="41558"/>
    <cellStyle name="Normal 13 8 3 6" xfId="24946"/>
    <cellStyle name="Normal 13 8 4" xfId="2999"/>
    <cellStyle name="Normal 13 8 4 2" xfId="7124"/>
    <cellStyle name="Normal 13 8 4 2 2" xfId="29896"/>
    <cellStyle name="Normal 13 8 4 3" xfId="11251"/>
    <cellStyle name="Normal 13 8 4 3 2" xfId="34023"/>
    <cellStyle name="Normal 13 8 4 4" xfId="15651"/>
    <cellStyle name="Normal 13 8 4 4 2" xfId="38423"/>
    <cellStyle name="Normal 13 8 4 5" xfId="19611"/>
    <cellStyle name="Normal 13 8 4 5 2" xfId="42383"/>
    <cellStyle name="Normal 13 8 4 6" xfId="25771"/>
    <cellStyle name="Normal 13 8 5" xfId="3989"/>
    <cellStyle name="Normal 13 8 5 2" xfId="8114"/>
    <cellStyle name="Normal 13 8 5 2 2" xfId="30886"/>
    <cellStyle name="Normal 13 8 5 3" xfId="12241"/>
    <cellStyle name="Normal 13 8 5 3 2" xfId="35013"/>
    <cellStyle name="Normal 13 8 5 4" xfId="16641"/>
    <cellStyle name="Normal 13 8 5 4 2" xfId="39413"/>
    <cellStyle name="Normal 13 8 5 5" xfId="20601"/>
    <cellStyle name="Normal 13 8 5 5 2" xfId="43373"/>
    <cellStyle name="Normal 13 8 5 6" xfId="26761"/>
    <cellStyle name="Normal 13 8 6" xfId="4869"/>
    <cellStyle name="Normal 13 8 6 2" xfId="27641"/>
    <cellStyle name="Normal 13 8 7" xfId="8996"/>
    <cellStyle name="Normal 13 8 7 2" xfId="31768"/>
    <cellStyle name="Normal 13 8 8" xfId="13396"/>
    <cellStyle name="Normal 13 8 8 2" xfId="36168"/>
    <cellStyle name="Normal 13 8 9" xfId="17356"/>
    <cellStyle name="Normal 13 8 9 2" xfId="40128"/>
    <cellStyle name="Normal 13 9" xfId="854"/>
    <cellStyle name="Normal 13 9 10" xfId="23626"/>
    <cellStyle name="Normal 13 9 2" xfId="1569"/>
    <cellStyle name="Normal 13 9 2 2" xfId="5694"/>
    <cellStyle name="Normal 13 9 2 2 2" xfId="28466"/>
    <cellStyle name="Normal 13 9 2 3" xfId="9821"/>
    <cellStyle name="Normal 13 9 2 3 2" xfId="32593"/>
    <cellStyle name="Normal 13 9 2 4" xfId="14221"/>
    <cellStyle name="Normal 13 9 2 4 2" xfId="36993"/>
    <cellStyle name="Normal 13 9 2 5" xfId="18181"/>
    <cellStyle name="Normal 13 9 2 5 2" xfId="40953"/>
    <cellStyle name="Normal 13 9 2 6" xfId="24341"/>
    <cellStyle name="Normal 13 9 3" xfId="2284"/>
    <cellStyle name="Normal 13 9 3 2" xfId="6409"/>
    <cellStyle name="Normal 13 9 3 2 2" xfId="29181"/>
    <cellStyle name="Normal 13 9 3 3" xfId="10536"/>
    <cellStyle name="Normal 13 9 3 3 2" xfId="33308"/>
    <cellStyle name="Normal 13 9 3 4" xfId="14936"/>
    <cellStyle name="Normal 13 9 3 4 2" xfId="37708"/>
    <cellStyle name="Normal 13 9 3 5" xfId="18896"/>
    <cellStyle name="Normal 13 9 3 5 2" xfId="41668"/>
    <cellStyle name="Normal 13 9 3 6" xfId="25056"/>
    <cellStyle name="Normal 13 9 4" xfId="3109"/>
    <cellStyle name="Normal 13 9 4 2" xfId="7234"/>
    <cellStyle name="Normal 13 9 4 2 2" xfId="30006"/>
    <cellStyle name="Normal 13 9 4 3" xfId="11361"/>
    <cellStyle name="Normal 13 9 4 3 2" xfId="34133"/>
    <cellStyle name="Normal 13 9 4 4" xfId="15761"/>
    <cellStyle name="Normal 13 9 4 4 2" xfId="38533"/>
    <cellStyle name="Normal 13 9 4 5" xfId="19721"/>
    <cellStyle name="Normal 13 9 4 5 2" xfId="42493"/>
    <cellStyle name="Normal 13 9 4 6" xfId="25881"/>
    <cellStyle name="Normal 13 9 5" xfId="4099"/>
    <cellStyle name="Normal 13 9 5 2" xfId="8224"/>
    <cellStyle name="Normal 13 9 5 2 2" xfId="30996"/>
    <cellStyle name="Normal 13 9 5 3" xfId="12351"/>
    <cellStyle name="Normal 13 9 5 3 2" xfId="35123"/>
    <cellStyle name="Normal 13 9 5 4" xfId="16751"/>
    <cellStyle name="Normal 13 9 5 4 2" xfId="39523"/>
    <cellStyle name="Normal 13 9 5 5" xfId="20711"/>
    <cellStyle name="Normal 13 9 5 5 2" xfId="43483"/>
    <cellStyle name="Normal 13 9 5 6" xfId="26871"/>
    <cellStyle name="Normal 13 9 6" xfId="4979"/>
    <cellStyle name="Normal 13 9 6 2" xfId="27751"/>
    <cellStyle name="Normal 13 9 7" xfId="9106"/>
    <cellStyle name="Normal 13 9 7 2" xfId="31878"/>
    <cellStyle name="Normal 13 9 8" xfId="13506"/>
    <cellStyle name="Normal 13 9 8 2" xfId="36278"/>
    <cellStyle name="Normal 13 9 9" xfId="17466"/>
    <cellStyle name="Normal 13 9 9 2" xfId="40238"/>
    <cellStyle name="Normal 14" xfId="123"/>
    <cellStyle name="Normal 14 10" xfId="910"/>
    <cellStyle name="Normal 14 10 10" xfId="23682"/>
    <cellStyle name="Normal 14 10 2" xfId="1625"/>
    <cellStyle name="Normal 14 10 2 2" xfId="5750"/>
    <cellStyle name="Normal 14 10 2 2 2" xfId="28522"/>
    <cellStyle name="Normal 14 10 2 3" xfId="9877"/>
    <cellStyle name="Normal 14 10 2 3 2" xfId="32649"/>
    <cellStyle name="Normal 14 10 2 4" xfId="14277"/>
    <cellStyle name="Normal 14 10 2 4 2" xfId="37049"/>
    <cellStyle name="Normal 14 10 2 5" xfId="18237"/>
    <cellStyle name="Normal 14 10 2 5 2" xfId="41009"/>
    <cellStyle name="Normal 14 10 2 6" xfId="24397"/>
    <cellStyle name="Normal 14 10 3" xfId="2340"/>
    <cellStyle name="Normal 14 10 3 2" xfId="6465"/>
    <cellStyle name="Normal 14 10 3 2 2" xfId="29237"/>
    <cellStyle name="Normal 14 10 3 3" xfId="10592"/>
    <cellStyle name="Normal 14 10 3 3 2" xfId="33364"/>
    <cellStyle name="Normal 14 10 3 4" xfId="14992"/>
    <cellStyle name="Normal 14 10 3 4 2" xfId="37764"/>
    <cellStyle name="Normal 14 10 3 5" xfId="18952"/>
    <cellStyle name="Normal 14 10 3 5 2" xfId="41724"/>
    <cellStyle name="Normal 14 10 3 6" xfId="25112"/>
    <cellStyle name="Normal 14 10 4" xfId="3165"/>
    <cellStyle name="Normal 14 10 4 2" xfId="7290"/>
    <cellStyle name="Normal 14 10 4 2 2" xfId="30062"/>
    <cellStyle name="Normal 14 10 4 3" xfId="11417"/>
    <cellStyle name="Normal 14 10 4 3 2" xfId="34189"/>
    <cellStyle name="Normal 14 10 4 4" xfId="15817"/>
    <cellStyle name="Normal 14 10 4 4 2" xfId="38589"/>
    <cellStyle name="Normal 14 10 4 5" xfId="19777"/>
    <cellStyle name="Normal 14 10 4 5 2" xfId="42549"/>
    <cellStyle name="Normal 14 10 4 6" xfId="25937"/>
    <cellStyle name="Normal 14 10 5" xfId="4155"/>
    <cellStyle name="Normal 14 10 5 2" xfId="8280"/>
    <cellStyle name="Normal 14 10 5 2 2" xfId="31052"/>
    <cellStyle name="Normal 14 10 5 3" xfId="12407"/>
    <cellStyle name="Normal 14 10 5 3 2" xfId="35179"/>
    <cellStyle name="Normal 14 10 5 4" xfId="16807"/>
    <cellStyle name="Normal 14 10 5 4 2" xfId="39579"/>
    <cellStyle name="Normal 14 10 5 5" xfId="20767"/>
    <cellStyle name="Normal 14 10 5 5 2" xfId="43539"/>
    <cellStyle name="Normal 14 10 5 6" xfId="26927"/>
    <cellStyle name="Normal 14 10 6" xfId="5035"/>
    <cellStyle name="Normal 14 10 6 2" xfId="27807"/>
    <cellStyle name="Normal 14 10 7" xfId="9162"/>
    <cellStyle name="Normal 14 10 7 2" xfId="31934"/>
    <cellStyle name="Normal 14 10 8" xfId="13562"/>
    <cellStyle name="Normal 14 10 8 2" xfId="36334"/>
    <cellStyle name="Normal 14 10 9" xfId="17522"/>
    <cellStyle name="Normal 14 10 9 2" xfId="40294"/>
    <cellStyle name="Normal 14 11" xfId="965"/>
    <cellStyle name="Normal 14 11 2" xfId="5090"/>
    <cellStyle name="Normal 14 11 2 2" xfId="27862"/>
    <cellStyle name="Normal 14 11 3" xfId="9217"/>
    <cellStyle name="Normal 14 11 3 2" xfId="31989"/>
    <cellStyle name="Normal 14 11 4" xfId="13617"/>
    <cellStyle name="Normal 14 11 4 2" xfId="36389"/>
    <cellStyle name="Normal 14 11 5" xfId="17577"/>
    <cellStyle name="Normal 14 11 5 2" xfId="40349"/>
    <cellStyle name="Normal 14 11 6" xfId="23737"/>
    <cellStyle name="Normal 14 12" xfId="1680"/>
    <cellStyle name="Normal 14 12 2" xfId="5805"/>
    <cellStyle name="Normal 14 12 2 2" xfId="28577"/>
    <cellStyle name="Normal 14 12 3" xfId="9932"/>
    <cellStyle name="Normal 14 12 3 2" xfId="32704"/>
    <cellStyle name="Normal 14 12 4" xfId="14332"/>
    <cellStyle name="Normal 14 12 4 2" xfId="37104"/>
    <cellStyle name="Normal 14 12 5" xfId="18292"/>
    <cellStyle name="Normal 14 12 5 2" xfId="41064"/>
    <cellStyle name="Normal 14 12 6" xfId="24452"/>
    <cellStyle name="Normal 14 13" xfId="2395"/>
    <cellStyle name="Normal 14 13 2" xfId="6520"/>
    <cellStyle name="Normal 14 13 2 2" xfId="29292"/>
    <cellStyle name="Normal 14 13 3" xfId="10647"/>
    <cellStyle name="Normal 14 13 3 2" xfId="33419"/>
    <cellStyle name="Normal 14 13 4" xfId="15047"/>
    <cellStyle name="Normal 14 13 4 2" xfId="37819"/>
    <cellStyle name="Normal 14 13 5" xfId="19007"/>
    <cellStyle name="Normal 14 13 5 2" xfId="41779"/>
    <cellStyle name="Normal 14 13 6" xfId="25167"/>
    <cellStyle name="Normal 14 14" xfId="2450"/>
    <cellStyle name="Normal 14 14 2" xfId="6575"/>
    <cellStyle name="Normal 14 14 2 2" xfId="29347"/>
    <cellStyle name="Normal 14 14 3" xfId="10702"/>
    <cellStyle name="Normal 14 14 3 2" xfId="33474"/>
    <cellStyle name="Normal 14 14 4" xfId="15102"/>
    <cellStyle name="Normal 14 14 4 2" xfId="37874"/>
    <cellStyle name="Normal 14 14 5" xfId="19062"/>
    <cellStyle name="Normal 14 14 5 2" xfId="41834"/>
    <cellStyle name="Normal 14 14 6" xfId="25222"/>
    <cellStyle name="Normal 14 15" xfId="2505"/>
    <cellStyle name="Normal 14 15 2" xfId="6630"/>
    <cellStyle name="Normal 14 15 2 2" xfId="29402"/>
    <cellStyle name="Normal 14 15 3" xfId="10757"/>
    <cellStyle name="Normal 14 15 3 2" xfId="33529"/>
    <cellStyle name="Normal 14 15 4" xfId="15157"/>
    <cellStyle name="Normal 14 15 4 2" xfId="37929"/>
    <cellStyle name="Normal 14 15 5" xfId="19117"/>
    <cellStyle name="Normal 14 15 5 2" xfId="41889"/>
    <cellStyle name="Normal 14 15 6" xfId="25277"/>
    <cellStyle name="Normal 14 16" xfId="3220"/>
    <cellStyle name="Normal 14 16 2" xfId="7345"/>
    <cellStyle name="Normal 14 16 2 2" xfId="30117"/>
    <cellStyle name="Normal 14 16 3" xfId="11472"/>
    <cellStyle name="Normal 14 16 3 2" xfId="34244"/>
    <cellStyle name="Normal 14 16 4" xfId="15872"/>
    <cellStyle name="Normal 14 16 4 2" xfId="38644"/>
    <cellStyle name="Normal 14 16 5" xfId="19832"/>
    <cellStyle name="Normal 14 16 5 2" xfId="42604"/>
    <cellStyle name="Normal 14 16 6" xfId="25992"/>
    <cellStyle name="Normal 14 17" xfId="3275"/>
    <cellStyle name="Normal 14 17 2" xfId="7400"/>
    <cellStyle name="Normal 14 17 2 2" xfId="30172"/>
    <cellStyle name="Normal 14 17 3" xfId="11527"/>
    <cellStyle name="Normal 14 17 3 2" xfId="34299"/>
    <cellStyle name="Normal 14 17 4" xfId="15927"/>
    <cellStyle name="Normal 14 17 4 2" xfId="38699"/>
    <cellStyle name="Normal 14 17 5" xfId="19887"/>
    <cellStyle name="Normal 14 17 5 2" xfId="42659"/>
    <cellStyle name="Normal 14 17 6" xfId="26047"/>
    <cellStyle name="Normal 14 18" xfId="3330"/>
    <cellStyle name="Normal 14 18 2" xfId="7455"/>
    <cellStyle name="Normal 14 18 2 2" xfId="30227"/>
    <cellStyle name="Normal 14 18 3" xfId="11582"/>
    <cellStyle name="Normal 14 18 3 2" xfId="34354"/>
    <cellStyle name="Normal 14 18 4" xfId="15982"/>
    <cellStyle name="Normal 14 18 4 2" xfId="38754"/>
    <cellStyle name="Normal 14 18 5" xfId="19942"/>
    <cellStyle name="Normal 14 18 5 2" xfId="42714"/>
    <cellStyle name="Normal 14 18 6" xfId="26102"/>
    <cellStyle name="Normal 14 19" xfId="3385"/>
    <cellStyle name="Normal 14 19 2" xfId="7510"/>
    <cellStyle name="Normal 14 19 2 2" xfId="30282"/>
    <cellStyle name="Normal 14 19 3" xfId="11637"/>
    <cellStyle name="Normal 14 19 3 2" xfId="34409"/>
    <cellStyle name="Normal 14 19 4" xfId="16037"/>
    <cellStyle name="Normal 14 19 4 2" xfId="38809"/>
    <cellStyle name="Normal 14 19 5" xfId="19997"/>
    <cellStyle name="Normal 14 19 5 2" xfId="42769"/>
    <cellStyle name="Normal 14 19 6" xfId="26157"/>
    <cellStyle name="Normal 14 2" xfId="250"/>
    <cellStyle name="Normal 14 2 10" xfId="8557"/>
    <cellStyle name="Normal 14 2 10 2" xfId="31329"/>
    <cellStyle name="Normal 14 2 11" xfId="12517"/>
    <cellStyle name="Normal 14 2 11 2" xfId="35289"/>
    <cellStyle name="Normal 14 2 12" xfId="12957"/>
    <cellStyle name="Normal 14 2 12 2" xfId="35729"/>
    <cellStyle name="Normal 14 2 13" xfId="16917"/>
    <cellStyle name="Normal 14 2 13 2" xfId="39689"/>
    <cellStyle name="Normal 14 2 14" xfId="360"/>
    <cellStyle name="Normal 14 2 14 2" xfId="23132"/>
    <cellStyle name="Normal 14 2 15" xfId="23022"/>
    <cellStyle name="Normal 14 2 2" xfId="415"/>
    <cellStyle name="Normal 14 2 2 10" xfId="17027"/>
    <cellStyle name="Normal 14 2 2 10 2" xfId="39799"/>
    <cellStyle name="Normal 14 2 2 11" xfId="23187"/>
    <cellStyle name="Normal 14 2 2 2" xfId="1130"/>
    <cellStyle name="Normal 14 2 2 2 2" xfId="5255"/>
    <cellStyle name="Normal 14 2 2 2 2 2" xfId="28027"/>
    <cellStyle name="Normal 14 2 2 2 3" xfId="9382"/>
    <cellStyle name="Normal 14 2 2 2 3 2" xfId="32154"/>
    <cellStyle name="Normal 14 2 2 2 4" xfId="13782"/>
    <cellStyle name="Normal 14 2 2 2 4 2" xfId="36554"/>
    <cellStyle name="Normal 14 2 2 2 5" xfId="17742"/>
    <cellStyle name="Normal 14 2 2 2 5 2" xfId="40514"/>
    <cellStyle name="Normal 14 2 2 2 6" xfId="23902"/>
    <cellStyle name="Normal 14 2 2 3" xfId="1845"/>
    <cellStyle name="Normal 14 2 2 3 2" xfId="5970"/>
    <cellStyle name="Normal 14 2 2 3 2 2" xfId="28742"/>
    <cellStyle name="Normal 14 2 2 3 3" xfId="10097"/>
    <cellStyle name="Normal 14 2 2 3 3 2" xfId="32869"/>
    <cellStyle name="Normal 14 2 2 3 4" xfId="14497"/>
    <cellStyle name="Normal 14 2 2 3 4 2" xfId="37269"/>
    <cellStyle name="Normal 14 2 2 3 5" xfId="18457"/>
    <cellStyle name="Normal 14 2 2 3 5 2" xfId="41229"/>
    <cellStyle name="Normal 14 2 2 3 6" xfId="24617"/>
    <cellStyle name="Normal 14 2 2 4" xfId="2670"/>
    <cellStyle name="Normal 14 2 2 4 2" xfId="6795"/>
    <cellStyle name="Normal 14 2 2 4 2 2" xfId="29567"/>
    <cellStyle name="Normal 14 2 2 4 3" xfId="10922"/>
    <cellStyle name="Normal 14 2 2 4 3 2" xfId="33694"/>
    <cellStyle name="Normal 14 2 2 4 4" xfId="15322"/>
    <cellStyle name="Normal 14 2 2 4 4 2" xfId="38094"/>
    <cellStyle name="Normal 14 2 2 4 5" xfId="19282"/>
    <cellStyle name="Normal 14 2 2 4 5 2" xfId="42054"/>
    <cellStyle name="Normal 14 2 2 4 6" xfId="25442"/>
    <cellStyle name="Normal 14 2 2 5" xfId="3660"/>
    <cellStyle name="Normal 14 2 2 5 2" xfId="7785"/>
    <cellStyle name="Normal 14 2 2 5 2 2" xfId="30557"/>
    <cellStyle name="Normal 14 2 2 5 3" xfId="11912"/>
    <cellStyle name="Normal 14 2 2 5 3 2" xfId="34684"/>
    <cellStyle name="Normal 14 2 2 5 4" xfId="16312"/>
    <cellStyle name="Normal 14 2 2 5 4 2" xfId="39084"/>
    <cellStyle name="Normal 14 2 2 5 5" xfId="20272"/>
    <cellStyle name="Normal 14 2 2 5 5 2" xfId="43044"/>
    <cellStyle name="Normal 14 2 2 5 6" xfId="26432"/>
    <cellStyle name="Normal 14 2 2 6" xfId="4540"/>
    <cellStyle name="Normal 14 2 2 6 2" xfId="27312"/>
    <cellStyle name="Normal 14 2 2 7" xfId="8667"/>
    <cellStyle name="Normal 14 2 2 7 2" xfId="31439"/>
    <cellStyle name="Normal 14 2 2 8" xfId="12627"/>
    <cellStyle name="Normal 14 2 2 8 2" xfId="35399"/>
    <cellStyle name="Normal 14 2 2 9" xfId="13067"/>
    <cellStyle name="Normal 14 2 2 9 2" xfId="35839"/>
    <cellStyle name="Normal 14 2 3" xfId="525"/>
    <cellStyle name="Normal 14 2 3 10" xfId="17137"/>
    <cellStyle name="Normal 14 2 3 10 2" xfId="39909"/>
    <cellStyle name="Normal 14 2 3 11" xfId="23297"/>
    <cellStyle name="Normal 14 2 3 2" xfId="1240"/>
    <cellStyle name="Normal 14 2 3 2 2" xfId="5365"/>
    <cellStyle name="Normal 14 2 3 2 2 2" xfId="28137"/>
    <cellStyle name="Normal 14 2 3 2 3" xfId="9492"/>
    <cellStyle name="Normal 14 2 3 2 3 2" xfId="32264"/>
    <cellStyle name="Normal 14 2 3 2 4" xfId="13892"/>
    <cellStyle name="Normal 14 2 3 2 4 2" xfId="36664"/>
    <cellStyle name="Normal 14 2 3 2 5" xfId="17852"/>
    <cellStyle name="Normal 14 2 3 2 5 2" xfId="40624"/>
    <cellStyle name="Normal 14 2 3 2 6" xfId="24012"/>
    <cellStyle name="Normal 14 2 3 3" xfId="1955"/>
    <cellStyle name="Normal 14 2 3 3 2" xfId="6080"/>
    <cellStyle name="Normal 14 2 3 3 2 2" xfId="28852"/>
    <cellStyle name="Normal 14 2 3 3 3" xfId="10207"/>
    <cellStyle name="Normal 14 2 3 3 3 2" xfId="32979"/>
    <cellStyle name="Normal 14 2 3 3 4" xfId="14607"/>
    <cellStyle name="Normal 14 2 3 3 4 2" xfId="37379"/>
    <cellStyle name="Normal 14 2 3 3 5" xfId="18567"/>
    <cellStyle name="Normal 14 2 3 3 5 2" xfId="41339"/>
    <cellStyle name="Normal 14 2 3 3 6" xfId="24727"/>
    <cellStyle name="Normal 14 2 3 4" xfId="2780"/>
    <cellStyle name="Normal 14 2 3 4 2" xfId="6905"/>
    <cellStyle name="Normal 14 2 3 4 2 2" xfId="29677"/>
    <cellStyle name="Normal 14 2 3 4 3" xfId="11032"/>
    <cellStyle name="Normal 14 2 3 4 3 2" xfId="33804"/>
    <cellStyle name="Normal 14 2 3 4 4" xfId="15432"/>
    <cellStyle name="Normal 14 2 3 4 4 2" xfId="38204"/>
    <cellStyle name="Normal 14 2 3 4 5" xfId="19392"/>
    <cellStyle name="Normal 14 2 3 4 5 2" xfId="42164"/>
    <cellStyle name="Normal 14 2 3 4 6" xfId="25552"/>
    <cellStyle name="Normal 14 2 3 5" xfId="3770"/>
    <cellStyle name="Normal 14 2 3 5 2" xfId="7895"/>
    <cellStyle name="Normal 14 2 3 5 2 2" xfId="30667"/>
    <cellStyle name="Normal 14 2 3 5 3" xfId="12022"/>
    <cellStyle name="Normal 14 2 3 5 3 2" xfId="34794"/>
    <cellStyle name="Normal 14 2 3 5 4" xfId="16422"/>
    <cellStyle name="Normal 14 2 3 5 4 2" xfId="39194"/>
    <cellStyle name="Normal 14 2 3 5 5" xfId="20382"/>
    <cellStyle name="Normal 14 2 3 5 5 2" xfId="43154"/>
    <cellStyle name="Normal 14 2 3 5 6" xfId="26542"/>
    <cellStyle name="Normal 14 2 3 6" xfId="4650"/>
    <cellStyle name="Normal 14 2 3 6 2" xfId="27422"/>
    <cellStyle name="Normal 14 2 3 7" xfId="8777"/>
    <cellStyle name="Normal 14 2 3 7 2" xfId="31549"/>
    <cellStyle name="Normal 14 2 3 8" xfId="12737"/>
    <cellStyle name="Normal 14 2 3 8 2" xfId="35509"/>
    <cellStyle name="Normal 14 2 3 9" xfId="13177"/>
    <cellStyle name="Normal 14 2 3 9 2" xfId="35949"/>
    <cellStyle name="Normal 14 2 4" xfId="800"/>
    <cellStyle name="Normal 14 2 4 10" xfId="23572"/>
    <cellStyle name="Normal 14 2 4 2" xfId="1515"/>
    <cellStyle name="Normal 14 2 4 2 2" xfId="5640"/>
    <cellStyle name="Normal 14 2 4 2 2 2" xfId="28412"/>
    <cellStyle name="Normal 14 2 4 2 3" xfId="9767"/>
    <cellStyle name="Normal 14 2 4 2 3 2" xfId="32539"/>
    <cellStyle name="Normal 14 2 4 2 4" xfId="14167"/>
    <cellStyle name="Normal 14 2 4 2 4 2" xfId="36939"/>
    <cellStyle name="Normal 14 2 4 2 5" xfId="18127"/>
    <cellStyle name="Normal 14 2 4 2 5 2" xfId="40899"/>
    <cellStyle name="Normal 14 2 4 2 6" xfId="24287"/>
    <cellStyle name="Normal 14 2 4 3" xfId="2230"/>
    <cellStyle name="Normal 14 2 4 3 2" xfId="6355"/>
    <cellStyle name="Normal 14 2 4 3 2 2" xfId="29127"/>
    <cellStyle name="Normal 14 2 4 3 3" xfId="10482"/>
    <cellStyle name="Normal 14 2 4 3 3 2" xfId="33254"/>
    <cellStyle name="Normal 14 2 4 3 4" xfId="14882"/>
    <cellStyle name="Normal 14 2 4 3 4 2" xfId="37654"/>
    <cellStyle name="Normal 14 2 4 3 5" xfId="18842"/>
    <cellStyle name="Normal 14 2 4 3 5 2" xfId="41614"/>
    <cellStyle name="Normal 14 2 4 3 6" xfId="25002"/>
    <cellStyle name="Normal 14 2 4 4" xfId="3055"/>
    <cellStyle name="Normal 14 2 4 4 2" xfId="7180"/>
    <cellStyle name="Normal 14 2 4 4 2 2" xfId="29952"/>
    <cellStyle name="Normal 14 2 4 4 3" xfId="11307"/>
    <cellStyle name="Normal 14 2 4 4 3 2" xfId="34079"/>
    <cellStyle name="Normal 14 2 4 4 4" xfId="15707"/>
    <cellStyle name="Normal 14 2 4 4 4 2" xfId="38479"/>
    <cellStyle name="Normal 14 2 4 4 5" xfId="19667"/>
    <cellStyle name="Normal 14 2 4 4 5 2" xfId="42439"/>
    <cellStyle name="Normal 14 2 4 4 6" xfId="25827"/>
    <cellStyle name="Normal 14 2 4 5" xfId="4045"/>
    <cellStyle name="Normal 14 2 4 5 2" xfId="8170"/>
    <cellStyle name="Normal 14 2 4 5 2 2" xfId="30942"/>
    <cellStyle name="Normal 14 2 4 5 3" xfId="12297"/>
    <cellStyle name="Normal 14 2 4 5 3 2" xfId="35069"/>
    <cellStyle name="Normal 14 2 4 5 4" xfId="16697"/>
    <cellStyle name="Normal 14 2 4 5 4 2" xfId="39469"/>
    <cellStyle name="Normal 14 2 4 5 5" xfId="20657"/>
    <cellStyle name="Normal 14 2 4 5 5 2" xfId="43429"/>
    <cellStyle name="Normal 14 2 4 5 6" xfId="26817"/>
    <cellStyle name="Normal 14 2 4 6" xfId="4925"/>
    <cellStyle name="Normal 14 2 4 6 2" xfId="27697"/>
    <cellStyle name="Normal 14 2 4 7" xfId="9052"/>
    <cellStyle name="Normal 14 2 4 7 2" xfId="31824"/>
    <cellStyle name="Normal 14 2 4 8" xfId="13452"/>
    <cellStyle name="Normal 14 2 4 8 2" xfId="36224"/>
    <cellStyle name="Normal 14 2 4 9" xfId="17412"/>
    <cellStyle name="Normal 14 2 4 9 2" xfId="40184"/>
    <cellStyle name="Normal 14 2 5" xfId="1020"/>
    <cellStyle name="Normal 14 2 5 2" xfId="5145"/>
    <cellStyle name="Normal 14 2 5 2 2" xfId="27917"/>
    <cellStyle name="Normal 14 2 5 3" xfId="9272"/>
    <cellStyle name="Normal 14 2 5 3 2" xfId="32044"/>
    <cellStyle name="Normal 14 2 5 4" xfId="13672"/>
    <cellStyle name="Normal 14 2 5 4 2" xfId="36444"/>
    <cellStyle name="Normal 14 2 5 5" xfId="17632"/>
    <cellStyle name="Normal 14 2 5 5 2" xfId="40404"/>
    <cellStyle name="Normal 14 2 5 6" xfId="23792"/>
    <cellStyle name="Normal 14 2 6" xfId="1735"/>
    <cellStyle name="Normal 14 2 6 2" xfId="5860"/>
    <cellStyle name="Normal 14 2 6 2 2" xfId="28632"/>
    <cellStyle name="Normal 14 2 6 3" xfId="9987"/>
    <cellStyle name="Normal 14 2 6 3 2" xfId="32759"/>
    <cellStyle name="Normal 14 2 6 4" xfId="14387"/>
    <cellStyle name="Normal 14 2 6 4 2" xfId="37159"/>
    <cellStyle name="Normal 14 2 6 5" xfId="18347"/>
    <cellStyle name="Normal 14 2 6 5 2" xfId="41119"/>
    <cellStyle name="Normal 14 2 6 6" xfId="24507"/>
    <cellStyle name="Normal 14 2 7" xfId="2560"/>
    <cellStyle name="Normal 14 2 7 2" xfId="6685"/>
    <cellStyle name="Normal 14 2 7 2 2" xfId="29457"/>
    <cellStyle name="Normal 14 2 7 3" xfId="10812"/>
    <cellStyle name="Normal 14 2 7 3 2" xfId="33584"/>
    <cellStyle name="Normal 14 2 7 4" xfId="15212"/>
    <cellStyle name="Normal 14 2 7 4 2" xfId="37984"/>
    <cellStyle name="Normal 14 2 7 5" xfId="19172"/>
    <cellStyle name="Normal 14 2 7 5 2" xfId="41944"/>
    <cellStyle name="Normal 14 2 7 6" xfId="25332"/>
    <cellStyle name="Normal 14 2 8" xfId="3550"/>
    <cellStyle name="Normal 14 2 8 2" xfId="7675"/>
    <cellStyle name="Normal 14 2 8 2 2" xfId="30447"/>
    <cellStyle name="Normal 14 2 8 3" xfId="11802"/>
    <cellStyle name="Normal 14 2 8 3 2" xfId="34574"/>
    <cellStyle name="Normal 14 2 8 4" xfId="16202"/>
    <cellStyle name="Normal 14 2 8 4 2" xfId="38974"/>
    <cellStyle name="Normal 14 2 8 5" xfId="20162"/>
    <cellStyle name="Normal 14 2 8 5 2" xfId="42934"/>
    <cellStyle name="Normal 14 2 8 6" xfId="26322"/>
    <cellStyle name="Normal 14 2 9" xfId="4430"/>
    <cellStyle name="Normal 14 2 9 2" xfId="27202"/>
    <cellStyle name="Normal 14 20" xfId="3440"/>
    <cellStyle name="Normal 14 20 2" xfId="7565"/>
    <cellStyle name="Normal 14 20 2 2" xfId="30337"/>
    <cellStyle name="Normal 14 20 3" xfId="11692"/>
    <cellStyle name="Normal 14 20 3 2" xfId="34464"/>
    <cellStyle name="Normal 14 20 4" xfId="16092"/>
    <cellStyle name="Normal 14 20 4 2" xfId="38864"/>
    <cellStyle name="Normal 14 20 5" xfId="20052"/>
    <cellStyle name="Normal 14 20 5 2" xfId="42824"/>
    <cellStyle name="Normal 14 20 6" xfId="26212"/>
    <cellStyle name="Normal 14 21" xfId="3495"/>
    <cellStyle name="Normal 14 21 2" xfId="7620"/>
    <cellStyle name="Normal 14 21 2 2" xfId="30392"/>
    <cellStyle name="Normal 14 21 3" xfId="11747"/>
    <cellStyle name="Normal 14 21 3 2" xfId="34519"/>
    <cellStyle name="Normal 14 21 4" xfId="16147"/>
    <cellStyle name="Normal 14 21 4 2" xfId="38919"/>
    <cellStyle name="Normal 14 21 5" xfId="20107"/>
    <cellStyle name="Normal 14 21 5 2" xfId="42879"/>
    <cellStyle name="Normal 14 21 6" xfId="26267"/>
    <cellStyle name="Normal 14 22" xfId="4210"/>
    <cellStyle name="Normal 14 22 2" xfId="26982"/>
    <cellStyle name="Normal 14 23" xfId="4265"/>
    <cellStyle name="Normal 14 23 2" xfId="27037"/>
    <cellStyle name="Normal 14 24" xfId="4320"/>
    <cellStyle name="Normal 14 24 2" xfId="27092"/>
    <cellStyle name="Normal 14 25" xfId="4375"/>
    <cellStyle name="Normal 14 25 2" xfId="27147"/>
    <cellStyle name="Normal 14 26" xfId="8335"/>
    <cellStyle name="Normal 14 26 2" xfId="31107"/>
    <cellStyle name="Normal 14 27" xfId="8392"/>
    <cellStyle name="Normal 14 27 2" xfId="31164"/>
    <cellStyle name="Normal 14 28" xfId="8447"/>
    <cellStyle name="Normal 14 28 2" xfId="31219"/>
    <cellStyle name="Normal 14 29" xfId="8502"/>
    <cellStyle name="Normal 14 29 2" xfId="31274"/>
    <cellStyle name="Normal 14 3" xfId="305"/>
    <cellStyle name="Normal 14 3 10" xfId="16972"/>
    <cellStyle name="Normal 14 3 10 2" xfId="39744"/>
    <cellStyle name="Normal 14 3 11" xfId="23077"/>
    <cellStyle name="Normal 14 3 2" xfId="1075"/>
    <cellStyle name="Normal 14 3 2 2" xfId="5200"/>
    <cellStyle name="Normal 14 3 2 2 2" xfId="27972"/>
    <cellStyle name="Normal 14 3 2 3" xfId="9327"/>
    <cellStyle name="Normal 14 3 2 3 2" xfId="32099"/>
    <cellStyle name="Normal 14 3 2 4" xfId="13727"/>
    <cellStyle name="Normal 14 3 2 4 2" xfId="36499"/>
    <cellStyle name="Normal 14 3 2 5" xfId="17687"/>
    <cellStyle name="Normal 14 3 2 5 2" xfId="40459"/>
    <cellStyle name="Normal 14 3 2 6" xfId="23847"/>
    <cellStyle name="Normal 14 3 3" xfId="1790"/>
    <cellStyle name="Normal 14 3 3 2" xfId="5915"/>
    <cellStyle name="Normal 14 3 3 2 2" xfId="28687"/>
    <cellStyle name="Normal 14 3 3 3" xfId="10042"/>
    <cellStyle name="Normal 14 3 3 3 2" xfId="32814"/>
    <cellStyle name="Normal 14 3 3 4" xfId="14442"/>
    <cellStyle name="Normal 14 3 3 4 2" xfId="37214"/>
    <cellStyle name="Normal 14 3 3 5" xfId="18402"/>
    <cellStyle name="Normal 14 3 3 5 2" xfId="41174"/>
    <cellStyle name="Normal 14 3 3 6" xfId="24562"/>
    <cellStyle name="Normal 14 3 4" xfId="2615"/>
    <cellStyle name="Normal 14 3 4 2" xfId="6740"/>
    <cellStyle name="Normal 14 3 4 2 2" xfId="29512"/>
    <cellStyle name="Normal 14 3 4 3" xfId="10867"/>
    <cellStyle name="Normal 14 3 4 3 2" xfId="33639"/>
    <cellStyle name="Normal 14 3 4 4" xfId="15267"/>
    <cellStyle name="Normal 14 3 4 4 2" xfId="38039"/>
    <cellStyle name="Normal 14 3 4 5" xfId="19227"/>
    <cellStyle name="Normal 14 3 4 5 2" xfId="41999"/>
    <cellStyle name="Normal 14 3 4 6" xfId="25387"/>
    <cellStyle name="Normal 14 3 5" xfId="3605"/>
    <cellStyle name="Normal 14 3 5 2" xfId="7730"/>
    <cellStyle name="Normal 14 3 5 2 2" xfId="30502"/>
    <cellStyle name="Normal 14 3 5 3" xfId="11857"/>
    <cellStyle name="Normal 14 3 5 3 2" xfId="34629"/>
    <cellStyle name="Normal 14 3 5 4" xfId="16257"/>
    <cellStyle name="Normal 14 3 5 4 2" xfId="39029"/>
    <cellStyle name="Normal 14 3 5 5" xfId="20217"/>
    <cellStyle name="Normal 14 3 5 5 2" xfId="42989"/>
    <cellStyle name="Normal 14 3 5 6" xfId="26377"/>
    <cellStyle name="Normal 14 3 6" xfId="4485"/>
    <cellStyle name="Normal 14 3 6 2" xfId="27257"/>
    <cellStyle name="Normal 14 3 7" xfId="8612"/>
    <cellStyle name="Normal 14 3 7 2" xfId="31384"/>
    <cellStyle name="Normal 14 3 8" xfId="12572"/>
    <cellStyle name="Normal 14 3 8 2" xfId="35344"/>
    <cellStyle name="Normal 14 3 9" xfId="13012"/>
    <cellStyle name="Normal 14 3 9 2" xfId="35784"/>
    <cellStyle name="Normal 14 30" xfId="12462"/>
    <cellStyle name="Normal 14 30 2" xfId="35234"/>
    <cellStyle name="Normal 14 31" xfId="12792"/>
    <cellStyle name="Normal 14 31 2" xfId="35564"/>
    <cellStyle name="Normal 14 32" xfId="12847"/>
    <cellStyle name="Normal 14 32 2" xfId="35619"/>
    <cellStyle name="Normal 14 33" xfId="12902"/>
    <cellStyle name="Normal 14 33 2" xfId="35674"/>
    <cellStyle name="Normal 14 34" xfId="16862"/>
    <cellStyle name="Normal 14 34 2" xfId="39634"/>
    <cellStyle name="Normal 14 35" xfId="20822"/>
    <cellStyle name="Normal 14 35 2" xfId="43594"/>
    <cellStyle name="Normal 14 36" xfId="20877"/>
    <cellStyle name="Normal 14 36 2" xfId="43649"/>
    <cellStyle name="Normal 14 37" xfId="20932"/>
    <cellStyle name="Normal 14 37 2" xfId="43704"/>
    <cellStyle name="Normal 14 38" xfId="20987"/>
    <cellStyle name="Normal 14 38 2" xfId="43759"/>
    <cellStyle name="Normal 14 39" xfId="21042"/>
    <cellStyle name="Normal 14 39 2" xfId="43814"/>
    <cellStyle name="Normal 14 4" xfId="470"/>
    <cellStyle name="Normal 14 4 10" xfId="17082"/>
    <cellStyle name="Normal 14 4 10 2" xfId="39854"/>
    <cellStyle name="Normal 14 4 11" xfId="23242"/>
    <cellStyle name="Normal 14 4 2" xfId="1185"/>
    <cellStyle name="Normal 14 4 2 2" xfId="5310"/>
    <cellStyle name="Normal 14 4 2 2 2" xfId="28082"/>
    <cellStyle name="Normal 14 4 2 3" xfId="9437"/>
    <cellStyle name="Normal 14 4 2 3 2" xfId="32209"/>
    <cellStyle name="Normal 14 4 2 4" xfId="13837"/>
    <cellStyle name="Normal 14 4 2 4 2" xfId="36609"/>
    <cellStyle name="Normal 14 4 2 5" xfId="17797"/>
    <cellStyle name="Normal 14 4 2 5 2" xfId="40569"/>
    <cellStyle name="Normal 14 4 2 6" xfId="23957"/>
    <cellStyle name="Normal 14 4 3" xfId="1900"/>
    <cellStyle name="Normal 14 4 3 2" xfId="6025"/>
    <cellStyle name="Normal 14 4 3 2 2" xfId="28797"/>
    <cellStyle name="Normal 14 4 3 3" xfId="10152"/>
    <cellStyle name="Normal 14 4 3 3 2" xfId="32924"/>
    <cellStyle name="Normal 14 4 3 4" xfId="14552"/>
    <cellStyle name="Normal 14 4 3 4 2" xfId="37324"/>
    <cellStyle name="Normal 14 4 3 5" xfId="18512"/>
    <cellStyle name="Normal 14 4 3 5 2" xfId="41284"/>
    <cellStyle name="Normal 14 4 3 6" xfId="24672"/>
    <cellStyle name="Normal 14 4 4" xfId="2725"/>
    <cellStyle name="Normal 14 4 4 2" xfId="6850"/>
    <cellStyle name="Normal 14 4 4 2 2" xfId="29622"/>
    <cellStyle name="Normal 14 4 4 3" xfId="10977"/>
    <cellStyle name="Normal 14 4 4 3 2" xfId="33749"/>
    <cellStyle name="Normal 14 4 4 4" xfId="15377"/>
    <cellStyle name="Normal 14 4 4 4 2" xfId="38149"/>
    <cellStyle name="Normal 14 4 4 5" xfId="19337"/>
    <cellStyle name="Normal 14 4 4 5 2" xfId="42109"/>
    <cellStyle name="Normal 14 4 4 6" xfId="25497"/>
    <cellStyle name="Normal 14 4 5" xfId="3715"/>
    <cellStyle name="Normal 14 4 5 2" xfId="7840"/>
    <cellStyle name="Normal 14 4 5 2 2" xfId="30612"/>
    <cellStyle name="Normal 14 4 5 3" xfId="11967"/>
    <cellStyle name="Normal 14 4 5 3 2" xfId="34739"/>
    <cellStyle name="Normal 14 4 5 4" xfId="16367"/>
    <cellStyle name="Normal 14 4 5 4 2" xfId="39139"/>
    <cellStyle name="Normal 14 4 5 5" xfId="20327"/>
    <cellStyle name="Normal 14 4 5 5 2" xfId="43099"/>
    <cellStyle name="Normal 14 4 5 6" xfId="26487"/>
    <cellStyle name="Normal 14 4 6" xfId="4595"/>
    <cellStyle name="Normal 14 4 6 2" xfId="27367"/>
    <cellStyle name="Normal 14 4 7" xfId="8722"/>
    <cellStyle name="Normal 14 4 7 2" xfId="31494"/>
    <cellStyle name="Normal 14 4 8" xfId="12682"/>
    <cellStyle name="Normal 14 4 8 2" xfId="35454"/>
    <cellStyle name="Normal 14 4 9" xfId="13122"/>
    <cellStyle name="Normal 14 4 9 2" xfId="35894"/>
    <cellStyle name="Normal 14 40" xfId="21097"/>
    <cellStyle name="Normal 14 40 2" xfId="43869"/>
    <cellStyle name="Normal 14 41" xfId="21152"/>
    <cellStyle name="Normal 14 41 2" xfId="43924"/>
    <cellStyle name="Normal 14 42" xfId="21207"/>
    <cellStyle name="Normal 14 42 2" xfId="43979"/>
    <cellStyle name="Normal 14 43" xfId="21262"/>
    <cellStyle name="Normal 14 43 2" xfId="44034"/>
    <cellStyle name="Normal 14 44" xfId="21317"/>
    <cellStyle name="Normal 14 44 2" xfId="44089"/>
    <cellStyle name="Normal 14 45" xfId="21372"/>
    <cellStyle name="Normal 14 45 2" xfId="44144"/>
    <cellStyle name="Normal 14 46" xfId="21427"/>
    <cellStyle name="Normal 14 46 2" xfId="44199"/>
    <cellStyle name="Normal 14 47" xfId="21482"/>
    <cellStyle name="Normal 14 47 2" xfId="44254"/>
    <cellStyle name="Normal 14 48" xfId="21537"/>
    <cellStyle name="Normal 14 48 2" xfId="44309"/>
    <cellStyle name="Normal 14 49" xfId="21592"/>
    <cellStyle name="Normal 14 49 2" xfId="44364"/>
    <cellStyle name="Normal 14 5" xfId="580"/>
    <cellStyle name="Normal 14 5 10" xfId="23352"/>
    <cellStyle name="Normal 14 5 2" xfId="1295"/>
    <cellStyle name="Normal 14 5 2 2" xfId="5420"/>
    <cellStyle name="Normal 14 5 2 2 2" xfId="28192"/>
    <cellStyle name="Normal 14 5 2 3" xfId="9547"/>
    <cellStyle name="Normal 14 5 2 3 2" xfId="32319"/>
    <cellStyle name="Normal 14 5 2 4" xfId="13947"/>
    <cellStyle name="Normal 14 5 2 4 2" xfId="36719"/>
    <cellStyle name="Normal 14 5 2 5" xfId="17907"/>
    <cellStyle name="Normal 14 5 2 5 2" xfId="40679"/>
    <cellStyle name="Normal 14 5 2 6" xfId="24067"/>
    <cellStyle name="Normal 14 5 3" xfId="2010"/>
    <cellStyle name="Normal 14 5 3 2" xfId="6135"/>
    <cellStyle name="Normal 14 5 3 2 2" xfId="28907"/>
    <cellStyle name="Normal 14 5 3 3" xfId="10262"/>
    <cellStyle name="Normal 14 5 3 3 2" xfId="33034"/>
    <cellStyle name="Normal 14 5 3 4" xfId="14662"/>
    <cellStyle name="Normal 14 5 3 4 2" xfId="37434"/>
    <cellStyle name="Normal 14 5 3 5" xfId="18622"/>
    <cellStyle name="Normal 14 5 3 5 2" xfId="41394"/>
    <cellStyle name="Normal 14 5 3 6" xfId="24782"/>
    <cellStyle name="Normal 14 5 4" xfId="2835"/>
    <cellStyle name="Normal 14 5 4 2" xfId="6960"/>
    <cellStyle name="Normal 14 5 4 2 2" xfId="29732"/>
    <cellStyle name="Normal 14 5 4 3" xfId="11087"/>
    <cellStyle name="Normal 14 5 4 3 2" xfId="33859"/>
    <cellStyle name="Normal 14 5 4 4" xfId="15487"/>
    <cellStyle name="Normal 14 5 4 4 2" xfId="38259"/>
    <cellStyle name="Normal 14 5 4 5" xfId="19447"/>
    <cellStyle name="Normal 14 5 4 5 2" xfId="42219"/>
    <cellStyle name="Normal 14 5 4 6" xfId="25607"/>
    <cellStyle name="Normal 14 5 5" xfId="3825"/>
    <cellStyle name="Normal 14 5 5 2" xfId="7950"/>
    <cellStyle name="Normal 14 5 5 2 2" xfId="30722"/>
    <cellStyle name="Normal 14 5 5 3" xfId="12077"/>
    <cellStyle name="Normal 14 5 5 3 2" xfId="34849"/>
    <cellStyle name="Normal 14 5 5 4" xfId="16477"/>
    <cellStyle name="Normal 14 5 5 4 2" xfId="39249"/>
    <cellStyle name="Normal 14 5 5 5" xfId="20437"/>
    <cellStyle name="Normal 14 5 5 5 2" xfId="43209"/>
    <cellStyle name="Normal 14 5 5 6" xfId="26597"/>
    <cellStyle name="Normal 14 5 6" xfId="4705"/>
    <cellStyle name="Normal 14 5 6 2" xfId="27477"/>
    <cellStyle name="Normal 14 5 7" xfId="8832"/>
    <cellStyle name="Normal 14 5 7 2" xfId="31604"/>
    <cellStyle name="Normal 14 5 8" xfId="13232"/>
    <cellStyle name="Normal 14 5 8 2" xfId="36004"/>
    <cellStyle name="Normal 14 5 9" xfId="17192"/>
    <cellStyle name="Normal 14 5 9 2" xfId="39964"/>
    <cellStyle name="Normal 14 50" xfId="21647"/>
    <cellStyle name="Normal 14 50 2" xfId="44419"/>
    <cellStyle name="Normal 14 51" xfId="21702"/>
    <cellStyle name="Normal 14 51 2" xfId="44474"/>
    <cellStyle name="Normal 14 52" xfId="21757"/>
    <cellStyle name="Normal 14 52 2" xfId="44529"/>
    <cellStyle name="Normal 14 53" xfId="21812"/>
    <cellStyle name="Normal 14 53 2" xfId="44584"/>
    <cellStyle name="Normal 14 54" xfId="21867"/>
    <cellStyle name="Normal 14 54 2" xfId="44639"/>
    <cellStyle name="Normal 14 55" xfId="21922"/>
    <cellStyle name="Normal 14 55 2" xfId="44694"/>
    <cellStyle name="Normal 14 56" xfId="21977"/>
    <cellStyle name="Normal 14 56 2" xfId="44749"/>
    <cellStyle name="Normal 14 57" xfId="22032"/>
    <cellStyle name="Normal 14 57 2" xfId="44804"/>
    <cellStyle name="Normal 14 58" xfId="22087"/>
    <cellStyle name="Normal 14 58 2" xfId="44859"/>
    <cellStyle name="Normal 14 59" xfId="22142"/>
    <cellStyle name="Normal 14 59 2" xfId="44914"/>
    <cellStyle name="Normal 14 6" xfId="635"/>
    <cellStyle name="Normal 14 6 10" xfId="23407"/>
    <cellStyle name="Normal 14 6 2" xfId="1350"/>
    <cellStyle name="Normal 14 6 2 2" xfId="5475"/>
    <cellStyle name="Normal 14 6 2 2 2" xfId="28247"/>
    <cellStyle name="Normal 14 6 2 3" xfId="9602"/>
    <cellStyle name="Normal 14 6 2 3 2" xfId="32374"/>
    <cellStyle name="Normal 14 6 2 4" xfId="14002"/>
    <cellStyle name="Normal 14 6 2 4 2" xfId="36774"/>
    <cellStyle name="Normal 14 6 2 5" xfId="17962"/>
    <cellStyle name="Normal 14 6 2 5 2" xfId="40734"/>
    <cellStyle name="Normal 14 6 2 6" xfId="24122"/>
    <cellStyle name="Normal 14 6 3" xfId="2065"/>
    <cellStyle name="Normal 14 6 3 2" xfId="6190"/>
    <cellStyle name="Normal 14 6 3 2 2" xfId="28962"/>
    <cellStyle name="Normal 14 6 3 3" xfId="10317"/>
    <cellStyle name="Normal 14 6 3 3 2" xfId="33089"/>
    <cellStyle name="Normal 14 6 3 4" xfId="14717"/>
    <cellStyle name="Normal 14 6 3 4 2" xfId="37489"/>
    <cellStyle name="Normal 14 6 3 5" xfId="18677"/>
    <cellStyle name="Normal 14 6 3 5 2" xfId="41449"/>
    <cellStyle name="Normal 14 6 3 6" xfId="24837"/>
    <cellStyle name="Normal 14 6 4" xfId="2890"/>
    <cellStyle name="Normal 14 6 4 2" xfId="7015"/>
    <cellStyle name="Normal 14 6 4 2 2" xfId="29787"/>
    <cellStyle name="Normal 14 6 4 3" xfId="11142"/>
    <cellStyle name="Normal 14 6 4 3 2" xfId="33914"/>
    <cellStyle name="Normal 14 6 4 4" xfId="15542"/>
    <cellStyle name="Normal 14 6 4 4 2" xfId="38314"/>
    <cellStyle name="Normal 14 6 4 5" xfId="19502"/>
    <cellStyle name="Normal 14 6 4 5 2" xfId="42274"/>
    <cellStyle name="Normal 14 6 4 6" xfId="25662"/>
    <cellStyle name="Normal 14 6 5" xfId="3880"/>
    <cellStyle name="Normal 14 6 5 2" xfId="8005"/>
    <cellStyle name="Normal 14 6 5 2 2" xfId="30777"/>
    <cellStyle name="Normal 14 6 5 3" xfId="12132"/>
    <cellStyle name="Normal 14 6 5 3 2" xfId="34904"/>
    <cellStyle name="Normal 14 6 5 4" xfId="16532"/>
    <cellStyle name="Normal 14 6 5 4 2" xfId="39304"/>
    <cellStyle name="Normal 14 6 5 5" xfId="20492"/>
    <cellStyle name="Normal 14 6 5 5 2" xfId="43264"/>
    <cellStyle name="Normal 14 6 5 6" xfId="26652"/>
    <cellStyle name="Normal 14 6 6" xfId="4760"/>
    <cellStyle name="Normal 14 6 6 2" xfId="27532"/>
    <cellStyle name="Normal 14 6 7" xfId="8887"/>
    <cellStyle name="Normal 14 6 7 2" xfId="31659"/>
    <cellStyle name="Normal 14 6 8" xfId="13287"/>
    <cellStyle name="Normal 14 6 8 2" xfId="36059"/>
    <cellStyle name="Normal 14 6 9" xfId="17247"/>
    <cellStyle name="Normal 14 6 9 2" xfId="40019"/>
    <cellStyle name="Normal 14 60" xfId="22197"/>
    <cellStyle name="Normal 14 60 2" xfId="44969"/>
    <cellStyle name="Normal 14 61" xfId="22252"/>
    <cellStyle name="Normal 14 61 2" xfId="45024"/>
    <cellStyle name="Normal 14 62" xfId="22307"/>
    <cellStyle name="Normal 14 62 2" xfId="45079"/>
    <cellStyle name="Normal 14 63" xfId="22362"/>
    <cellStyle name="Normal 14 63 2" xfId="45134"/>
    <cellStyle name="Normal 14 64" xfId="22417"/>
    <cellStyle name="Normal 14 64 2" xfId="45189"/>
    <cellStyle name="Normal 14 65" xfId="22472"/>
    <cellStyle name="Normal 14 65 2" xfId="45244"/>
    <cellStyle name="Normal 14 66" xfId="22527"/>
    <cellStyle name="Normal 14 66 2" xfId="45299"/>
    <cellStyle name="Normal 14 67" xfId="22582"/>
    <cellStyle name="Normal 14 67 2" xfId="45354"/>
    <cellStyle name="Normal 14 68" xfId="22637"/>
    <cellStyle name="Normal 14 68 2" xfId="45409"/>
    <cellStyle name="Normal 14 69" xfId="22692"/>
    <cellStyle name="Normal 14 69 2" xfId="45464"/>
    <cellStyle name="Normal 14 7" xfId="690"/>
    <cellStyle name="Normal 14 7 10" xfId="23462"/>
    <cellStyle name="Normal 14 7 2" xfId="1405"/>
    <cellStyle name="Normal 14 7 2 2" xfId="5530"/>
    <cellStyle name="Normal 14 7 2 2 2" xfId="28302"/>
    <cellStyle name="Normal 14 7 2 3" xfId="9657"/>
    <cellStyle name="Normal 14 7 2 3 2" xfId="32429"/>
    <cellStyle name="Normal 14 7 2 4" xfId="14057"/>
    <cellStyle name="Normal 14 7 2 4 2" xfId="36829"/>
    <cellStyle name="Normal 14 7 2 5" xfId="18017"/>
    <cellStyle name="Normal 14 7 2 5 2" xfId="40789"/>
    <cellStyle name="Normal 14 7 2 6" xfId="24177"/>
    <cellStyle name="Normal 14 7 3" xfId="2120"/>
    <cellStyle name="Normal 14 7 3 2" xfId="6245"/>
    <cellStyle name="Normal 14 7 3 2 2" xfId="29017"/>
    <cellStyle name="Normal 14 7 3 3" xfId="10372"/>
    <cellStyle name="Normal 14 7 3 3 2" xfId="33144"/>
    <cellStyle name="Normal 14 7 3 4" xfId="14772"/>
    <cellStyle name="Normal 14 7 3 4 2" xfId="37544"/>
    <cellStyle name="Normal 14 7 3 5" xfId="18732"/>
    <cellStyle name="Normal 14 7 3 5 2" xfId="41504"/>
    <cellStyle name="Normal 14 7 3 6" xfId="24892"/>
    <cellStyle name="Normal 14 7 4" xfId="2945"/>
    <cellStyle name="Normal 14 7 4 2" xfId="7070"/>
    <cellStyle name="Normal 14 7 4 2 2" xfId="29842"/>
    <cellStyle name="Normal 14 7 4 3" xfId="11197"/>
    <cellStyle name="Normal 14 7 4 3 2" xfId="33969"/>
    <cellStyle name="Normal 14 7 4 4" xfId="15597"/>
    <cellStyle name="Normal 14 7 4 4 2" xfId="38369"/>
    <cellStyle name="Normal 14 7 4 5" xfId="19557"/>
    <cellStyle name="Normal 14 7 4 5 2" xfId="42329"/>
    <cellStyle name="Normal 14 7 4 6" xfId="25717"/>
    <cellStyle name="Normal 14 7 5" xfId="3935"/>
    <cellStyle name="Normal 14 7 5 2" xfId="8060"/>
    <cellStyle name="Normal 14 7 5 2 2" xfId="30832"/>
    <cellStyle name="Normal 14 7 5 3" xfId="12187"/>
    <cellStyle name="Normal 14 7 5 3 2" xfId="34959"/>
    <cellStyle name="Normal 14 7 5 4" xfId="16587"/>
    <cellStyle name="Normal 14 7 5 4 2" xfId="39359"/>
    <cellStyle name="Normal 14 7 5 5" xfId="20547"/>
    <cellStyle name="Normal 14 7 5 5 2" xfId="43319"/>
    <cellStyle name="Normal 14 7 5 6" xfId="26707"/>
    <cellStyle name="Normal 14 7 6" xfId="4815"/>
    <cellStyle name="Normal 14 7 6 2" xfId="27587"/>
    <cellStyle name="Normal 14 7 7" xfId="8942"/>
    <cellStyle name="Normal 14 7 7 2" xfId="31714"/>
    <cellStyle name="Normal 14 7 8" xfId="13342"/>
    <cellStyle name="Normal 14 7 8 2" xfId="36114"/>
    <cellStyle name="Normal 14 7 9" xfId="17302"/>
    <cellStyle name="Normal 14 7 9 2" xfId="40074"/>
    <cellStyle name="Normal 14 70" xfId="22747"/>
    <cellStyle name="Normal 14 70 2" xfId="45519"/>
    <cellStyle name="Normal 14 71" xfId="22802"/>
    <cellStyle name="Normal 14 71 2" xfId="45574"/>
    <cellStyle name="Normal 14 72" xfId="22857"/>
    <cellStyle name="Normal 14 72 2" xfId="45629"/>
    <cellStyle name="Normal 14 73" xfId="22912"/>
    <cellStyle name="Normal 14 73 2" xfId="45684"/>
    <cellStyle name="Normal 14 74" xfId="22967"/>
    <cellStyle name="Normal 14 8" xfId="745"/>
    <cellStyle name="Normal 14 8 10" xfId="23517"/>
    <cellStyle name="Normal 14 8 2" xfId="1460"/>
    <cellStyle name="Normal 14 8 2 2" xfId="5585"/>
    <cellStyle name="Normal 14 8 2 2 2" xfId="28357"/>
    <cellStyle name="Normal 14 8 2 3" xfId="9712"/>
    <cellStyle name="Normal 14 8 2 3 2" xfId="32484"/>
    <cellStyle name="Normal 14 8 2 4" xfId="14112"/>
    <cellStyle name="Normal 14 8 2 4 2" xfId="36884"/>
    <cellStyle name="Normal 14 8 2 5" xfId="18072"/>
    <cellStyle name="Normal 14 8 2 5 2" xfId="40844"/>
    <cellStyle name="Normal 14 8 2 6" xfId="24232"/>
    <cellStyle name="Normal 14 8 3" xfId="2175"/>
    <cellStyle name="Normal 14 8 3 2" xfId="6300"/>
    <cellStyle name="Normal 14 8 3 2 2" xfId="29072"/>
    <cellStyle name="Normal 14 8 3 3" xfId="10427"/>
    <cellStyle name="Normal 14 8 3 3 2" xfId="33199"/>
    <cellStyle name="Normal 14 8 3 4" xfId="14827"/>
    <cellStyle name="Normal 14 8 3 4 2" xfId="37599"/>
    <cellStyle name="Normal 14 8 3 5" xfId="18787"/>
    <cellStyle name="Normal 14 8 3 5 2" xfId="41559"/>
    <cellStyle name="Normal 14 8 3 6" xfId="24947"/>
    <cellStyle name="Normal 14 8 4" xfId="3000"/>
    <cellStyle name="Normal 14 8 4 2" xfId="7125"/>
    <cellStyle name="Normal 14 8 4 2 2" xfId="29897"/>
    <cellStyle name="Normal 14 8 4 3" xfId="11252"/>
    <cellStyle name="Normal 14 8 4 3 2" xfId="34024"/>
    <cellStyle name="Normal 14 8 4 4" xfId="15652"/>
    <cellStyle name="Normal 14 8 4 4 2" xfId="38424"/>
    <cellStyle name="Normal 14 8 4 5" xfId="19612"/>
    <cellStyle name="Normal 14 8 4 5 2" xfId="42384"/>
    <cellStyle name="Normal 14 8 4 6" xfId="25772"/>
    <cellStyle name="Normal 14 8 5" xfId="3990"/>
    <cellStyle name="Normal 14 8 5 2" xfId="8115"/>
    <cellStyle name="Normal 14 8 5 2 2" xfId="30887"/>
    <cellStyle name="Normal 14 8 5 3" xfId="12242"/>
    <cellStyle name="Normal 14 8 5 3 2" xfId="35014"/>
    <cellStyle name="Normal 14 8 5 4" xfId="16642"/>
    <cellStyle name="Normal 14 8 5 4 2" xfId="39414"/>
    <cellStyle name="Normal 14 8 5 5" xfId="20602"/>
    <cellStyle name="Normal 14 8 5 5 2" xfId="43374"/>
    <cellStyle name="Normal 14 8 5 6" xfId="26762"/>
    <cellStyle name="Normal 14 8 6" xfId="4870"/>
    <cellStyle name="Normal 14 8 6 2" xfId="27642"/>
    <cellStyle name="Normal 14 8 7" xfId="8997"/>
    <cellStyle name="Normal 14 8 7 2" xfId="31769"/>
    <cellStyle name="Normal 14 8 8" xfId="13397"/>
    <cellStyle name="Normal 14 8 8 2" xfId="36169"/>
    <cellStyle name="Normal 14 8 9" xfId="17357"/>
    <cellStyle name="Normal 14 8 9 2" xfId="40129"/>
    <cellStyle name="Normal 14 9" xfId="855"/>
    <cellStyle name="Normal 14 9 10" xfId="23627"/>
    <cellStyle name="Normal 14 9 2" xfId="1570"/>
    <cellStyle name="Normal 14 9 2 2" xfId="5695"/>
    <cellStyle name="Normal 14 9 2 2 2" xfId="28467"/>
    <cellStyle name="Normal 14 9 2 3" xfId="9822"/>
    <cellStyle name="Normal 14 9 2 3 2" xfId="32594"/>
    <cellStyle name="Normal 14 9 2 4" xfId="14222"/>
    <cellStyle name="Normal 14 9 2 4 2" xfId="36994"/>
    <cellStyle name="Normal 14 9 2 5" xfId="18182"/>
    <cellStyle name="Normal 14 9 2 5 2" xfId="40954"/>
    <cellStyle name="Normal 14 9 2 6" xfId="24342"/>
    <cellStyle name="Normal 14 9 3" xfId="2285"/>
    <cellStyle name="Normal 14 9 3 2" xfId="6410"/>
    <cellStyle name="Normal 14 9 3 2 2" xfId="29182"/>
    <cellStyle name="Normal 14 9 3 3" xfId="10537"/>
    <cellStyle name="Normal 14 9 3 3 2" xfId="33309"/>
    <cellStyle name="Normal 14 9 3 4" xfId="14937"/>
    <cellStyle name="Normal 14 9 3 4 2" xfId="37709"/>
    <cellStyle name="Normal 14 9 3 5" xfId="18897"/>
    <cellStyle name="Normal 14 9 3 5 2" xfId="41669"/>
    <cellStyle name="Normal 14 9 3 6" xfId="25057"/>
    <cellStyle name="Normal 14 9 4" xfId="3110"/>
    <cellStyle name="Normal 14 9 4 2" xfId="7235"/>
    <cellStyle name="Normal 14 9 4 2 2" xfId="30007"/>
    <cellStyle name="Normal 14 9 4 3" xfId="11362"/>
    <cellStyle name="Normal 14 9 4 3 2" xfId="34134"/>
    <cellStyle name="Normal 14 9 4 4" xfId="15762"/>
    <cellStyle name="Normal 14 9 4 4 2" xfId="38534"/>
    <cellStyle name="Normal 14 9 4 5" xfId="19722"/>
    <cellStyle name="Normal 14 9 4 5 2" xfId="42494"/>
    <cellStyle name="Normal 14 9 4 6" xfId="25882"/>
    <cellStyle name="Normal 14 9 5" xfId="4100"/>
    <cellStyle name="Normal 14 9 5 2" xfId="8225"/>
    <cellStyle name="Normal 14 9 5 2 2" xfId="30997"/>
    <cellStyle name="Normal 14 9 5 3" xfId="12352"/>
    <cellStyle name="Normal 14 9 5 3 2" xfId="35124"/>
    <cellStyle name="Normal 14 9 5 4" xfId="16752"/>
    <cellStyle name="Normal 14 9 5 4 2" xfId="39524"/>
    <cellStyle name="Normal 14 9 5 5" xfId="20712"/>
    <cellStyle name="Normal 14 9 5 5 2" xfId="43484"/>
    <cellStyle name="Normal 14 9 5 6" xfId="26872"/>
    <cellStyle name="Normal 14 9 6" xfId="4980"/>
    <cellStyle name="Normal 14 9 6 2" xfId="27752"/>
    <cellStyle name="Normal 14 9 7" xfId="9107"/>
    <cellStyle name="Normal 14 9 7 2" xfId="31879"/>
    <cellStyle name="Normal 14 9 8" xfId="13507"/>
    <cellStyle name="Normal 14 9 8 2" xfId="36279"/>
    <cellStyle name="Normal 14 9 9" xfId="17467"/>
    <cellStyle name="Normal 14 9 9 2" xfId="40239"/>
    <cellStyle name="Normal 15" xfId="124"/>
    <cellStyle name="Normal 15 10" xfId="911"/>
    <cellStyle name="Normal 15 10 10" xfId="23683"/>
    <cellStyle name="Normal 15 10 2" xfId="1626"/>
    <cellStyle name="Normal 15 10 2 2" xfId="5751"/>
    <cellStyle name="Normal 15 10 2 2 2" xfId="28523"/>
    <cellStyle name="Normal 15 10 2 3" xfId="9878"/>
    <cellStyle name="Normal 15 10 2 3 2" xfId="32650"/>
    <cellStyle name="Normal 15 10 2 4" xfId="14278"/>
    <cellStyle name="Normal 15 10 2 4 2" xfId="37050"/>
    <cellStyle name="Normal 15 10 2 5" xfId="18238"/>
    <cellStyle name="Normal 15 10 2 5 2" xfId="41010"/>
    <cellStyle name="Normal 15 10 2 6" xfId="24398"/>
    <cellStyle name="Normal 15 10 3" xfId="2341"/>
    <cellStyle name="Normal 15 10 3 2" xfId="6466"/>
    <cellStyle name="Normal 15 10 3 2 2" xfId="29238"/>
    <cellStyle name="Normal 15 10 3 3" xfId="10593"/>
    <cellStyle name="Normal 15 10 3 3 2" xfId="33365"/>
    <cellStyle name="Normal 15 10 3 4" xfId="14993"/>
    <cellStyle name="Normal 15 10 3 4 2" xfId="37765"/>
    <cellStyle name="Normal 15 10 3 5" xfId="18953"/>
    <cellStyle name="Normal 15 10 3 5 2" xfId="41725"/>
    <cellStyle name="Normal 15 10 3 6" xfId="25113"/>
    <cellStyle name="Normal 15 10 4" xfId="3166"/>
    <cellStyle name="Normal 15 10 4 2" xfId="7291"/>
    <cellStyle name="Normal 15 10 4 2 2" xfId="30063"/>
    <cellStyle name="Normal 15 10 4 3" xfId="11418"/>
    <cellStyle name="Normal 15 10 4 3 2" xfId="34190"/>
    <cellStyle name="Normal 15 10 4 4" xfId="15818"/>
    <cellStyle name="Normal 15 10 4 4 2" xfId="38590"/>
    <cellStyle name="Normal 15 10 4 5" xfId="19778"/>
    <cellStyle name="Normal 15 10 4 5 2" xfId="42550"/>
    <cellStyle name="Normal 15 10 4 6" xfId="25938"/>
    <cellStyle name="Normal 15 10 5" xfId="4156"/>
    <cellStyle name="Normal 15 10 5 2" xfId="8281"/>
    <cellStyle name="Normal 15 10 5 2 2" xfId="31053"/>
    <cellStyle name="Normal 15 10 5 3" xfId="12408"/>
    <cellStyle name="Normal 15 10 5 3 2" xfId="35180"/>
    <cellStyle name="Normal 15 10 5 4" xfId="16808"/>
    <cellStyle name="Normal 15 10 5 4 2" xfId="39580"/>
    <cellStyle name="Normal 15 10 5 5" xfId="20768"/>
    <cellStyle name="Normal 15 10 5 5 2" xfId="43540"/>
    <cellStyle name="Normal 15 10 5 6" xfId="26928"/>
    <cellStyle name="Normal 15 10 6" xfId="5036"/>
    <cellStyle name="Normal 15 10 6 2" xfId="27808"/>
    <cellStyle name="Normal 15 10 7" xfId="9163"/>
    <cellStyle name="Normal 15 10 7 2" xfId="31935"/>
    <cellStyle name="Normal 15 10 8" xfId="13563"/>
    <cellStyle name="Normal 15 10 8 2" xfId="36335"/>
    <cellStyle name="Normal 15 10 9" xfId="17523"/>
    <cellStyle name="Normal 15 10 9 2" xfId="40295"/>
    <cellStyle name="Normal 15 11" xfId="966"/>
    <cellStyle name="Normal 15 11 2" xfId="5091"/>
    <cellStyle name="Normal 15 11 2 2" xfId="27863"/>
    <cellStyle name="Normal 15 11 3" xfId="9218"/>
    <cellStyle name="Normal 15 11 3 2" xfId="31990"/>
    <cellStyle name="Normal 15 11 4" xfId="13618"/>
    <cellStyle name="Normal 15 11 4 2" xfId="36390"/>
    <cellStyle name="Normal 15 11 5" xfId="17578"/>
    <cellStyle name="Normal 15 11 5 2" xfId="40350"/>
    <cellStyle name="Normal 15 11 6" xfId="23738"/>
    <cellStyle name="Normal 15 12" xfId="1681"/>
    <cellStyle name="Normal 15 12 2" xfId="5806"/>
    <cellStyle name="Normal 15 12 2 2" xfId="28578"/>
    <cellStyle name="Normal 15 12 3" xfId="9933"/>
    <cellStyle name="Normal 15 12 3 2" xfId="32705"/>
    <cellStyle name="Normal 15 12 4" xfId="14333"/>
    <cellStyle name="Normal 15 12 4 2" xfId="37105"/>
    <cellStyle name="Normal 15 12 5" xfId="18293"/>
    <cellStyle name="Normal 15 12 5 2" xfId="41065"/>
    <cellStyle name="Normal 15 12 6" xfId="24453"/>
    <cellStyle name="Normal 15 13" xfId="2396"/>
    <cellStyle name="Normal 15 13 2" xfId="6521"/>
    <cellStyle name="Normal 15 13 2 2" xfId="29293"/>
    <cellStyle name="Normal 15 13 3" xfId="10648"/>
    <cellStyle name="Normal 15 13 3 2" xfId="33420"/>
    <cellStyle name="Normal 15 13 4" xfId="15048"/>
    <cellStyle name="Normal 15 13 4 2" xfId="37820"/>
    <cellStyle name="Normal 15 13 5" xfId="19008"/>
    <cellStyle name="Normal 15 13 5 2" xfId="41780"/>
    <cellStyle name="Normal 15 13 6" xfId="25168"/>
    <cellStyle name="Normal 15 14" xfId="2451"/>
    <cellStyle name="Normal 15 14 2" xfId="6576"/>
    <cellStyle name="Normal 15 14 2 2" xfId="29348"/>
    <cellStyle name="Normal 15 14 3" xfId="10703"/>
    <cellStyle name="Normal 15 14 3 2" xfId="33475"/>
    <cellStyle name="Normal 15 14 4" xfId="15103"/>
    <cellStyle name="Normal 15 14 4 2" xfId="37875"/>
    <cellStyle name="Normal 15 14 5" xfId="19063"/>
    <cellStyle name="Normal 15 14 5 2" xfId="41835"/>
    <cellStyle name="Normal 15 14 6" xfId="25223"/>
    <cellStyle name="Normal 15 15" xfId="2506"/>
    <cellStyle name="Normal 15 15 2" xfId="6631"/>
    <cellStyle name="Normal 15 15 2 2" xfId="29403"/>
    <cellStyle name="Normal 15 15 3" xfId="10758"/>
    <cellStyle name="Normal 15 15 3 2" xfId="33530"/>
    <cellStyle name="Normal 15 15 4" xfId="15158"/>
    <cellStyle name="Normal 15 15 4 2" xfId="37930"/>
    <cellStyle name="Normal 15 15 5" xfId="19118"/>
    <cellStyle name="Normal 15 15 5 2" xfId="41890"/>
    <cellStyle name="Normal 15 15 6" xfId="25278"/>
    <cellStyle name="Normal 15 16" xfId="3221"/>
    <cellStyle name="Normal 15 16 2" xfId="7346"/>
    <cellStyle name="Normal 15 16 2 2" xfId="30118"/>
    <cellStyle name="Normal 15 16 3" xfId="11473"/>
    <cellStyle name="Normal 15 16 3 2" xfId="34245"/>
    <cellStyle name="Normal 15 16 4" xfId="15873"/>
    <cellStyle name="Normal 15 16 4 2" xfId="38645"/>
    <cellStyle name="Normal 15 16 5" xfId="19833"/>
    <cellStyle name="Normal 15 16 5 2" xfId="42605"/>
    <cellStyle name="Normal 15 16 6" xfId="25993"/>
    <cellStyle name="Normal 15 17" xfId="3276"/>
    <cellStyle name="Normal 15 17 2" xfId="7401"/>
    <cellStyle name="Normal 15 17 2 2" xfId="30173"/>
    <cellStyle name="Normal 15 17 3" xfId="11528"/>
    <cellStyle name="Normal 15 17 3 2" xfId="34300"/>
    <cellStyle name="Normal 15 17 4" xfId="15928"/>
    <cellStyle name="Normal 15 17 4 2" xfId="38700"/>
    <cellStyle name="Normal 15 17 5" xfId="19888"/>
    <cellStyle name="Normal 15 17 5 2" xfId="42660"/>
    <cellStyle name="Normal 15 17 6" xfId="26048"/>
    <cellStyle name="Normal 15 18" xfId="3331"/>
    <cellStyle name="Normal 15 18 2" xfId="7456"/>
    <cellStyle name="Normal 15 18 2 2" xfId="30228"/>
    <cellStyle name="Normal 15 18 3" xfId="11583"/>
    <cellStyle name="Normal 15 18 3 2" xfId="34355"/>
    <cellStyle name="Normal 15 18 4" xfId="15983"/>
    <cellStyle name="Normal 15 18 4 2" xfId="38755"/>
    <cellStyle name="Normal 15 18 5" xfId="19943"/>
    <cellStyle name="Normal 15 18 5 2" xfId="42715"/>
    <cellStyle name="Normal 15 18 6" xfId="26103"/>
    <cellStyle name="Normal 15 19" xfId="3386"/>
    <cellStyle name="Normal 15 19 2" xfId="7511"/>
    <cellStyle name="Normal 15 19 2 2" xfId="30283"/>
    <cellStyle name="Normal 15 19 3" xfId="11638"/>
    <cellStyle name="Normal 15 19 3 2" xfId="34410"/>
    <cellStyle name="Normal 15 19 4" xfId="16038"/>
    <cellStyle name="Normal 15 19 4 2" xfId="38810"/>
    <cellStyle name="Normal 15 19 5" xfId="19998"/>
    <cellStyle name="Normal 15 19 5 2" xfId="42770"/>
    <cellStyle name="Normal 15 19 6" xfId="26158"/>
    <cellStyle name="Normal 15 2" xfId="251"/>
    <cellStyle name="Normal 15 2 10" xfId="8558"/>
    <cellStyle name="Normal 15 2 10 2" xfId="31330"/>
    <cellStyle name="Normal 15 2 11" xfId="12518"/>
    <cellStyle name="Normal 15 2 11 2" xfId="35290"/>
    <cellStyle name="Normal 15 2 12" xfId="12958"/>
    <cellStyle name="Normal 15 2 12 2" xfId="35730"/>
    <cellStyle name="Normal 15 2 13" xfId="16918"/>
    <cellStyle name="Normal 15 2 13 2" xfId="39690"/>
    <cellStyle name="Normal 15 2 14" xfId="361"/>
    <cellStyle name="Normal 15 2 14 2" xfId="23133"/>
    <cellStyle name="Normal 15 2 15" xfId="23023"/>
    <cellStyle name="Normal 15 2 2" xfId="416"/>
    <cellStyle name="Normal 15 2 2 10" xfId="17028"/>
    <cellStyle name="Normal 15 2 2 10 2" xfId="39800"/>
    <cellStyle name="Normal 15 2 2 11" xfId="23188"/>
    <cellStyle name="Normal 15 2 2 2" xfId="1131"/>
    <cellStyle name="Normal 15 2 2 2 2" xfId="5256"/>
    <cellStyle name="Normal 15 2 2 2 2 2" xfId="28028"/>
    <cellStyle name="Normal 15 2 2 2 3" xfId="9383"/>
    <cellStyle name="Normal 15 2 2 2 3 2" xfId="32155"/>
    <cellStyle name="Normal 15 2 2 2 4" xfId="13783"/>
    <cellStyle name="Normal 15 2 2 2 4 2" xfId="36555"/>
    <cellStyle name="Normal 15 2 2 2 5" xfId="17743"/>
    <cellStyle name="Normal 15 2 2 2 5 2" xfId="40515"/>
    <cellStyle name="Normal 15 2 2 2 6" xfId="23903"/>
    <cellStyle name="Normal 15 2 2 3" xfId="1846"/>
    <cellStyle name="Normal 15 2 2 3 2" xfId="5971"/>
    <cellStyle name="Normal 15 2 2 3 2 2" xfId="28743"/>
    <cellStyle name="Normal 15 2 2 3 3" xfId="10098"/>
    <cellStyle name="Normal 15 2 2 3 3 2" xfId="32870"/>
    <cellStyle name="Normal 15 2 2 3 4" xfId="14498"/>
    <cellStyle name="Normal 15 2 2 3 4 2" xfId="37270"/>
    <cellStyle name="Normal 15 2 2 3 5" xfId="18458"/>
    <cellStyle name="Normal 15 2 2 3 5 2" xfId="41230"/>
    <cellStyle name="Normal 15 2 2 3 6" xfId="24618"/>
    <cellStyle name="Normal 15 2 2 4" xfId="2671"/>
    <cellStyle name="Normal 15 2 2 4 2" xfId="6796"/>
    <cellStyle name="Normal 15 2 2 4 2 2" xfId="29568"/>
    <cellStyle name="Normal 15 2 2 4 3" xfId="10923"/>
    <cellStyle name="Normal 15 2 2 4 3 2" xfId="33695"/>
    <cellStyle name="Normal 15 2 2 4 4" xfId="15323"/>
    <cellStyle name="Normal 15 2 2 4 4 2" xfId="38095"/>
    <cellStyle name="Normal 15 2 2 4 5" xfId="19283"/>
    <cellStyle name="Normal 15 2 2 4 5 2" xfId="42055"/>
    <cellStyle name="Normal 15 2 2 4 6" xfId="25443"/>
    <cellStyle name="Normal 15 2 2 5" xfId="3661"/>
    <cellStyle name="Normal 15 2 2 5 2" xfId="7786"/>
    <cellStyle name="Normal 15 2 2 5 2 2" xfId="30558"/>
    <cellStyle name="Normal 15 2 2 5 3" xfId="11913"/>
    <cellStyle name="Normal 15 2 2 5 3 2" xfId="34685"/>
    <cellStyle name="Normal 15 2 2 5 4" xfId="16313"/>
    <cellStyle name="Normal 15 2 2 5 4 2" xfId="39085"/>
    <cellStyle name="Normal 15 2 2 5 5" xfId="20273"/>
    <cellStyle name="Normal 15 2 2 5 5 2" xfId="43045"/>
    <cellStyle name="Normal 15 2 2 5 6" xfId="26433"/>
    <cellStyle name="Normal 15 2 2 6" xfId="4541"/>
    <cellStyle name="Normal 15 2 2 6 2" xfId="27313"/>
    <cellStyle name="Normal 15 2 2 7" xfId="8668"/>
    <cellStyle name="Normal 15 2 2 7 2" xfId="31440"/>
    <cellStyle name="Normal 15 2 2 8" xfId="12628"/>
    <cellStyle name="Normal 15 2 2 8 2" xfId="35400"/>
    <cellStyle name="Normal 15 2 2 9" xfId="13068"/>
    <cellStyle name="Normal 15 2 2 9 2" xfId="35840"/>
    <cellStyle name="Normal 15 2 3" xfId="526"/>
    <cellStyle name="Normal 15 2 3 10" xfId="17138"/>
    <cellStyle name="Normal 15 2 3 10 2" xfId="39910"/>
    <cellStyle name="Normal 15 2 3 11" xfId="23298"/>
    <cellStyle name="Normal 15 2 3 2" xfId="1241"/>
    <cellStyle name="Normal 15 2 3 2 2" xfId="5366"/>
    <cellStyle name="Normal 15 2 3 2 2 2" xfId="28138"/>
    <cellStyle name="Normal 15 2 3 2 3" xfId="9493"/>
    <cellStyle name="Normal 15 2 3 2 3 2" xfId="32265"/>
    <cellStyle name="Normal 15 2 3 2 4" xfId="13893"/>
    <cellStyle name="Normal 15 2 3 2 4 2" xfId="36665"/>
    <cellStyle name="Normal 15 2 3 2 5" xfId="17853"/>
    <cellStyle name="Normal 15 2 3 2 5 2" xfId="40625"/>
    <cellStyle name="Normal 15 2 3 2 6" xfId="24013"/>
    <cellStyle name="Normal 15 2 3 3" xfId="1956"/>
    <cellStyle name="Normal 15 2 3 3 2" xfId="6081"/>
    <cellStyle name="Normal 15 2 3 3 2 2" xfId="28853"/>
    <cellStyle name="Normal 15 2 3 3 3" xfId="10208"/>
    <cellStyle name="Normal 15 2 3 3 3 2" xfId="32980"/>
    <cellStyle name="Normal 15 2 3 3 4" xfId="14608"/>
    <cellStyle name="Normal 15 2 3 3 4 2" xfId="37380"/>
    <cellStyle name="Normal 15 2 3 3 5" xfId="18568"/>
    <cellStyle name="Normal 15 2 3 3 5 2" xfId="41340"/>
    <cellStyle name="Normal 15 2 3 3 6" xfId="24728"/>
    <cellStyle name="Normal 15 2 3 4" xfId="2781"/>
    <cellStyle name="Normal 15 2 3 4 2" xfId="6906"/>
    <cellStyle name="Normal 15 2 3 4 2 2" xfId="29678"/>
    <cellStyle name="Normal 15 2 3 4 3" xfId="11033"/>
    <cellStyle name="Normal 15 2 3 4 3 2" xfId="33805"/>
    <cellStyle name="Normal 15 2 3 4 4" xfId="15433"/>
    <cellStyle name="Normal 15 2 3 4 4 2" xfId="38205"/>
    <cellStyle name="Normal 15 2 3 4 5" xfId="19393"/>
    <cellStyle name="Normal 15 2 3 4 5 2" xfId="42165"/>
    <cellStyle name="Normal 15 2 3 4 6" xfId="25553"/>
    <cellStyle name="Normal 15 2 3 5" xfId="3771"/>
    <cellStyle name="Normal 15 2 3 5 2" xfId="7896"/>
    <cellStyle name="Normal 15 2 3 5 2 2" xfId="30668"/>
    <cellStyle name="Normal 15 2 3 5 3" xfId="12023"/>
    <cellStyle name="Normal 15 2 3 5 3 2" xfId="34795"/>
    <cellStyle name="Normal 15 2 3 5 4" xfId="16423"/>
    <cellStyle name="Normal 15 2 3 5 4 2" xfId="39195"/>
    <cellStyle name="Normal 15 2 3 5 5" xfId="20383"/>
    <cellStyle name="Normal 15 2 3 5 5 2" xfId="43155"/>
    <cellStyle name="Normal 15 2 3 5 6" xfId="26543"/>
    <cellStyle name="Normal 15 2 3 6" xfId="4651"/>
    <cellStyle name="Normal 15 2 3 6 2" xfId="27423"/>
    <cellStyle name="Normal 15 2 3 7" xfId="8778"/>
    <cellStyle name="Normal 15 2 3 7 2" xfId="31550"/>
    <cellStyle name="Normal 15 2 3 8" xfId="12738"/>
    <cellStyle name="Normal 15 2 3 8 2" xfId="35510"/>
    <cellStyle name="Normal 15 2 3 9" xfId="13178"/>
    <cellStyle name="Normal 15 2 3 9 2" xfId="35950"/>
    <cellStyle name="Normal 15 2 4" xfId="801"/>
    <cellStyle name="Normal 15 2 4 10" xfId="23573"/>
    <cellStyle name="Normal 15 2 4 2" xfId="1516"/>
    <cellStyle name="Normal 15 2 4 2 2" xfId="5641"/>
    <cellStyle name="Normal 15 2 4 2 2 2" xfId="28413"/>
    <cellStyle name="Normal 15 2 4 2 3" xfId="9768"/>
    <cellStyle name="Normal 15 2 4 2 3 2" xfId="32540"/>
    <cellStyle name="Normal 15 2 4 2 4" xfId="14168"/>
    <cellStyle name="Normal 15 2 4 2 4 2" xfId="36940"/>
    <cellStyle name="Normal 15 2 4 2 5" xfId="18128"/>
    <cellStyle name="Normal 15 2 4 2 5 2" xfId="40900"/>
    <cellStyle name="Normal 15 2 4 2 6" xfId="24288"/>
    <cellStyle name="Normal 15 2 4 3" xfId="2231"/>
    <cellStyle name="Normal 15 2 4 3 2" xfId="6356"/>
    <cellStyle name="Normal 15 2 4 3 2 2" xfId="29128"/>
    <cellStyle name="Normal 15 2 4 3 3" xfId="10483"/>
    <cellStyle name="Normal 15 2 4 3 3 2" xfId="33255"/>
    <cellStyle name="Normal 15 2 4 3 4" xfId="14883"/>
    <cellStyle name="Normal 15 2 4 3 4 2" xfId="37655"/>
    <cellStyle name="Normal 15 2 4 3 5" xfId="18843"/>
    <cellStyle name="Normal 15 2 4 3 5 2" xfId="41615"/>
    <cellStyle name="Normal 15 2 4 3 6" xfId="25003"/>
    <cellStyle name="Normal 15 2 4 4" xfId="3056"/>
    <cellStyle name="Normal 15 2 4 4 2" xfId="7181"/>
    <cellStyle name="Normal 15 2 4 4 2 2" xfId="29953"/>
    <cellStyle name="Normal 15 2 4 4 3" xfId="11308"/>
    <cellStyle name="Normal 15 2 4 4 3 2" xfId="34080"/>
    <cellStyle name="Normal 15 2 4 4 4" xfId="15708"/>
    <cellStyle name="Normal 15 2 4 4 4 2" xfId="38480"/>
    <cellStyle name="Normal 15 2 4 4 5" xfId="19668"/>
    <cellStyle name="Normal 15 2 4 4 5 2" xfId="42440"/>
    <cellStyle name="Normal 15 2 4 4 6" xfId="25828"/>
    <cellStyle name="Normal 15 2 4 5" xfId="4046"/>
    <cellStyle name="Normal 15 2 4 5 2" xfId="8171"/>
    <cellStyle name="Normal 15 2 4 5 2 2" xfId="30943"/>
    <cellStyle name="Normal 15 2 4 5 3" xfId="12298"/>
    <cellStyle name="Normal 15 2 4 5 3 2" xfId="35070"/>
    <cellStyle name="Normal 15 2 4 5 4" xfId="16698"/>
    <cellStyle name="Normal 15 2 4 5 4 2" xfId="39470"/>
    <cellStyle name="Normal 15 2 4 5 5" xfId="20658"/>
    <cellStyle name="Normal 15 2 4 5 5 2" xfId="43430"/>
    <cellStyle name="Normal 15 2 4 5 6" xfId="26818"/>
    <cellStyle name="Normal 15 2 4 6" xfId="4926"/>
    <cellStyle name="Normal 15 2 4 6 2" xfId="27698"/>
    <cellStyle name="Normal 15 2 4 7" xfId="9053"/>
    <cellStyle name="Normal 15 2 4 7 2" xfId="31825"/>
    <cellStyle name="Normal 15 2 4 8" xfId="13453"/>
    <cellStyle name="Normal 15 2 4 8 2" xfId="36225"/>
    <cellStyle name="Normal 15 2 4 9" xfId="17413"/>
    <cellStyle name="Normal 15 2 4 9 2" xfId="40185"/>
    <cellStyle name="Normal 15 2 5" xfId="1021"/>
    <cellStyle name="Normal 15 2 5 2" xfId="5146"/>
    <cellStyle name="Normal 15 2 5 2 2" xfId="27918"/>
    <cellStyle name="Normal 15 2 5 3" xfId="9273"/>
    <cellStyle name="Normal 15 2 5 3 2" xfId="32045"/>
    <cellStyle name="Normal 15 2 5 4" xfId="13673"/>
    <cellStyle name="Normal 15 2 5 4 2" xfId="36445"/>
    <cellStyle name="Normal 15 2 5 5" xfId="17633"/>
    <cellStyle name="Normal 15 2 5 5 2" xfId="40405"/>
    <cellStyle name="Normal 15 2 5 6" xfId="23793"/>
    <cellStyle name="Normal 15 2 6" xfId="1736"/>
    <cellStyle name="Normal 15 2 6 2" xfId="5861"/>
    <cellStyle name="Normal 15 2 6 2 2" xfId="28633"/>
    <cellStyle name="Normal 15 2 6 3" xfId="9988"/>
    <cellStyle name="Normal 15 2 6 3 2" xfId="32760"/>
    <cellStyle name="Normal 15 2 6 4" xfId="14388"/>
    <cellStyle name="Normal 15 2 6 4 2" xfId="37160"/>
    <cellStyle name="Normal 15 2 6 5" xfId="18348"/>
    <cellStyle name="Normal 15 2 6 5 2" xfId="41120"/>
    <cellStyle name="Normal 15 2 6 6" xfId="24508"/>
    <cellStyle name="Normal 15 2 7" xfId="2561"/>
    <cellStyle name="Normal 15 2 7 2" xfId="6686"/>
    <cellStyle name="Normal 15 2 7 2 2" xfId="29458"/>
    <cellStyle name="Normal 15 2 7 3" xfId="10813"/>
    <cellStyle name="Normal 15 2 7 3 2" xfId="33585"/>
    <cellStyle name="Normal 15 2 7 4" xfId="15213"/>
    <cellStyle name="Normal 15 2 7 4 2" xfId="37985"/>
    <cellStyle name="Normal 15 2 7 5" xfId="19173"/>
    <cellStyle name="Normal 15 2 7 5 2" xfId="41945"/>
    <cellStyle name="Normal 15 2 7 6" xfId="25333"/>
    <cellStyle name="Normal 15 2 8" xfId="3551"/>
    <cellStyle name="Normal 15 2 8 2" xfId="7676"/>
    <cellStyle name="Normal 15 2 8 2 2" xfId="30448"/>
    <cellStyle name="Normal 15 2 8 3" xfId="11803"/>
    <cellStyle name="Normal 15 2 8 3 2" xfId="34575"/>
    <cellStyle name="Normal 15 2 8 4" xfId="16203"/>
    <cellStyle name="Normal 15 2 8 4 2" xfId="38975"/>
    <cellStyle name="Normal 15 2 8 5" xfId="20163"/>
    <cellStyle name="Normal 15 2 8 5 2" xfId="42935"/>
    <cellStyle name="Normal 15 2 8 6" xfId="26323"/>
    <cellStyle name="Normal 15 2 9" xfId="4431"/>
    <cellStyle name="Normal 15 2 9 2" xfId="27203"/>
    <cellStyle name="Normal 15 20" xfId="3441"/>
    <cellStyle name="Normal 15 20 2" xfId="7566"/>
    <cellStyle name="Normal 15 20 2 2" xfId="30338"/>
    <cellStyle name="Normal 15 20 3" xfId="11693"/>
    <cellStyle name="Normal 15 20 3 2" xfId="34465"/>
    <cellStyle name="Normal 15 20 4" xfId="16093"/>
    <cellStyle name="Normal 15 20 4 2" xfId="38865"/>
    <cellStyle name="Normal 15 20 5" xfId="20053"/>
    <cellStyle name="Normal 15 20 5 2" xfId="42825"/>
    <cellStyle name="Normal 15 20 6" xfId="26213"/>
    <cellStyle name="Normal 15 21" xfId="3496"/>
    <cellStyle name="Normal 15 21 2" xfId="7621"/>
    <cellStyle name="Normal 15 21 2 2" xfId="30393"/>
    <cellStyle name="Normal 15 21 3" xfId="11748"/>
    <cellStyle name="Normal 15 21 3 2" xfId="34520"/>
    <cellStyle name="Normal 15 21 4" xfId="16148"/>
    <cellStyle name="Normal 15 21 4 2" xfId="38920"/>
    <cellStyle name="Normal 15 21 5" xfId="20108"/>
    <cellStyle name="Normal 15 21 5 2" xfId="42880"/>
    <cellStyle name="Normal 15 21 6" xfId="26268"/>
    <cellStyle name="Normal 15 22" xfId="4211"/>
    <cellStyle name="Normal 15 22 2" xfId="26983"/>
    <cellStyle name="Normal 15 23" xfId="4266"/>
    <cellStyle name="Normal 15 23 2" xfId="27038"/>
    <cellStyle name="Normal 15 24" xfId="4321"/>
    <cellStyle name="Normal 15 24 2" xfId="27093"/>
    <cellStyle name="Normal 15 25" xfId="4376"/>
    <cellStyle name="Normal 15 25 2" xfId="27148"/>
    <cellStyle name="Normal 15 26" xfId="8336"/>
    <cellStyle name="Normal 15 26 2" xfId="31108"/>
    <cellStyle name="Normal 15 27" xfId="8393"/>
    <cellStyle name="Normal 15 27 2" xfId="31165"/>
    <cellStyle name="Normal 15 28" xfId="8448"/>
    <cellStyle name="Normal 15 28 2" xfId="31220"/>
    <cellStyle name="Normal 15 29" xfId="8503"/>
    <cellStyle name="Normal 15 29 2" xfId="31275"/>
    <cellStyle name="Normal 15 3" xfId="306"/>
    <cellStyle name="Normal 15 3 10" xfId="16973"/>
    <cellStyle name="Normal 15 3 10 2" xfId="39745"/>
    <cellStyle name="Normal 15 3 11" xfId="23078"/>
    <cellStyle name="Normal 15 3 2" xfId="1076"/>
    <cellStyle name="Normal 15 3 2 2" xfId="5201"/>
    <cellStyle name="Normal 15 3 2 2 2" xfId="27973"/>
    <cellStyle name="Normal 15 3 2 3" xfId="9328"/>
    <cellStyle name="Normal 15 3 2 3 2" xfId="32100"/>
    <cellStyle name="Normal 15 3 2 4" xfId="13728"/>
    <cellStyle name="Normal 15 3 2 4 2" xfId="36500"/>
    <cellStyle name="Normal 15 3 2 5" xfId="17688"/>
    <cellStyle name="Normal 15 3 2 5 2" xfId="40460"/>
    <cellStyle name="Normal 15 3 2 6" xfId="23848"/>
    <cellStyle name="Normal 15 3 3" xfId="1791"/>
    <cellStyle name="Normal 15 3 3 2" xfId="5916"/>
    <cellStyle name="Normal 15 3 3 2 2" xfId="28688"/>
    <cellStyle name="Normal 15 3 3 3" xfId="10043"/>
    <cellStyle name="Normal 15 3 3 3 2" xfId="32815"/>
    <cellStyle name="Normal 15 3 3 4" xfId="14443"/>
    <cellStyle name="Normal 15 3 3 4 2" xfId="37215"/>
    <cellStyle name="Normal 15 3 3 5" xfId="18403"/>
    <cellStyle name="Normal 15 3 3 5 2" xfId="41175"/>
    <cellStyle name="Normal 15 3 3 6" xfId="24563"/>
    <cellStyle name="Normal 15 3 4" xfId="2616"/>
    <cellStyle name="Normal 15 3 4 2" xfId="6741"/>
    <cellStyle name="Normal 15 3 4 2 2" xfId="29513"/>
    <cellStyle name="Normal 15 3 4 3" xfId="10868"/>
    <cellStyle name="Normal 15 3 4 3 2" xfId="33640"/>
    <cellStyle name="Normal 15 3 4 4" xfId="15268"/>
    <cellStyle name="Normal 15 3 4 4 2" xfId="38040"/>
    <cellStyle name="Normal 15 3 4 5" xfId="19228"/>
    <cellStyle name="Normal 15 3 4 5 2" xfId="42000"/>
    <cellStyle name="Normal 15 3 4 6" xfId="25388"/>
    <cellStyle name="Normal 15 3 5" xfId="3606"/>
    <cellStyle name="Normal 15 3 5 2" xfId="7731"/>
    <cellStyle name="Normal 15 3 5 2 2" xfId="30503"/>
    <cellStyle name="Normal 15 3 5 3" xfId="11858"/>
    <cellStyle name="Normal 15 3 5 3 2" xfId="34630"/>
    <cellStyle name="Normal 15 3 5 4" xfId="16258"/>
    <cellStyle name="Normal 15 3 5 4 2" xfId="39030"/>
    <cellStyle name="Normal 15 3 5 5" xfId="20218"/>
    <cellStyle name="Normal 15 3 5 5 2" xfId="42990"/>
    <cellStyle name="Normal 15 3 5 6" xfId="26378"/>
    <cellStyle name="Normal 15 3 6" xfId="4486"/>
    <cellStyle name="Normal 15 3 6 2" xfId="27258"/>
    <cellStyle name="Normal 15 3 7" xfId="8613"/>
    <cellStyle name="Normal 15 3 7 2" xfId="31385"/>
    <cellStyle name="Normal 15 3 8" xfId="12573"/>
    <cellStyle name="Normal 15 3 8 2" xfId="35345"/>
    <cellStyle name="Normal 15 3 9" xfId="13013"/>
    <cellStyle name="Normal 15 3 9 2" xfId="35785"/>
    <cellStyle name="Normal 15 30" xfId="12463"/>
    <cellStyle name="Normal 15 30 2" xfId="35235"/>
    <cellStyle name="Normal 15 31" xfId="12793"/>
    <cellStyle name="Normal 15 31 2" xfId="35565"/>
    <cellStyle name="Normal 15 32" xfId="12848"/>
    <cellStyle name="Normal 15 32 2" xfId="35620"/>
    <cellStyle name="Normal 15 33" xfId="12903"/>
    <cellStyle name="Normal 15 33 2" xfId="35675"/>
    <cellStyle name="Normal 15 34" xfId="16863"/>
    <cellStyle name="Normal 15 34 2" xfId="39635"/>
    <cellStyle name="Normal 15 35" xfId="20823"/>
    <cellStyle name="Normal 15 35 2" xfId="43595"/>
    <cellStyle name="Normal 15 36" xfId="20878"/>
    <cellStyle name="Normal 15 36 2" xfId="43650"/>
    <cellStyle name="Normal 15 37" xfId="20933"/>
    <cellStyle name="Normal 15 37 2" xfId="43705"/>
    <cellStyle name="Normal 15 38" xfId="20988"/>
    <cellStyle name="Normal 15 38 2" xfId="43760"/>
    <cellStyle name="Normal 15 39" xfId="21043"/>
    <cellStyle name="Normal 15 39 2" xfId="43815"/>
    <cellStyle name="Normal 15 4" xfId="471"/>
    <cellStyle name="Normal 15 4 10" xfId="17083"/>
    <cellStyle name="Normal 15 4 10 2" xfId="39855"/>
    <cellStyle name="Normal 15 4 11" xfId="23243"/>
    <cellStyle name="Normal 15 4 2" xfId="1186"/>
    <cellStyle name="Normal 15 4 2 2" xfId="5311"/>
    <cellStyle name="Normal 15 4 2 2 2" xfId="28083"/>
    <cellStyle name="Normal 15 4 2 3" xfId="9438"/>
    <cellStyle name="Normal 15 4 2 3 2" xfId="32210"/>
    <cellStyle name="Normal 15 4 2 4" xfId="13838"/>
    <cellStyle name="Normal 15 4 2 4 2" xfId="36610"/>
    <cellStyle name="Normal 15 4 2 5" xfId="17798"/>
    <cellStyle name="Normal 15 4 2 5 2" xfId="40570"/>
    <cellStyle name="Normal 15 4 2 6" xfId="23958"/>
    <cellStyle name="Normal 15 4 3" xfId="1901"/>
    <cellStyle name="Normal 15 4 3 2" xfId="6026"/>
    <cellStyle name="Normal 15 4 3 2 2" xfId="28798"/>
    <cellStyle name="Normal 15 4 3 3" xfId="10153"/>
    <cellStyle name="Normal 15 4 3 3 2" xfId="32925"/>
    <cellStyle name="Normal 15 4 3 4" xfId="14553"/>
    <cellStyle name="Normal 15 4 3 4 2" xfId="37325"/>
    <cellStyle name="Normal 15 4 3 5" xfId="18513"/>
    <cellStyle name="Normal 15 4 3 5 2" xfId="41285"/>
    <cellStyle name="Normal 15 4 3 6" xfId="24673"/>
    <cellStyle name="Normal 15 4 4" xfId="2726"/>
    <cellStyle name="Normal 15 4 4 2" xfId="6851"/>
    <cellStyle name="Normal 15 4 4 2 2" xfId="29623"/>
    <cellStyle name="Normal 15 4 4 3" xfId="10978"/>
    <cellStyle name="Normal 15 4 4 3 2" xfId="33750"/>
    <cellStyle name="Normal 15 4 4 4" xfId="15378"/>
    <cellStyle name="Normal 15 4 4 4 2" xfId="38150"/>
    <cellStyle name="Normal 15 4 4 5" xfId="19338"/>
    <cellStyle name="Normal 15 4 4 5 2" xfId="42110"/>
    <cellStyle name="Normal 15 4 4 6" xfId="25498"/>
    <cellStyle name="Normal 15 4 5" xfId="3716"/>
    <cellStyle name="Normal 15 4 5 2" xfId="7841"/>
    <cellStyle name="Normal 15 4 5 2 2" xfId="30613"/>
    <cellStyle name="Normal 15 4 5 3" xfId="11968"/>
    <cellStyle name="Normal 15 4 5 3 2" xfId="34740"/>
    <cellStyle name="Normal 15 4 5 4" xfId="16368"/>
    <cellStyle name="Normal 15 4 5 4 2" xfId="39140"/>
    <cellStyle name="Normal 15 4 5 5" xfId="20328"/>
    <cellStyle name="Normal 15 4 5 5 2" xfId="43100"/>
    <cellStyle name="Normal 15 4 5 6" xfId="26488"/>
    <cellStyle name="Normal 15 4 6" xfId="4596"/>
    <cellStyle name="Normal 15 4 6 2" xfId="27368"/>
    <cellStyle name="Normal 15 4 7" xfId="8723"/>
    <cellStyle name="Normal 15 4 7 2" xfId="31495"/>
    <cellStyle name="Normal 15 4 8" xfId="12683"/>
    <cellStyle name="Normal 15 4 8 2" xfId="35455"/>
    <cellStyle name="Normal 15 4 9" xfId="13123"/>
    <cellStyle name="Normal 15 4 9 2" xfId="35895"/>
    <cellStyle name="Normal 15 40" xfId="21098"/>
    <cellStyle name="Normal 15 40 2" xfId="43870"/>
    <cellStyle name="Normal 15 41" xfId="21153"/>
    <cellStyle name="Normal 15 41 2" xfId="43925"/>
    <cellStyle name="Normal 15 42" xfId="21208"/>
    <cellStyle name="Normal 15 42 2" xfId="43980"/>
    <cellStyle name="Normal 15 43" xfId="21263"/>
    <cellStyle name="Normal 15 43 2" xfId="44035"/>
    <cellStyle name="Normal 15 44" xfId="21318"/>
    <cellStyle name="Normal 15 44 2" xfId="44090"/>
    <cellStyle name="Normal 15 45" xfId="21373"/>
    <cellStyle name="Normal 15 45 2" xfId="44145"/>
    <cellStyle name="Normal 15 46" xfId="21428"/>
    <cellStyle name="Normal 15 46 2" xfId="44200"/>
    <cellStyle name="Normal 15 47" xfId="21483"/>
    <cellStyle name="Normal 15 47 2" xfId="44255"/>
    <cellStyle name="Normal 15 48" xfId="21538"/>
    <cellStyle name="Normal 15 48 2" xfId="44310"/>
    <cellStyle name="Normal 15 49" xfId="21593"/>
    <cellStyle name="Normal 15 49 2" xfId="44365"/>
    <cellStyle name="Normal 15 5" xfId="581"/>
    <cellStyle name="Normal 15 5 10" xfId="23353"/>
    <cellStyle name="Normal 15 5 2" xfId="1296"/>
    <cellStyle name="Normal 15 5 2 2" xfId="5421"/>
    <cellStyle name="Normal 15 5 2 2 2" xfId="28193"/>
    <cellStyle name="Normal 15 5 2 3" xfId="9548"/>
    <cellStyle name="Normal 15 5 2 3 2" xfId="32320"/>
    <cellStyle name="Normal 15 5 2 4" xfId="13948"/>
    <cellStyle name="Normal 15 5 2 4 2" xfId="36720"/>
    <cellStyle name="Normal 15 5 2 5" xfId="17908"/>
    <cellStyle name="Normal 15 5 2 5 2" xfId="40680"/>
    <cellStyle name="Normal 15 5 2 6" xfId="24068"/>
    <cellStyle name="Normal 15 5 3" xfId="2011"/>
    <cellStyle name="Normal 15 5 3 2" xfId="6136"/>
    <cellStyle name="Normal 15 5 3 2 2" xfId="28908"/>
    <cellStyle name="Normal 15 5 3 3" xfId="10263"/>
    <cellStyle name="Normal 15 5 3 3 2" xfId="33035"/>
    <cellStyle name="Normal 15 5 3 4" xfId="14663"/>
    <cellStyle name="Normal 15 5 3 4 2" xfId="37435"/>
    <cellStyle name="Normal 15 5 3 5" xfId="18623"/>
    <cellStyle name="Normal 15 5 3 5 2" xfId="41395"/>
    <cellStyle name="Normal 15 5 3 6" xfId="24783"/>
    <cellStyle name="Normal 15 5 4" xfId="2836"/>
    <cellStyle name="Normal 15 5 4 2" xfId="6961"/>
    <cellStyle name="Normal 15 5 4 2 2" xfId="29733"/>
    <cellStyle name="Normal 15 5 4 3" xfId="11088"/>
    <cellStyle name="Normal 15 5 4 3 2" xfId="33860"/>
    <cellStyle name="Normal 15 5 4 4" xfId="15488"/>
    <cellStyle name="Normal 15 5 4 4 2" xfId="38260"/>
    <cellStyle name="Normal 15 5 4 5" xfId="19448"/>
    <cellStyle name="Normal 15 5 4 5 2" xfId="42220"/>
    <cellStyle name="Normal 15 5 4 6" xfId="25608"/>
    <cellStyle name="Normal 15 5 5" xfId="3826"/>
    <cellStyle name="Normal 15 5 5 2" xfId="7951"/>
    <cellStyle name="Normal 15 5 5 2 2" xfId="30723"/>
    <cellStyle name="Normal 15 5 5 3" xfId="12078"/>
    <cellStyle name="Normal 15 5 5 3 2" xfId="34850"/>
    <cellStyle name="Normal 15 5 5 4" xfId="16478"/>
    <cellStyle name="Normal 15 5 5 4 2" xfId="39250"/>
    <cellStyle name="Normal 15 5 5 5" xfId="20438"/>
    <cellStyle name="Normal 15 5 5 5 2" xfId="43210"/>
    <cellStyle name="Normal 15 5 5 6" xfId="26598"/>
    <cellStyle name="Normal 15 5 6" xfId="4706"/>
    <cellStyle name="Normal 15 5 6 2" xfId="27478"/>
    <cellStyle name="Normal 15 5 7" xfId="8833"/>
    <cellStyle name="Normal 15 5 7 2" xfId="31605"/>
    <cellStyle name="Normal 15 5 8" xfId="13233"/>
    <cellStyle name="Normal 15 5 8 2" xfId="36005"/>
    <cellStyle name="Normal 15 5 9" xfId="17193"/>
    <cellStyle name="Normal 15 5 9 2" xfId="39965"/>
    <cellStyle name="Normal 15 50" xfId="21648"/>
    <cellStyle name="Normal 15 50 2" xfId="44420"/>
    <cellStyle name="Normal 15 51" xfId="21703"/>
    <cellStyle name="Normal 15 51 2" xfId="44475"/>
    <cellStyle name="Normal 15 52" xfId="21758"/>
    <cellStyle name="Normal 15 52 2" xfId="44530"/>
    <cellStyle name="Normal 15 53" xfId="21813"/>
    <cellStyle name="Normal 15 53 2" xfId="44585"/>
    <cellStyle name="Normal 15 54" xfId="21868"/>
    <cellStyle name="Normal 15 54 2" xfId="44640"/>
    <cellStyle name="Normal 15 55" xfId="21923"/>
    <cellStyle name="Normal 15 55 2" xfId="44695"/>
    <cellStyle name="Normal 15 56" xfId="21978"/>
    <cellStyle name="Normal 15 56 2" xfId="44750"/>
    <cellStyle name="Normal 15 57" xfId="22033"/>
    <cellStyle name="Normal 15 57 2" xfId="44805"/>
    <cellStyle name="Normal 15 58" xfId="22088"/>
    <cellStyle name="Normal 15 58 2" xfId="44860"/>
    <cellStyle name="Normal 15 59" xfId="22143"/>
    <cellStyle name="Normal 15 59 2" xfId="44915"/>
    <cellStyle name="Normal 15 6" xfId="636"/>
    <cellStyle name="Normal 15 6 10" xfId="23408"/>
    <cellStyle name="Normal 15 6 2" xfId="1351"/>
    <cellStyle name="Normal 15 6 2 2" xfId="5476"/>
    <cellStyle name="Normal 15 6 2 2 2" xfId="28248"/>
    <cellStyle name="Normal 15 6 2 3" xfId="9603"/>
    <cellStyle name="Normal 15 6 2 3 2" xfId="32375"/>
    <cellStyle name="Normal 15 6 2 4" xfId="14003"/>
    <cellStyle name="Normal 15 6 2 4 2" xfId="36775"/>
    <cellStyle name="Normal 15 6 2 5" xfId="17963"/>
    <cellStyle name="Normal 15 6 2 5 2" xfId="40735"/>
    <cellStyle name="Normal 15 6 2 6" xfId="24123"/>
    <cellStyle name="Normal 15 6 3" xfId="2066"/>
    <cellStyle name="Normal 15 6 3 2" xfId="6191"/>
    <cellStyle name="Normal 15 6 3 2 2" xfId="28963"/>
    <cellStyle name="Normal 15 6 3 3" xfId="10318"/>
    <cellStyle name="Normal 15 6 3 3 2" xfId="33090"/>
    <cellStyle name="Normal 15 6 3 4" xfId="14718"/>
    <cellStyle name="Normal 15 6 3 4 2" xfId="37490"/>
    <cellStyle name="Normal 15 6 3 5" xfId="18678"/>
    <cellStyle name="Normal 15 6 3 5 2" xfId="41450"/>
    <cellStyle name="Normal 15 6 3 6" xfId="24838"/>
    <cellStyle name="Normal 15 6 4" xfId="2891"/>
    <cellStyle name="Normal 15 6 4 2" xfId="7016"/>
    <cellStyle name="Normal 15 6 4 2 2" xfId="29788"/>
    <cellStyle name="Normal 15 6 4 3" xfId="11143"/>
    <cellStyle name="Normal 15 6 4 3 2" xfId="33915"/>
    <cellStyle name="Normal 15 6 4 4" xfId="15543"/>
    <cellStyle name="Normal 15 6 4 4 2" xfId="38315"/>
    <cellStyle name="Normal 15 6 4 5" xfId="19503"/>
    <cellStyle name="Normal 15 6 4 5 2" xfId="42275"/>
    <cellStyle name="Normal 15 6 4 6" xfId="25663"/>
    <cellStyle name="Normal 15 6 5" xfId="3881"/>
    <cellStyle name="Normal 15 6 5 2" xfId="8006"/>
    <cellStyle name="Normal 15 6 5 2 2" xfId="30778"/>
    <cellStyle name="Normal 15 6 5 3" xfId="12133"/>
    <cellStyle name="Normal 15 6 5 3 2" xfId="34905"/>
    <cellStyle name="Normal 15 6 5 4" xfId="16533"/>
    <cellStyle name="Normal 15 6 5 4 2" xfId="39305"/>
    <cellStyle name="Normal 15 6 5 5" xfId="20493"/>
    <cellStyle name="Normal 15 6 5 5 2" xfId="43265"/>
    <cellStyle name="Normal 15 6 5 6" xfId="26653"/>
    <cellStyle name="Normal 15 6 6" xfId="4761"/>
    <cellStyle name="Normal 15 6 6 2" xfId="27533"/>
    <cellStyle name="Normal 15 6 7" xfId="8888"/>
    <cellStyle name="Normal 15 6 7 2" xfId="31660"/>
    <cellStyle name="Normal 15 6 8" xfId="13288"/>
    <cellStyle name="Normal 15 6 8 2" xfId="36060"/>
    <cellStyle name="Normal 15 6 9" xfId="17248"/>
    <cellStyle name="Normal 15 6 9 2" xfId="40020"/>
    <cellStyle name="Normal 15 60" xfId="22198"/>
    <cellStyle name="Normal 15 60 2" xfId="44970"/>
    <cellStyle name="Normal 15 61" xfId="22253"/>
    <cellStyle name="Normal 15 61 2" xfId="45025"/>
    <cellStyle name="Normal 15 62" xfId="22308"/>
    <cellStyle name="Normal 15 62 2" xfId="45080"/>
    <cellStyle name="Normal 15 63" xfId="22363"/>
    <cellStyle name="Normal 15 63 2" xfId="45135"/>
    <cellStyle name="Normal 15 64" xfId="22418"/>
    <cellStyle name="Normal 15 64 2" xfId="45190"/>
    <cellStyle name="Normal 15 65" xfId="22473"/>
    <cellStyle name="Normal 15 65 2" xfId="45245"/>
    <cellStyle name="Normal 15 66" xfId="22528"/>
    <cellStyle name="Normal 15 66 2" xfId="45300"/>
    <cellStyle name="Normal 15 67" xfId="22583"/>
    <cellStyle name="Normal 15 67 2" xfId="45355"/>
    <cellStyle name="Normal 15 68" xfId="22638"/>
    <cellStyle name="Normal 15 68 2" xfId="45410"/>
    <cellStyle name="Normal 15 69" xfId="22693"/>
    <cellStyle name="Normal 15 69 2" xfId="45465"/>
    <cellStyle name="Normal 15 7" xfId="691"/>
    <cellStyle name="Normal 15 7 10" xfId="23463"/>
    <cellStyle name="Normal 15 7 2" xfId="1406"/>
    <cellStyle name="Normal 15 7 2 2" xfId="5531"/>
    <cellStyle name="Normal 15 7 2 2 2" xfId="28303"/>
    <cellStyle name="Normal 15 7 2 3" xfId="9658"/>
    <cellStyle name="Normal 15 7 2 3 2" xfId="32430"/>
    <cellStyle name="Normal 15 7 2 4" xfId="14058"/>
    <cellStyle name="Normal 15 7 2 4 2" xfId="36830"/>
    <cellStyle name="Normal 15 7 2 5" xfId="18018"/>
    <cellStyle name="Normal 15 7 2 5 2" xfId="40790"/>
    <cellStyle name="Normal 15 7 2 6" xfId="24178"/>
    <cellStyle name="Normal 15 7 3" xfId="2121"/>
    <cellStyle name="Normal 15 7 3 2" xfId="6246"/>
    <cellStyle name="Normal 15 7 3 2 2" xfId="29018"/>
    <cellStyle name="Normal 15 7 3 3" xfId="10373"/>
    <cellStyle name="Normal 15 7 3 3 2" xfId="33145"/>
    <cellStyle name="Normal 15 7 3 4" xfId="14773"/>
    <cellStyle name="Normal 15 7 3 4 2" xfId="37545"/>
    <cellStyle name="Normal 15 7 3 5" xfId="18733"/>
    <cellStyle name="Normal 15 7 3 5 2" xfId="41505"/>
    <cellStyle name="Normal 15 7 3 6" xfId="24893"/>
    <cellStyle name="Normal 15 7 4" xfId="2946"/>
    <cellStyle name="Normal 15 7 4 2" xfId="7071"/>
    <cellStyle name="Normal 15 7 4 2 2" xfId="29843"/>
    <cellStyle name="Normal 15 7 4 3" xfId="11198"/>
    <cellStyle name="Normal 15 7 4 3 2" xfId="33970"/>
    <cellStyle name="Normal 15 7 4 4" xfId="15598"/>
    <cellStyle name="Normal 15 7 4 4 2" xfId="38370"/>
    <cellStyle name="Normal 15 7 4 5" xfId="19558"/>
    <cellStyle name="Normal 15 7 4 5 2" xfId="42330"/>
    <cellStyle name="Normal 15 7 4 6" xfId="25718"/>
    <cellStyle name="Normal 15 7 5" xfId="3936"/>
    <cellStyle name="Normal 15 7 5 2" xfId="8061"/>
    <cellStyle name="Normal 15 7 5 2 2" xfId="30833"/>
    <cellStyle name="Normal 15 7 5 3" xfId="12188"/>
    <cellStyle name="Normal 15 7 5 3 2" xfId="34960"/>
    <cellStyle name="Normal 15 7 5 4" xfId="16588"/>
    <cellStyle name="Normal 15 7 5 4 2" xfId="39360"/>
    <cellStyle name="Normal 15 7 5 5" xfId="20548"/>
    <cellStyle name="Normal 15 7 5 5 2" xfId="43320"/>
    <cellStyle name="Normal 15 7 5 6" xfId="26708"/>
    <cellStyle name="Normal 15 7 6" xfId="4816"/>
    <cellStyle name="Normal 15 7 6 2" xfId="27588"/>
    <cellStyle name="Normal 15 7 7" xfId="8943"/>
    <cellStyle name="Normal 15 7 7 2" xfId="31715"/>
    <cellStyle name="Normal 15 7 8" xfId="13343"/>
    <cellStyle name="Normal 15 7 8 2" xfId="36115"/>
    <cellStyle name="Normal 15 7 9" xfId="17303"/>
    <cellStyle name="Normal 15 7 9 2" xfId="40075"/>
    <cellStyle name="Normal 15 70" xfId="22748"/>
    <cellStyle name="Normal 15 70 2" xfId="45520"/>
    <cellStyle name="Normal 15 71" xfId="22803"/>
    <cellStyle name="Normal 15 71 2" xfId="45575"/>
    <cellStyle name="Normal 15 72" xfId="22858"/>
    <cellStyle name="Normal 15 72 2" xfId="45630"/>
    <cellStyle name="Normal 15 73" xfId="22913"/>
    <cellStyle name="Normal 15 73 2" xfId="45685"/>
    <cellStyle name="Normal 15 74" xfId="22968"/>
    <cellStyle name="Normal 15 8" xfId="746"/>
    <cellStyle name="Normal 15 8 10" xfId="23518"/>
    <cellStyle name="Normal 15 8 2" xfId="1461"/>
    <cellStyle name="Normal 15 8 2 2" xfId="5586"/>
    <cellStyle name="Normal 15 8 2 2 2" xfId="28358"/>
    <cellStyle name="Normal 15 8 2 3" xfId="9713"/>
    <cellStyle name="Normal 15 8 2 3 2" xfId="32485"/>
    <cellStyle name="Normal 15 8 2 4" xfId="14113"/>
    <cellStyle name="Normal 15 8 2 4 2" xfId="36885"/>
    <cellStyle name="Normal 15 8 2 5" xfId="18073"/>
    <cellStyle name="Normal 15 8 2 5 2" xfId="40845"/>
    <cellStyle name="Normal 15 8 2 6" xfId="24233"/>
    <cellStyle name="Normal 15 8 3" xfId="2176"/>
    <cellStyle name="Normal 15 8 3 2" xfId="6301"/>
    <cellStyle name="Normal 15 8 3 2 2" xfId="29073"/>
    <cellStyle name="Normal 15 8 3 3" xfId="10428"/>
    <cellStyle name="Normal 15 8 3 3 2" xfId="33200"/>
    <cellStyle name="Normal 15 8 3 4" xfId="14828"/>
    <cellStyle name="Normal 15 8 3 4 2" xfId="37600"/>
    <cellStyle name="Normal 15 8 3 5" xfId="18788"/>
    <cellStyle name="Normal 15 8 3 5 2" xfId="41560"/>
    <cellStyle name="Normal 15 8 3 6" xfId="24948"/>
    <cellStyle name="Normal 15 8 4" xfId="3001"/>
    <cellStyle name="Normal 15 8 4 2" xfId="7126"/>
    <cellStyle name="Normal 15 8 4 2 2" xfId="29898"/>
    <cellStyle name="Normal 15 8 4 3" xfId="11253"/>
    <cellStyle name="Normal 15 8 4 3 2" xfId="34025"/>
    <cellStyle name="Normal 15 8 4 4" xfId="15653"/>
    <cellStyle name="Normal 15 8 4 4 2" xfId="38425"/>
    <cellStyle name="Normal 15 8 4 5" xfId="19613"/>
    <cellStyle name="Normal 15 8 4 5 2" xfId="42385"/>
    <cellStyle name="Normal 15 8 4 6" xfId="25773"/>
    <cellStyle name="Normal 15 8 5" xfId="3991"/>
    <cellStyle name="Normal 15 8 5 2" xfId="8116"/>
    <cellStyle name="Normal 15 8 5 2 2" xfId="30888"/>
    <cellStyle name="Normal 15 8 5 3" xfId="12243"/>
    <cellStyle name="Normal 15 8 5 3 2" xfId="35015"/>
    <cellStyle name="Normal 15 8 5 4" xfId="16643"/>
    <cellStyle name="Normal 15 8 5 4 2" xfId="39415"/>
    <cellStyle name="Normal 15 8 5 5" xfId="20603"/>
    <cellStyle name="Normal 15 8 5 5 2" xfId="43375"/>
    <cellStyle name="Normal 15 8 5 6" xfId="26763"/>
    <cellStyle name="Normal 15 8 6" xfId="4871"/>
    <cellStyle name="Normal 15 8 6 2" xfId="27643"/>
    <cellStyle name="Normal 15 8 7" xfId="8998"/>
    <cellStyle name="Normal 15 8 7 2" xfId="31770"/>
    <cellStyle name="Normal 15 8 8" xfId="13398"/>
    <cellStyle name="Normal 15 8 8 2" xfId="36170"/>
    <cellStyle name="Normal 15 8 9" xfId="17358"/>
    <cellStyle name="Normal 15 8 9 2" xfId="40130"/>
    <cellStyle name="Normal 15 9" xfId="856"/>
    <cellStyle name="Normal 15 9 10" xfId="23628"/>
    <cellStyle name="Normal 15 9 2" xfId="1571"/>
    <cellStyle name="Normal 15 9 2 2" xfId="5696"/>
    <cellStyle name="Normal 15 9 2 2 2" xfId="28468"/>
    <cellStyle name="Normal 15 9 2 3" xfId="9823"/>
    <cellStyle name="Normal 15 9 2 3 2" xfId="32595"/>
    <cellStyle name="Normal 15 9 2 4" xfId="14223"/>
    <cellStyle name="Normal 15 9 2 4 2" xfId="36995"/>
    <cellStyle name="Normal 15 9 2 5" xfId="18183"/>
    <cellStyle name="Normal 15 9 2 5 2" xfId="40955"/>
    <cellStyle name="Normal 15 9 2 6" xfId="24343"/>
    <cellStyle name="Normal 15 9 3" xfId="2286"/>
    <cellStyle name="Normal 15 9 3 2" xfId="6411"/>
    <cellStyle name="Normal 15 9 3 2 2" xfId="29183"/>
    <cellStyle name="Normal 15 9 3 3" xfId="10538"/>
    <cellStyle name="Normal 15 9 3 3 2" xfId="33310"/>
    <cellStyle name="Normal 15 9 3 4" xfId="14938"/>
    <cellStyle name="Normal 15 9 3 4 2" xfId="37710"/>
    <cellStyle name="Normal 15 9 3 5" xfId="18898"/>
    <cellStyle name="Normal 15 9 3 5 2" xfId="41670"/>
    <cellStyle name="Normal 15 9 3 6" xfId="25058"/>
    <cellStyle name="Normal 15 9 4" xfId="3111"/>
    <cellStyle name="Normal 15 9 4 2" xfId="7236"/>
    <cellStyle name="Normal 15 9 4 2 2" xfId="30008"/>
    <cellStyle name="Normal 15 9 4 3" xfId="11363"/>
    <cellStyle name="Normal 15 9 4 3 2" xfId="34135"/>
    <cellStyle name="Normal 15 9 4 4" xfId="15763"/>
    <cellStyle name="Normal 15 9 4 4 2" xfId="38535"/>
    <cellStyle name="Normal 15 9 4 5" xfId="19723"/>
    <cellStyle name="Normal 15 9 4 5 2" xfId="42495"/>
    <cellStyle name="Normal 15 9 4 6" xfId="25883"/>
    <cellStyle name="Normal 15 9 5" xfId="4101"/>
    <cellStyle name="Normal 15 9 5 2" xfId="8226"/>
    <cellStyle name="Normal 15 9 5 2 2" xfId="30998"/>
    <cellStyle name="Normal 15 9 5 3" xfId="12353"/>
    <cellStyle name="Normal 15 9 5 3 2" xfId="35125"/>
    <cellStyle name="Normal 15 9 5 4" xfId="16753"/>
    <cellStyle name="Normal 15 9 5 4 2" xfId="39525"/>
    <cellStyle name="Normal 15 9 5 5" xfId="20713"/>
    <cellStyle name="Normal 15 9 5 5 2" xfId="43485"/>
    <cellStyle name="Normal 15 9 5 6" xfId="26873"/>
    <cellStyle name="Normal 15 9 6" xfId="4981"/>
    <cellStyle name="Normal 15 9 6 2" xfId="27753"/>
    <cellStyle name="Normal 15 9 7" xfId="9108"/>
    <cellStyle name="Normal 15 9 7 2" xfId="31880"/>
    <cellStyle name="Normal 15 9 8" xfId="13508"/>
    <cellStyle name="Normal 15 9 8 2" xfId="36280"/>
    <cellStyle name="Normal 15 9 9" xfId="17468"/>
    <cellStyle name="Normal 15 9 9 2" xfId="40240"/>
    <cellStyle name="Normal 16" xfId="125"/>
    <cellStyle name="Normal 16 10" xfId="912"/>
    <cellStyle name="Normal 16 10 10" xfId="23684"/>
    <cellStyle name="Normal 16 10 2" xfId="1627"/>
    <cellStyle name="Normal 16 10 2 2" xfId="5752"/>
    <cellStyle name="Normal 16 10 2 2 2" xfId="28524"/>
    <cellStyle name="Normal 16 10 2 3" xfId="9879"/>
    <cellStyle name="Normal 16 10 2 3 2" xfId="32651"/>
    <cellStyle name="Normal 16 10 2 4" xfId="14279"/>
    <cellStyle name="Normal 16 10 2 4 2" xfId="37051"/>
    <cellStyle name="Normal 16 10 2 5" xfId="18239"/>
    <cellStyle name="Normal 16 10 2 5 2" xfId="41011"/>
    <cellStyle name="Normal 16 10 2 6" xfId="24399"/>
    <cellStyle name="Normal 16 10 3" xfId="2342"/>
    <cellStyle name="Normal 16 10 3 2" xfId="6467"/>
    <cellStyle name="Normal 16 10 3 2 2" xfId="29239"/>
    <cellStyle name="Normal 16 10 3 3" xfId="10594"/>
    <cellStyle name="Normal 16 10 3 3 2" xfId="33366"/>
    <cellStyle name="Normal 16 10 3 4" xfId="14994"/>
    <cellStyle name="Normal 16 10 3 4 2" xfId="37766"/>
    <cellStyle name="Normal 16 10 3 5" xfId="18954"/>
    <cellStyle name="Normal 16 10 3 5 2" xfId="41726"/>
    <cellStyle name="Normal 16 10 3 6" xfId="25114"/>
    <cellStyle name="Normal 16 10 4" xfId="3167"/>
    <cellStyle name="Normal 16 10 4 2" xfId="7292"/>
    <cellStyle name="Normal 16 10 4 2 2" xfId="30064"/>
    <cellStyle name="Normal 16 10 4 3" xfId="11419"/>
    <cellStyle name="Normal 16 10 4 3 2" xfId="34191"/>
    <cellStyle name="Normal 16 10 4 4" xfId="15819"/>
    <cellStyle name="Normal 16 10 4 4 2" xfId="38591"/>
    <cellStyle name="Normal 16 10 4 5" xfId="19779"/>
    <cellStyle name="Normal 16 10 4 5 2" xfId="42551"/>
    <cellStyle name="Normal 16 10 4 6" xfId="25939"/>
    <cellStyle name="Normal 16 10 5" xfId="4157"/>
    <cellStyle name="Normal 16 10 5 2" xfId="8282"/>
    <cellStyle name="Normal 16 10 5 2 2" xfId="31054"/>
    <cellStyle name="Normal 16 10 5 3" xfId="12409"/>
    <cellStyle name="Normal 16 10 5 3 2" xfId="35181"/>
    <cellStyle name="Normal 16 10 5 4" xfId="16809"/>
    <cellStyle name="Normal 16 10 5 4 2" xfId="39581"/>
    <cellStyle name="Normal 16 10 5 5" xfId="20769"/>
    <cellStyle name="Normal 16 10 5 5 2" xfId="43541"/>
    <cellStyle name="Normal 16 10 5 6" xfId="26929"/>
    <cellStyle name="Normal 16 10 6" xfId="5037"/>
    <cellStyle name="Normal 16 10 6 2" xfId="27809"/>
    <cellStyle name="Normal 16 10 7" xfId="9164"/>
    <cellStyle name="Normal 16 10 7 2" xfId="31936"/>
    <cellStyle name="Normal 16 10 8" xfId="13564"/>
    <cellStyle name="Normal 16 10 8 2" xfId="36336"/>
    <cellStyle name="Normal 16 10 9" xfId="17524"/>
    <cellStyle name="Normal 16 10 9 2" xfId="40296"/>
    <cellStyle name="Normal 16 11" xfId="967"/>
    <cellStyle name="Normal 16 11 2" xfId="5092"/>
    <cellStyle name="Normal 16 11 2 2" xfId="27864"/>
    <cellStyle name="Normal 16 11 3" xfId="9219"/>
    <cellStyle name="Normal 16 11 3 2" xfId="31991"/>
    <cellStyle name="Normal 16 11 4" xfId="13619"/>
    <cellStyle name="Normal 16 11 4 2" xfId="36391"/>
    <cellStyle name="Normal 16 11 5" xfId="17579"/>
    <cellStyle name="Normal 16 11 5 2" xfId="40351"/>
    <cellStyle name="Normal 16 11 6" xfId="23739"/>
    <cellStyle name="Normal 16 12" xfId="1682"/>
    <cellStyle name="Normal 16 12 2" xfId="5807"/>
    <cellStyle name="Normal 16 12 2 2" xfId="28579"/>
    <cellStyle name="Normal 16 12 3" xfId="9934"/>
    <cellStyle name="Normal 16 12 3 2" xfId="32706"/>
    <cellStyle name="Normal 16 12 4" xfId="14334"/>
    <cellStyle name="Normal 16 12 4 2" xfId="37106"/>
    <cellStyle name="Normal 16 12 5" xfId="18294"/>
    <cellStyle name="Normal 16 12 5 2" xfId="41066"/>
    <cellStyle name="Normal 16 12 6" xfId="24454"/>
    <cellStyle name="Normal 16 13" xfId="2397"/>
    <cellStyle name="Normal 16 13 2" xfId="6522"/>
    <cellStyle name="Normal 16 13 2 2" xfId="29294"/>
    <cellStyle name="Normal 16 13 3" xfId="10649"/>
    <cellStyle name="Normal 16 13 3 2" xfId="33421"/>
    <cellStyle name="Normal 16 13 4" xfId="15049"/>
    <cellStyle name="Normal 16 13 4 2" xfId="37821"/>
    <cellStyle name="Normal 16 13 5" xfId="19009"/>
    <cellStyle name="Normal 16 13 5 2" xfId="41781"/>
    <cellStyle name="Normal 16 13 6" xfId="25169"/>
    <cellStyle name="Normal 16 14" xfId="2452"/>
    <cellStyle name="Normal 16 14 2" xfId="6577"/>
    <cellStyle name="Normal 16 14 2 2" xfId="29349"/>
    <cellStyle name="Normal 16 14 3" xfId="10704"/>
    <cellStyle name="Normal 16 14 3 2" xfId="33476"/>
    <cellStyle name="Normal 16 14 4" xfId="15104"/>
    <cellStyle name="Normal 16 14 4 2" xfId="37876"/>
    <cellStyle name="Normal 16 14 5" xfId="19064"/>
    <cellStyle name="Normal 16 14 5 2" xfId="41836"/>
    <cellStyle name="Normal 16 14 6" xfId="25224"/>
    <cellStyle name="Normal 16 15" xfId="2507"/>
    <cellStyle name="Normal 16 15 2" xfId="6632"/>
    <cellStyle name="Normal 16 15 2 2" xfId="29404"/>
    <cellStyle name="Normal 16 15 3" xfId="10759"/>
    <cellStyle name="Normal 16 15 3 2" xfId="33531"/>
    <cellStyle name="Normal 16 15 4" xfId="15159"/>
    <cellStyle name="Normal 16 15 4 2" xfId="37931"/>
    <cellStyle name="Normal 16 15 5" xfId="19119"/>
    <cellStyle name="Normal 16 15 5 2" xfId="41891"/>
    <cellStyle name="Normal 16 15 6" xfId="25279"/>
    <cellStyle name="Normal 16 16" xfId="3222"/>
    <cellStyle name="Normal 16 16 2" xfId="7347"/>
    <cellStyle name="Normal 16 16 2 2" xfId="30119"/>
    <cellStyle name="Normal 16 16 3" xfId="11474"/>
    <cellStyle name="Normal 16 16 3 2" xfId="34246"/>
    <cellStyle name="Normal 16 16 4" xfId="15874"/>
    <cellStyle name="Normal 16 16 4 2" xfId="38646"/>
    <cellStyle name="Normal 16 16 5" xfId="19834"/>
    <cellStyle name="Normal 16 16 5 2" xfId="42606"/>
    <cellStyle name="Normal 16 16 6" xfId="25994"/>
    <cellStyle name="Normal 16 17" xfId="3277"/>
    <cellStyle name="Normal 16 17 2" xfId="7402"/>
    <cellStyle name="Normal 16 17 2 2" xfId="30174"/>
    <cellStyle name="Normal 16 17 3" xfId="11529"/>
    <cellStyle name="Normal 16 17 3 2" xfId="34301"/>
    <cellStyle name="Normal 16 17 4" xfId="15929"/>
    <cellStyle name="Normal 16 17 4 2" xfId="38701"/>
    <cellStyle name="Normal 16 17 5" xfId="19889"/>
    <cellStyle name="Normal 16 17 5 2" xfId="42661"/>
    <cellStyle name="Normal 16 17 6" xfId="26049"/>
    <cellStyle name="Normal 16 18" xfId="3332"/>
    <cellStyle name="Normal 16 18 2" xfId="7457"/>
    <cellStyle name="Normal 16 18 2 2" xfId="30229"/>
    <cellStyle name="Normal 16 18 3" xfId="11584"/>
    <cellStyle name="Normal 16 18 3 2" xfId="34356"/>
    <cellStyle name="Normal 16 18 4" xfId="15984"/>
    <cellStyle name="Normal 16 18 4 2" xfId="38756"/>
    <cellStyle name="Normal 16 18 5" xfId="19944"/>
    <cellStyle name="Normal 16 18 5 2" xfId="42716"/>
    <cellStyle name="Normal 16 18 6" xfId="26104"/>
    <cellStyle name="Normal 16 19" xfId="3387"/>
    <cellStyle name="Normal 16 19 2" xfId="7512"/>
    <cellStyle name="Normal 16 19 2 2" xfId="30284"/>
    <cellStyle name="Normal 16 19 3" xfId="11639"/>
    <cellStyle name="Normal 16 19 3 2" xfId="34411"/>
    <cellStyle name="Normal 16 19 4" xfId="16039"/>
    <cellStyle name="Normal 16 19 4 2" xfId="38811"/>
    <cellStyle name="Normal 16 19 5" xfId="19999"/>
    <cellStyle name="Normal 16 19 5 2" xfId="42771"/>
    <cellStyle name="Normal 16 19 6" xfId="26159"/>
    <cellStyle name="Normal 16 2" xfId="252"/>
    <cellStyle name="Normal 16 2 10" xfId="8559"/>
    <cellStyle name="Normal 16 2 10 2" xfId="31331"/>
    <cellStyle name="Normal 16 2 11" xfId="12519"/>
    <cellStyle name="Normal 16 2 11 2" xfId="35291"/>
    <cellStyle name="Normal 16 2 12" xfId="12959"/>
    <cellStyle name="Normal 16 2 12 2" xfId="35731"/>
    <cellStyle name="Normal 16 2 13" xfId="16919"/>
    <cellStyle name="Normal 16 2 13 2" xfId="39691"/>
    <cellStyle name="Normal 16 2 14" xfId="362"/>
    <cellStyle name="Normal 16 2 14 2" xfId="23134"/>
    <cellStyle name="Normal 16 2 15" xfId="23024"/>
    <cellStyle name="Normal 16 2 2" xfId="417"/>
    <cellStyle name="Normal 16 2 2 10" xfId="17029"/>
    <cellStyle name="Normal 16 2 2 10 2" xfId="39801"/>
    <cellStyle name="Normal 16 2 2 11" xfId="23189"/>
    <cellStyle name="Normal 16 2 2 2" xfId="1132"/>
    <cellStyle name="Normal 16 2 2 2 2" xfId="5257"/>
    <cellStyle name="Normal 16 2 2 2 2 2" xfId="28029"/>
    <cellStyle name="Normal 16 2 2 2 3" xfId="9384"/>
    <cellStyle name="Normal 16 2 2 2 3 2" xfId="32156"/>
    <cellStyle name="Normal 16 2 2 2 4" xfId="13784"/>
    <cellStyle name="Normal 16 2 2 2 4 2" xfId="36556"/>
    <cellStyle name="Normal 16 2 2 2 5" xfId="17744"/>
    <cellStyle name="Normal 16 2 2 2 5 2" xfId="40516"/>
    <cellStyle name="Normal 16 2 2 2 6" xfId="23904"/>
    <cellStyle name="Normal 16 2 2 3" xfId="1847"/>
    <cellStyle name="Normal 16 2 2 3 2" xfId="5972"/>
    <cellStyle name="Normal 16 2 2 3 2 2" xfId="28744"/>
    <cellStyle name="Normal 16 2 2 3 3" xfId="10099"/>
    <cellStyle name="Normal 16 2 2 3 3 2" xfId="32871"/>
    <cellStyle name="Normal 16 2 2 3 4" xfId="14499"/>
    <cellStyle name="Normal 16 2 2 3 4 2" xfId="37271"/>
    <cellStyle name="Normal 16 2 2 3 5" xfId="18459"/>
    <cellStyle name="Normal 16 2 2 3 5 2" xfId="41231"/>
    <cellStyle name="Normal 16 2 2 3 6" xfId="24619"/>
    <cellStyle name="Normal 16 2 2 4" xfId="2672"/>
    <cellStyle name="Normal 16 2 2 4 2" xfId="6797"/>
    <cellStyle name="Normal 16 2 2 4 2 2" xfId="29569"/>
    <cellStyle name="Normal 16 2 2 4 3" xfId="10924"/>
    <cellStyle name="Normal 16 2 2 4 3 2" xfId="33696"/>
    <cellStyle name="Normal 16 2 2 4 4" xfId="15324"/>
    <cellStyle name="Normal 16 2 2 4 4 2" xfId="38096"/>
    <cellStyle name="Normal 16 2 2 4 5" xfId="19284"/>
    <cellStyle name="Normal 16 2 2 4 5 2" xfId="42056"/>
    <cellStyle name="Normal 16 2 2 4 6" xfId="25444"/>
    <cellStyle name="Normal 16 2 2 5" xfId="3662"/>
    <cellStyle name="Normal 16 2 2 5 2" xfId="7787"/>
    <cellStyle name="Normal 16 2 2 5 2 2" xfId="30559"/>
    <cellStyle name="Normal 16 2 2 5 3" xfId="11914"/>
    <cellStyle name="Normal 16 2 2 5 3 2" xfId="34686"/>
    <cellStyle name="Normal 16 2 2 5 4" xfId="16314"/>
    <cellStyle name="Normal 16 2 2 5 4 2" xfId="39086"/>
    <cellStyle name="Normal 16 2 2 5 5" xfId="20274"/>
    <cellStyle name="Normal 16 2 2 5 5 2" xfId="43046"/>
    <cellStyle name="Normal 16 2 2 5 6" xfId="26434"/>
    <cellStyle name="Normal 16 2 2 6" xfId="4542"/>
    <cellStyle name="Normal 16 2 2 6 2" xfId="27314"/>
    <cellStyle name="Normal 16 2 2 7" xfId="8669"/>
    <cellStyle name="Normal 16 2 2 7 2" xfId="31441"/>
    <cellStyle name="Normal 16 2 2 8" xfId="12629"/>
    <cellStyle name="Normal 16 2 2 8 2" xfId="35401"/>
    <cellStyle name="Normal 16 2 2 9" xfId="13069"/>
    <cellStyle name="Normal 16 2 2 9 2" xfId="35841"/>
    <cellStyle name="Normal 16 2 3" xfId="527"/>
    <cellStyle name="Normal 16 2 3 10" xfId="17139"/>
    <cellStyle name="Normal 16 2 3 10 2" xfId="39911"/>
    <cellStyle name="Normal 16 2 3 11" xfId="23299"/>
    <cellStyle name="Normal 16 2 3 2" xfId="1242"/>
    <cellStyle name="Normal 16 2 3 2 2" xfId="5367"/>
    <cellStyle name="Normal 16 2 3 2 2 2" xfId="28139"/>
    <cellStyle name="Normal 16 2 3 2 3" xfId="9494"/>
    <cellStyle name="Normal 16 2 3 2 3 2" xfId="32266"/>
    <cellStyle name="Normal 16 2 3 2 4" xfId="13894"/>
    <cellStyle name="Normal 16 2 3 2 4 2" xfId="36666"/>
    <cellStyle name="Normal 16 2 3 2 5" xfId="17854"/>
    <cellStyle name="Normal 16 2 3 2 5 2" xfId="40626"/>
    <cellStyle name="Normal 16 2 3 2 6" xfId="24014"/>
    <cellStyle name="Normal 16 2 3 3" xfId="1957"/>
    <cellStyle name="Normal 16 2 3 3 2" xfId="6082"/>
    <cellStyle name="Normal 16 2 3 3 2 2" xfId="28854"/>
    <cellStyle name="Normal 16 2 3 3 3" xfId="10209"/>
    <cellStyle name="Normal 16 2 3 3 3 2" xfId="32981"/>
    <cellStyle name="Normal 16 2 3 3 4" xfId="14609"/>
    <cellStyle name="Normal 16 2 3 3 4 2" xfId="37381"/>
    <cellStyle name="Normal 16 2 3 3 5" xfId="18569"/>
    <cellStyle name="Normal 16 2 3 3 5 2" xfId="41341"/>
    <cellStyle name="Normal 16 2 3 3 6" xfId="24729"/>
    <cellStyle name="Normal 16 2 3 4" xfId="2782"/>
    <cellStyle name="Normal 16 2 3 4 2" xfId="6907"/>
    <cellStyle name="Normal 16 2 3 4 2 2" xfId="29679"/>
    <cellStyle name="Normal 16 2 3 4 3" xfId="11034"/>
    <cellStyle name="Normal 16 2 3 4 3 2" xfId="33806"/>
    <cellStyle name="Normal 16 2 3 4 4" xfId="15434"/>
    <cellStyle name="Normal 16 2 3 4 4 2" xfId="38206"/>
    <cellStyle name="Normal 16 2 3 4 5" xfId="19394"/>
    <cellStyle name="Normal 16 2 3 4 5 2" xfId="42166"/>
    <cellStyle name="Normal 16 2 3 4 6" xfId="25554"/>
    <cellStyle name="Normal 16 2 3 5" xfId="3772"/>
    <cellStyle name="Normal 16 2 3 5 2" xfId="7897"/>
    <cellStyle name="Normal 16 2 3 5 2 2" xfId="30669"/>
    <cellStyle name="Normal 16 2 3 5 3" xfId="12024"/>
    <cellStyle name="Normal 16 2 3 5 3 2" xfId="34796"/>
    <cellStyle name="Normal 16 2 3 5 4" xfId="16424"/>
    <cellStyle name="Normal 16 2 3 5 4 2" xfId="39196"/>
    <cellStyle name="Normal 16 2 3 5 5" xfId="20384"/>
    <cellStyle name="Normal 16 2 3 5 5 2" xfId="43156"/>
    <cellStyle name="Normal 16 2 3 5 6" xfId="26544"/>
    <cellStyle name="Normal 16 2 3 6" xfId="4652"/>
    <cellStyle name="Normal 16 2 3 6 2" xfId="27424"/>
    <cellStyle name="Normal 16 2 3 7" xfId="8779"/>
    <cellStyle name="Normal 16 2 3 7 2" xfId="31551"/>
    <cellStyle name="Normal 16 2 3 8" xfId="12739"/>
    <cellStyle name="Normal 16 2 3 8 2" xfId="35511"/>
    <cellStyle name="Normal 16 2 3 9" xfId="13179"/>
    <cellStyle name="Normal 16 2 3 9 2" xfId="35951"/>
    <cellStyle name="Normal 16 2 4" xfId="802"/>
    <cellStyle name="Normal 16 2 4 10" xfId="23574"/>
    <cellStyle name="Normal 16 2 4 2" xfId="1517"/>
    <cellStyle name="Normal 16 2 4 2 2" xfId="5642"/>
    <cellStyle name="Normal 16 2 4 2 2 2" xfId="28414"/>
    <cellStyle name="Normal 16 2 4 2 3" xfId="9769"/>
    <cellStyle name="Normal 16 2 4 2 3 2" xfId="32541"/>
    <cellStyle name="Normal 16 2 4 2 4" xfId="14169"/>
    <cellStyle name="Normal 16 2 4 2 4 2" xfId="36941"/>
    <cellStyle name="Normal 16 2 4 2 5" xfId="18129"/>
    <cellStyle name="Normal 16 2 4 2 5 2" xfId="40901"/>
    <cellStyle name="Normal 16 2 4 2 6" xfId="24289"/>
    <cellStyle name="Normal 16 2 4 3" xfId="2232"/>
    <cellStyle name="Normal 16 2 4 3 2" xfId="6357"/>
    <cellStyle name="Normal 16 2 4 3 2 2" xfId="29129"/>
    <cellStyle name="Normal 16 2 4 3 3" xfId="10484"/>
    <cellStyle name="Normal 16 2 4 3 3 2" xfId="33256"/>
    <cellStyle name="Normal 16 2 4 3 4" xfId="14884"/>
    <cellStyle name="Normal 16 2 4 3 4 2" xfId="37656"/>
    <cellStyle name="Normal 16 2 4 3 5" xfId="18844"/>
    <cellStyle name="Normal 16 2 4 3 5 2" xfId="41616"/>
    <cellStyle name="Normal 16 2 4 3 6" xfId="25004"/>
    <cellStyle name="Normal 16 2 4 4" xfId="3057"/>
    <cellStyle name="Normal 16 2 4 4 2" xfId="7182"/>
    <cellStyle name="Normal 16 2 4 4 2 2" xfId="29954"/>
    <cellStyle name="Normal 16 2 4 4 3" xfId="11309"/>
    <cellStyle name="Normal 16 2 4 4 3 2" xfId="34081"/>
    <cellStyle name="Normal 16 2 4 4 4" xfId="15709"/>
    <cellStyle name="Normal 16 2 4 4 4 2" xfId="38481"/>
    <cellStyle name="Normal 16 2 4 4 5" xfId="19669"/>
    <cellStyle name="Normal 16 2 4 4 5 2" xfId="42441"/>
    <cellStyle name="Normal 16 2 4 4 6" xfId="25829"/>
    <cellStyle name="Normal 16 2 4 5" xfId="4047"/>
    <cellStyle name="Normal 16 2 4 5 2" xfId="8172"/>
    <cellStyle name="Normal 16 2 4 5 2 2" xfId="30944"/>
    <cellStyle name="Normal 16 2 4 5 3" xfId="12299"/>
    <cellStyle name="Normal 16 2 4 5 3 2" xfId="35071"/>
    <cellStyle name="Normal 16 2 4 5 4" xfId="16699"/>
    <cellStyle name="Normal 16 2 4 5 4 2" xfId="39471"/>
    <cellStyle name="Normal 16 2 4 5 5" xfId="20659"/>
    <cellStyle name="Normal 16 2 4 5 5 2" xfId="43431"/>
    <cellStyle name="Normal 16 2 4 5 6" xfId="26819"/>
    <cellStyle name="Normal 16 2 4 6" xfId="4927"/>
    <cellStyle name="Normal 16 2 4 6 2" xfId="27699"/>
    <cellStyle name="Normal 16 2 4 7" xfId="9054"/>
    <cellStyle name="Normal 16 2 4 7 2" xfId="31826"/>
    <cellStyle name="Normal 16 2 4 8" xfId="13454"/>
    <cellStyle name="Normal 16 2 4 8 2" xfId="36226"/>
    <cellStyle name="Normal 16 2 4 9" xfId="17414"/>
    <cellStyle name="Normal 16 2 4 9 2" xfId="40186"/>
    <cellStyle name="Normal 16 2 5" xfId="1022"/>
    <cellStyle name="Normal 16 2 5 2" xfId="5147"/>
    <cellStyle name="Normal 16 2 5 2 2" xfId="27919"/>
    <cellStyle name="Normal 16 2 5 3" xfId="9274"/>
    <cellStyle name="Normal 16 2 5 3 2" xfId="32046"/>
    <cellStyle name="Normal 16 2 5 4" xfId="13674"/>
    <cellStyle name="Normal 16 2 5 4 2" xfId="36446"/>
    <cellStyle name="Normal 16 2 5 5" xfId="17634"/>
    <cellStyle name="Normal 16 2 5 5 2" xfId="40406"/>
    <cellStyle name="Normal 16 2 5 6" xfId="23794"/>
    <cellStyle name="Normal 16 2 6" xfId="1737"/>
    <cellStyle name="Normal 16 2 6 2" xfId="5862"/>
    <cellStyle name="Normal 16 2 6 2 2" xfId="28634"/>
    <cellStyle name="Normal 16 2 6 3" xfId="9989"/>
    <cellStyle name="Normal 16 2 6 3 2" xfId="32761"/>
    <cellStyle name="Normal 16 2 6 4" xfId="14389"/>
    <cellStyle name="Normal 16 2 6 4 2" xfId="37161"/>
    <cellStyle name="Normal 16 2 6 5" xfId="18349"/>
    <cellStyle name="Normal 16 2 6 5 2" xfId="41121"/>
    <cellStyle name="Normal 16 2 6 6" xfId="24509"/>
    <cellStyle name="Normal 16 2 7" xfId="2562"/>
    <cellStyle name="Normal 16 2 7 2" xfId="6687"/>
    <cellStyle name="Normal 16 2 7 2 2" xfId="29459"/>
    <cellStyle name="Normal 16 2 7 3" xfId="10814"/>
    <cellStyle name="Normal 16 2 7 3 2" xfId="33586"/>
    <cellStyle name="Normal 16 2 7 4" xfId="15214"/>
    <cellStyle name="Normal 16 2 7 4 2" xfId="37986"/>
    <cellStyle name="Normal 16 2 7 5" xfId="19174"/>
    <cellStyle name="Normal 16 2 7 5 2" xfId="41946"/>
    <cellStyle name="Normal 16 2 7 6" xfId="25334"/>
    <cellStyle name="Normal 16 2 8" xfId="3552"/>
    <cellStyle name="Normal 16 2 8 2" xfId="7677"/>
    <cellStyle name="Normal 16 2 8 2 2" xfId="30449"/>
    <cellStyle name="Normal 16 2 8 3" xfId="11804"/>
    <cellStyle name="Normal 16 2 8 3 2" xfId="34576"/>
    <cellStyle name="Normal 16 2 8 4" xfId="16204"/>
    <cellStyle name="Normal 16 2 8 4 2" xfId="38976"/>
    <cellStyle name="Normal 16 2 8 5" xfId="20164"/>
    <cellStyle name="Normal 16 2 8 5 2" xfId="42936"/>
    <cellStyle name="Normal 16 2 8 6" xfId="26324"/>
    <cellStyle name="Normal 16 2 9" xfId="4432"/>
    <cellStyle name="Normal 16 2 9 2" xfId="27204"/>
    <cellStyle name="Normal 16 20" xfId="3442"/>
    <cellStyle name="Normal 16 20 2" xfId="7567"/>
    <cellStyle name="Normal 16 20 2 2" xfId="30339"/>
    <cellStyle name="Normal 16 20 3" xfId="11694"/>
    <cellStyle name="Normal 16 20 3 2" xfId="34466"/>
    <cellStyle name="Normal 16 20 4" xfId="16094"/>
    <cellStyle name="Normal 16 20 4 2" xfId="38866"/>
    <cellStyle name="Normal 16 20 5" xfId="20054"/>
    <cellStyle name="Normal 16 20 5 2" xfId="42826"/>
    <cellStyle name="Normal 16 20 6" xfId="26214"/>
    <cellStyle name="Normal 16 21" xfId="3497"/>
    <cellStyle name="Normal 16 21 2" xfId="7622"/>
    <cellStyle name="Normal 16 21 2 2" xfId="30394"/>
    <cellStyle name="Normal 16 21 3" xfId="11749"/>
    <cellStyle name="Normal 16 21 3 2" xfId="34521"/>
    <cellStyle name="Normal 16 21 4" xfId="16149"/>
    <cellStyle name="Normal 16 21 4 2" xfId="38921"/>
    <cellStyle name="Normal 16 21 5" xfId="20109"/>
    <cellStyle name="Normal 16 21 5 2" xfId="42881"/>
    <cellStyle name="Normal 16 21 6" xfId="26269"/>
    <cellStyle name="Normal 16 22" xfId="4212"/>
    <cellStyle name="Normal 16 22 2" xfId="26984"/>
    <cellStyle name="Normal 16 23" xfId="4267"/>
    <cellStyle name="Normal 16 23 2" xfId="27039"/>
    <cellStyle name="Normal 16 24" xfId="4322"/>
    <cellStyle name="Normal 16 24 2" xfId="27094"/>
    <cellStyle name="Normal 16 25" xfId="4377"/>
    <cellStyle name="Normal 16 25 2" xfId="27149"/>
    <cellStyle name="Normal 16 26" xfId="8337"/>
    <cellStyle name="Normal 16 26 2" xfId="31109"/>
    <cellStyle name="Normal 16 27" xfId="8394"/>
    <cellStyle name="Normal 16 27 2" xfId="31166"/>
    <cellStyle name="Normal 16 28" xfId="8449"/>
    <cellStyle name="Normal 16 28 2" xfId="31221"/>
    <cellStyle name="Normal 16 29" xfId="8504"/>
    <cellStyle name="Normal 16 29 2" xfId="31276"/>
    <cellStyle name="Normal 16 3" xfId="307"/>
    <cellStyle name="Normal 16 3 10" xfId="16974"/>
    <cellStyle name="Normal 16 3 10 2" xfId="39746"/>
    <cellStyle name="Normal 16 3 11" xfId="23079"/>
    <cellStyle name="Normal 16 3 2" xfId="1077"/>
    <cellStyle name="Normal 16 3 2 2" xfId="5202"/>
    <cellStyle name="Normal 16 3 2 2 2" xfId="27974"/>
    <cellStyle name="Normal 16 3 2 3" xfId="9329"/>
    <cellStyle name="Normal 16 3 2 3 2" xfId="32101"/>
    <cellStyle name="Normal 16 3 2 4" xfId="13729"/>
    <cellStyle name="Normal 16 3 2 4 2" xfId="36501"/>
    <cellStyle name="Normal 16 3 2 5" xfId="17689"/>
    <cellStyle name="Normal 16 3 2 5 2" xfId="40461"/>
    <cellStyle name="Normal 16 3 2 6" xfId="23849"/>
    <cellStyle name="Normal 16 3 3" xfId="1792"/>
    <cellStyle name="Normal 16 3 3 2" xfId="5917"/>
    <cellStyle name="Normal 16 3 3 2 2" xfId="28689"/>
    <cellStyle name="Normal 16 3 3 3" xfId="10044"/>
    <cellStyle name="Normal 16 3 3 3 2" xfId="32816"/>
    <cellStyle name="Normal 16 3 3 4" xfId="14444"/>
    <cellStyle name="Normal 16 3 3 4 2" xfId="37216"/>
    <cellStyle name="Normal 16 3 3 5" xfId="18404"/>
    <cellStyle name="Normal 16 3 3 5 2" xfId="41176"/>
    <cellStyle name="Normal 16 3 3 6" xfId="24564"/>
    <cellStyle name="Normal 16 3 4" xfId="2617"/>
    <cellStyle name="Normal 16 3 4 2" xfId="6742"/>
    <cellStyle name="Normal 16 3 4 2 2" xfId="29514"/>
    <cellStyle name="Normal 16 3 4 3" xfId="10869"/>
    <cellStyle name="Normal 16 3 4 3 2" xfId="33641"/>
    <cellStyle name="Normal 16 3 4 4" xfId="15269"/>
    <cellStyle name="Normal 16 3 4 4 2" xfId="38041"/>
    <cellStyle name="Normal 16 3 4 5" xfId="19229"/>
    <cellStyle name="Normal 16 3 4 5 2" xfId="42001"/>
    <cellStyle name="Normal 16 3 4 6" xfId="25389"/>
    <cellStyle name="Normal 16 3 5" xfId="3607"/>
    <cellStyle name="Normal 16 3 5 2" xfId="7732"/>
    <cellStyle name="Normal 16 3 5 2 2" xfId="30504"/>
    <cellStyle name="Normal 16 3 5 3" xfId="11859"/>
    <cellStyle name="Normal 16 3 5 3 2" xfId="34631"/>
    <cellStyle name="Normal 16 3 5 4" xfId="16259"/>
    <cellStyle name="Normal 16 3 5 4 2" xfId="39031"/>
    <cellStyle name="Normal 16 3 5 5" xfId="20219"/>
    <cellStyle name="Normal 16 3 5 5 2" xfId="42991"/>
    <cellStyle name="Normal 16 3 5 6" xfId="26379"/>
    <cellStyle name="Normal 16 3 6" xfId="4487"/>
    <cellStyle name="Normal 16 3 6 2" xfId="27259"/>
    <cellStyle name="Normal 16 3 7" xfId="8614"/>
    <cellStyle name="Normal 16 3 7 2" xfId="31386"/>
    <cellStyle name="Normal 16 3 8" xfId="12574"/>
    <cellStyle name="Normal 16 3 8 2" xfId="35346"/>
    <cellStyle name="Normal 16 3 9" xfId="13014"/>
    <cellStyle name="Normal 16 3 9 2" xfId="35786"/>
    <cellStyle name="Normal 16 30" xfId="12464"/>
    <cellStyle name="Normal 16 30 2" xfId="35236"/>
    <cellStyle name="Normal 16 31" xfId="12794"/>
    <cellStyle name="Normal 16 31 2" xfId="35566"/>
    <cellStyle name="Normal 16 32" xfId="12849"/>
    <cellStyle name="Normal 16 32 2" xfId="35621"/>
    <cellStyle name="Normal 16 33" xfId="12904"/>
    <cellStyle name="Normal 16 33 2" xfId="35676"/>
    <cellStyle name="Normal 16 34" xfId="16864"/>
    <cellStyle name="Normal 16 34 2" xfId="39636"/>
    <cellStyle name="Normal 16 35" xfId="20824"/>
    <cellStyle name="Normal 16 35 2" xfId="43596"/>
    <cellStyle name="Normal 16 36" xfId="20879"/>
    <cellStyle name="Normal 16 36 2" xfId="43651"/>
    <cellStyle name="Normal 16 37" xfId="20934"/>
    <cellStyle name="Normal 16 37 2" xfId="43706"/>
    <cellStyle name="Normal 16 38" xfId="20989"/>
    <cellStyle name="Normal 16 38 2" xfId="43761"/>
    <cellStyle name="Normal 16 39" xfId="21044"/>
    <cellStyle name="Normal 16 39 2" xfId="43816"/>
    <cellStyle name="Normal 16 4" xfId="472"/>
    <cellStyle name="Normal 16 4 10" xfId="17084"/>
    <cellStyle name="Normal 16 4 10 2" xfId="39856"/>
    <cellStyle name="Normal 16 4 11" xfId="23244"/>
    <cellStyle name="Normal 16 4 2" xfId="1187"/>
    <cellStyle name="Normal 16 4 2 2" xfId="5312"/>
    <cellStyle name="Normal 16 4 2 2 2" xfId="28084"/>
    <cellStyle name="Normal 16 4 2 3" xfId="9439"/>
    <cellStyle name="Normal 16 4 2 3 2" xfId="32211"/>
    <cellStyle name="Normal 16 4 2 4" xfId="13839"/>
    <cellStyle name="Normal 16 4 2 4 2" xfId="36611"/>
    <cellStyle name="Normal 16 4 2 5" xfId="17799"/>
    <cellStyle name="Normal 16 4 2 5 2" xfId="40571"/>
    <cellStyle name="Normal 16 4 2 6" xfId="23959"/>
    <cellStyle name="Normal 16 4 3" xfId="1902"/>
    <cellStyle name="Normal 16 4 3 2" xfId="6027"/>
    <cellStyle name="Normal 16 4 3 2 2" xfId="28799"/>
    <cellStyle name="Normal 16 4 3 3" xfId="10154"/>
    <cellStyle name="Normal 16 4 3 3 2" xfId="32926"/>
    <cellStyle name="Normal 16 4 3 4" xfId="14554"/>
    <cellStyle name="Normal 16 4 3 4 2" xfId="37326"/>
    <cellStyle name="Normal 16 4 3 5" xfId="18514"/>
    <cellStyle name="Normal 16 4 3 5 2" xfId="41286"/>
    <cellStyle name="Normal 16 4 3 6" xfId="24674"/>
    <cellStyle name="Normal 16 4 4" xfId="2727"/>
    <cellStyle name="Normal 16 4 4 2" xfId="6852"/>
    <cellStyle name="Normal 16 4 4 2 2" xfId="29624"/>
    <cellStyle name="Normal 16 4 4 3" xfId="10979"/>
    <cellStyle name="Normal 16 4 4 3 2" xfId="33751"/>
    <cellStyle name="Normal 16 4 4 4" xfId="15379"/>
    <cellStyle name="Normal 16 4 4 4 2" xfId="38151"/>
    <cellStyle name="Normal 16 4 4 5" xfId="19339"/>
    <cellStyle name="Normal 16 4 4 5 2" xfId="42111"/>
    <cellStyle name="Normal 16 4 4 6" xfId="25499"/>
    <cellStyle name="Normal 16 4 5" xfId="3717"/>
    <cellStyle name="Normal 16 4 5 2" xfId="7842"/>
    <cellStyle name="Normal 16 4 5 2 2" xfId="30614"/>
    <cellStyle name="Normal 16 4 5 3" xfId="11969"/>
    <cellStyle name="Normal 16 4 5 3 2" xfId="34741"/>
    <cellStyle name="Normal 16 4 5 4" xfId="16369"/>
    <cellStyle name="Normal 16 4 5 4 2" xfId="39141"/>
    <cellStyle name="Normal 16 4 5 5" xfId="20329"/>
    <cellStyle name="Normal 16 4 5 5 2" xfId="43101"/>
    <cellStyle name="Normal 16 4 5 6" xfId="26489"/>
    <cellStyle name="Normal 16 4 6" xfId="4597"/>
    <cellStyle name="Normal 16 4 6 2" xfId="27369"/>
    <cellStyle name="Normal 16 4 7" xfId="8724"/>
    <cellStyle name="Normal 16 4 7 2" xfId="31496"/>
    <cellStyle name="Normal 16 4 8" xfId="12684"/>
    <cellStyle name="Normal 16 4 8 2" xfId="35456"/>
    <cellStyle name="Normal 16 4 9" xfId="13124"/>
    <cellStyle name="Normal 16 4 9 2" xfId="35896"/>
    <cellStyle name="Normal 16 40" xfId="21099"/>
    <cellStyle name="Normal 16 40 2" xfId="43871"/>
    <cellStyle name="Normal 16 41" xfId="21154"/>
    <cellStyle name="Normal 16 41 2" xfId="43926"/>
    <cellStyle name="Normal 16 42" xfId="21209"/>
    <cellStyle name="Normal 16 42 2" xfId="43981"/>
    <cellStyle name="Normal 16 43" xfId="21264"/>
    <cellStyle name="Normal 16 43 2" xfId="44036"/>
    <cellStyle name="Normal 16 44" xfId="21319"/>
    <cellStyle name="Normal 16 44 2" xfId="44091"/>
    <cellStyle name="Normal 16 45" xfId="21374"/>
    <cellStyle name="Normal 16 45 2" xfId="44146"/>
    <cellStyle name="Normal 16 46" xfId="21429"/>
    <cellStyle name="Normal 16 46 2" xfId="44201"/>
    <cellStyle name="Normal 16 47" xfId="21484"/>
    <cellStyle name="Normal 16 47 2" xfId="44256"/>
    <cellStyle name="Normal 16 48" xfId="21539"/>
    <cellStyle name="Normal 16 48 2" xfId="44311"/>
    <cellStyle name="Normal 16 49" xfId="21594"/>
    <cellStyle name="Normal 16 49 2" xfId="44366"/>
    <cellStyle name="Normal 16 5" xfId="582"/>
    <cellStyle name="Normal 16 5 10" xfId="23354"/>
    <cellStyle name="Normal 16 5 2" xfId="1297"/>
    <cellStyle name="Normal 16 5 2 2" xfId="5422"/>
    <cellStyle name="Normal 16 5 2 2 2" xfId="28194"/>
    <cellStyle name="Normal 16 5 2 3" xfId="9549"/>
    <cellStyle name="Normal 16 5 2 3 2" xfId="32321"/>
    <cellStyle name="Normal 16 5 2 4" xfId="13949"/>
    <cellStyle name="Normal 16 5 2 4 2" xfId="36721"/>
    <cellStyle name="Normal 16 5 2 5" xfId="17909"/>
    <cellStyle name="Normal 16 5 2 5 2" xfId="40681"/>
    <cellStyle name="Normal 16 5 2 6" xfId="24069"/>
    <cellStyle name="Normal 16 5 3" xfId="2012"/>
    <cellStyle name="Normal 16 5 3 2" xfId="6137"/>
    <cellStyle name="Normal 16 5 3 2 2" xfId="28909"/>
    <cellStyle name="Normal 16 5 3 3" xfId="10264"/>
    <cellStyle name="Normal 16 5 3 3 2" xfId="33036"/>
    <cellStyle name="Normal 16 5 3 4" xfId="14664"/>
    <cellStyle name="Normal 16 5 3 4 2" xfId="37436"/>
    <cellStyle name="Normal 16 5 3 5" xfId="18624"/>
    <cellStyle name="Normal 16 5 3 5 2" xfId="41396"/>
    <cellStyle name="Normal 16 5 3 6" xfId="24784"/>
    <cellStyle name="Normal 16 5 4" xfId="2837"/>
    <cellStyle name="Normal 16 5 4 2" xfId="6962"/>
    <cellStyle name="Normal 16 5 4 2 2" xfId="29734"/>
    <cellStyle name="Normal 16 5 4 3" xfId="11089"/>
    <cellStyle name="Normal 16 5 4 3 2" xfId="33861"/>
    <cellStyle name="Normal 16 5 4 4" xfId="15489"/>
    <cellStyle name="Normal 16 5 4 4 2" xfId="38261"/>
    <cellStyle name="Normal 16 5 4 5" xfId="19449"/>
    <cellStyle name="Normal 16 5 4 5 2" xfId="42221"/>
    <cellStyle name="Normal 16 5 4 6" xfId="25609"/>
    <cellStyle name="Normal 16 5 5" xfId="3827"/>
    <cellStyle name="Normal 16 5 5 2" xfId="7952"/>
    <cellStyle name="Normal 16 5 5 2 2" xfId="30724"/>
    <cellStyle name="Normal 16 5 5 3" xfId="12079"/>
    <cellStyle name="Normal 16 5 5 3 2" xfId="34851"/>
    <cellStyle name="Normal 16 5 5 4" xfId="16479"/>
    <cellStyle name="Normal 16 5 5 4 2" xfId="39251"/>
    <cellStyle name="Normal 16 5 5 5" xfId="20439"/>
    <cellStyle name="Normal 16 5 5 5 2" xfId="43211"/>
    <cellStyle name="Normal 16 5 5 6" xfId="26599"/>
    <cellStyle name="Normal 16 5 6" xfId="4707"/>
    <cellStyle name="Normal 16 5 6 2" xfId="27479"/>
    <cellStyle name="Normal 16 5 7" xfId="8834"/>
    <cellStyle name="Normal 16 5 7 2" xfId="31606"/>
    <cellStyle name="Normal 16 5 8" xfId="13234"/>
    <cellStyle name="Normal 16 5 8 2" xfId="36006"/>
    <cellStyle name="Normal 16 5 9" xfId="17194"/>
    <cellStyle name="Normal 16 5 9 2" xfId="39966"/>
    <cellStyle name="Normal 16 50" xfId="21649"/>
    <cellStyle name="Normal 16 50 2" xfId="44421"/>
    <cellStyle name="Normal 16 51" xfId="21704"/>
    <cellStyle name="Normal 16 51 2" xfId="44476"/>
    <cellStyle name="Normal 16 52" xfId="21759"/>
    <cellStyle name="Normal 16 52 2" xfId="44531"/>
    <cellStyle name="Normal 16 53" xfId="21814"/>
    <cellStyle name="Normal 16 53 2" xfId="44586"/>
    <cellStyle name="Normal 16 54" xfId="21869"/>
    <cellStyle name="Normal 16 54 2" xfId="44641"/>
    <cellStyle name="Normal 16 55" xfId="21924"/>
    <cellStyle name="Normal 16 55 2" xfId="44696"/>
    <cellStyle name="Normal 16 56" xfId="21979"/>
    <cellStyle name="Normal 16 56 2" xfId="44751"/>
    <cellStyle name="Normal 16 57" xfId="22034"/>
    <cellStyle name="Normal 16 57 2" xfId="44806"/>
    <cellStyle name="Normal 16 58" xfId="22089"/>
    <cellStyle name="Normal 16 58 2" xfId="44861"/>
    <cellStyle name="Normal 16 59" xfId="22144"/>
    <cellStyle name="Normal 16 59 2" xfId="44916"/>
    <cellStyle name="Normal 16 6" xfId="637"/>
    <cellStyle name="Normal 16 6 10" xfId="23409"/>
    <cellStyle name="Normal 16 6 2" xfId="1352"/>
    <cellStyle name="Normal 16 6 2 2" xfId="5477"/>
    <cellStyle name="Normal 16 6 2 2 2" xfId="28249"/>
    <cellStyle name="Normal 16 6 2 3" xfId="9604"/>
    <cellStyle name="Normal 16 6 2 3 2" xfId="32376"/>
    <cellStyle name="Normal 16 6 2 4" xfId="14004"/>
    <cellStyle name="Normal 16 6 2 4 2" xfId="36776"/>
    <cellStyle name="Normal 16 6 2 5" xfId="17964"/>
    <cellStyle name="Normal 16 6 2 5 2" xfId="40736"/>
    <cellStyle name="Normal 16 6 2 6" xfId="24124"/>
    <cellStyle name="Normal 16 6 3" xfId="2067"/>
    <cellStyle name="Normal 16 6 3 2" xfId="6192"/>
    <cellStyle name="Normal 16 6 3 2 2" xfId="28964"/>
    <cellStyle name="Normal 16 6 3 3" xfId="10319"/>
    <cellStyle name="Normal 16 6 3 3 2" xfId="33091"/>
    <cellStyle name="Normal 16 6 3 4" xfId="14719"/>
    <cellStyle name="Normal 16 6 3 4 2" xfId="37491"/>
    <cellStyle name="Normal 16 6 3 5" xfId="18679"/>
    <cellStyle name="Normal 16 6 3 5 2" xfId="41451"/>
    <cellStyle name="Normal 16 6 3 6" xfId="24839"/>
    <cellStyle name="Normal 16 6 4" xfId="2892"/>
    <cellStyle name="Normal 16 6 4 2" xfId="7017"/>
    <cellStyle name="Normal 16 6 4 2 2" xfId="29789"/>
    <cellStyle name="Normal 16 6 4 3" xfId="11144"/>
    <cellStyle name="Normal 16 6 4 3 2" xfId="33916"/>
    <cellStyle name="Normal 16 6 4 4" xfId="15544"/>
    <cellStyle name="Normal 16 6 4 4 2" xfId="38316"/>
    <cellStyle name="Normal 16 6 4 5" xfId="19504"/>
    <cellStyle name="Normal 16 6 4 5 2" xfId="42276"/>
    <cellStyle name="Normal 16 6 4 6" xfId="25664"/>
    <cellStyle name="Normal 16 6 5" xfId="3882"/>
    <cellStyle name="Normal 16 6 5 2" xfId="8007"/>
    <cellStyle name="Normal 16 6 5 2 2" xfId="30779"/>
    <cellStyle name="Normal 16 6 5 3" xfId="12134"/>
    <cellStyle name="Normal 16 6 5 3 2" xfId="34906"/>
    <cellStyle name="Normal 16 6 5 4" xfId="16534"/>
    <cellStyle name="Normal 16 6 5 4 2" xfId="39306"/>
    <cellStyle name="Normal 16 6 5 5" xfId="20494"/>
    <cellStyle name="Normal 16 6 5 5 2" xfId="43266"/>
    <cellStyle name="Normal 16 6 5 6" xfId="26654"/>
    <cellStyle name="Normal 16 6 6" xfId="4762"/>
    <cellStyle name="Normal 16 6 6 2" xfId="27534"/>
    <cellStyle name="Normal 16 6 7" xfId="8889"/>
    <cellStyle name="Normal 16 6 7 2" xfId="31661"/>
    <cellStyle name="Normal 16 6 8" xfId="13289"/>
    <cellStyle name="Normal 16 6 8 2" xfId="36061"/>
    <cellStyle name="Normal 16 6 9" xfId="17249"/>
    <cellStyle name="Normal 16 6 9 2" xfId="40021"/>
    <cellStyle name="Normal 16 60" xfId="22199"/>
    <cellStyle name="Normal 16 60 2" xfId="44971"/>
    <cellStyle name="Normal 16 61" xfId="22254"/>
    <cellStyle name="Normal 16 61 2" xfId="45026"/>
    <cellStyle name="Normal 16 62" xfId="22309"/>
    <cellStyle name="Normal 16 62 2" xfId="45081"/>
    <cellStyle name="Normal 16 63" xfId="22364"/>
    <cellStyle name="Normal 16 63 2" xfId="45136"/>
    <cellStyle name="Normal 16 64" xfId="22419"/>
    <cellStyle name="Normal 16 64 2" xfId="45191"/>
    <cellStyle name="Normal 16 65" xfId="22474"/>
    <cellStyle name="Normal 16 65 2" xfId="45246"/>
    <cellStyle name="Normal 16 66" xfId="22529"/>
    <cellStyle name="Normal 16 66 2" xfId="45301"/>
    <cellStyle name="Normal 16 67" xfId="22584"/>
    <cellStyle name="Normal 16 67 2" xfId="45356"/>
    <cellStyle name="Normal 16 68" xfId="22639"/>
    <cellStyle name="Normal 16 68 2" xfId="45411"/>
    <cellStyle name="Normal 16 69" xfId="22694"/>
    <cellStyle name="Normal 16 69 2" xfId="45466"/>
    <cellStyle name="Normal 16 7" xfId="692"/>
    <cellStyle name="Normal 16 7 10" xfId="23464"/>
    <cellStyle name="Normal 16 7 2" xfId="1407"/>
    <cellStyle name="Normal 16 7 2 2" xfId="5532"/>
    <cellStyle name="Normal 16 7 2 2 2" xfId="28304"/>
    <cellStyle name="Normal 16 7 2 3" xfId="9659"/>
    <cellStyle name="Normal 16 7 2 3 2" xfId="32431"/>
    <cellStyle name="Normal 16 7 2 4" xfId="14059"/>
    <cellStyle name="Normal 16 7 2 4 2" xfId="36831"/>
    <cellStyle name="Normal 16 7 2 5" xfId="18019"/>
    <cellStyle name="Normal 16 7 2 5 2" xfId="40791"/>
    <cellStyle name="Normal 16 7 2 6" xfId="24179"/>
    <cellStyle name="Normal 16 7 3" xfId="2122"/>
    <cellStyle name="Normal 16 7 3 2" xfId="6247"/>
    <cellStyle name="Normal 16 7 3 2 2" xfId="29019"/>
    <cellStyle name="Normal 16 7 3 3" xfId="10374"/>
    <cellStyle name="Normal 16 7 3 3 2" xfId="33146"/>
    <cellStyle name="Normal 16 7 3 4" xfId="14774"/>
    <cellStyle name="Normal 16 7 3 4 2" xfId="37546"/>
    <cellStyle name="Normal 16 7 3 5" xfId="18734"/>
    <cellStyle name="Normal 16 7 3 5 2" xfId="41506"/>
    <cellStyle name="Normal 16 7 3 6" xfId="24894"/>
    <cellStyle name="Normal 16 7 4" xfId="2947"/>
    <cellStyle name="Normal 16 7 4 2" xfId="7072"/>
    <cellStyle name="Normal 16 7 4 2 2" xfId="29844"/>
    <cellStyle name="Normal 16 7 4 3" xfId="11199"/>
    <cellStyle name="Normal 16 7 4 3 2" xfId="33971"/>
    <cellStyle name="Normal 16 7 4 4" xfId="15599"/>
    <cellStyle name="Normal 16 7 4 4 2" xfId="38371"/>
    <cellStyle name="Normal 16 7 4 5" xfId="19559"/>
    <cellStyle name="Normal 16 7 4 5 2" xfId="42331"/>
    <cellStyle name="Normal 16 7 4 6" xfId="25719"/>
    <cellStyle name="Normal 16 7 5" xfId="3937"/>
    <cellStyle name="Normal 16 7 5 2" xfId="8062"/>
    <cellStyle name="Normal 16 7 5 2 2" xfId="30834"/>
    <cellStyle name="Normal 16 7 5 3" xfId="12189"/>
    <cellStyle name="Normal 16 7 5 3 2" xfId="34961"/>
    <cellStyle name="Normal 16 7 5 4" xfId="16589"/>
    <cellStyle name="Normal 16 7 5 4 2" xfId="39361"/>
    <cellStyle name="Normal 16 7 5 5" xfId="20549"/>
    <cellStyle name="Normal 16 7 5 5 2" xfId="43321"/>
    <cellStyle name="Normal 16 7 5 6" xfId="26709"/>
    <cellStyle name="Normal 16 7 6" xfId="4817"/>
    <cellStyle name="Normal 16 7 6 2" xfId="27589"/>
    <cellStyle name="Normal 16 7 7" xfId="8944"/>
    <cellStyle name="Normal 16 7 7 2" xfId="31716"/>
    <cellStyle name="Normal 16 7 8" xfId="13344"/>
    <cellStyle name="Normal 16 7 8 2" xfId="36116"/>
    <cellStyle name="Normal 16 7 9" xfId="17304"/>
    <cellStyle name="Normal 16 7 9 2" xfId="40076"/>
    <cellStyle name="Normal 16 70" xfId="22749"/>
    <cellStyle name="Normal 16 70 2" xfId="45521"/>
    <cellStyle name="Normal 16 71" xfId="22804"/>
    <cellStyle name="Normal 16 71 2" xfId="45576"/>
    <cellStyle name="Normal 16 72" xfId="22859"/>
    <cellStyle name="Normal 16 72 2" xfId="45631"/>
    <cellStyle name="Normal 16 73" xfId="22914"/>
    <cellStyle name="Normal 16 73 2" xfId="45686"/>
    <cellStyle name="Normal 16 74" xfId="22969"/>
    <cellStyle name="Normal 16 8" xfId="747"/>
    <cellStyle name="Normal 16 8 10" xfId="23519"/>
    <cellStyle name="Normal 16 8 2" xfId="1462"/>
    <cellStyle name="Normal 16 8 2 2" xfId="5587"/>
    <cellStyle name="Normal 16 8 2 2 2" xfId="28359"/>
    <cellStyle name="Normal 16 8 2 3" xfId="9714"/>
    <cellStyle name="Normal 16 8 2 3 2" xfId="32486"/>
    <cellStyle name="Normal 16 8 2 4" xfId="14114"/>
    <cellStyle name="Normal 16 8 2 4 2" xfId="36886"/>
    <cellStyle name="Normal 16 8 2 5" xfId="18074"/>
    <cellStyle name="Normal 16 8 2 5 2" xfId="40846"/>
    <cellStyle name="Normal 16 8 2 6" xfId="24234"/>
    <cellStyle name="Normal 16 8 3" xfId="2177"/>
    <cellStyle name="Normal 16 8 3 2" xfId="6302"/>
    <cellStyle name="Normal 16 8 3 2 2" xfId="29074"/>
    <cellStyle name="Normal 16 8 3 3" xfId="10429"/>
    <cellStyle name="Normal 16 8 3 3 2" xfId="33201"/>
    <cellStyle name="Normal 16 8 3 4" xfId="14829"/>
    <cellStyle name="Normal 16 8 3 4 2" xfId="37601"/>
    <cellStyle name="Normal 16 8 3 5" xfId="18789"/>
    <cellStyle name="Normal 16 8 3 5 2" xfId="41561"/>
    <cellStyle name="Normal 16 8 3 6" xfId="24949"/>
    <cellStyle name="Normal 16 8 4" xfId="3002"/>
    <cellStyle name="Normal 16 8 4 2" xfId="7127"/>
    <cellStyle name="Normal 16 8 4 2 2" xfId="29899"/>
    <cellStyle name="Normal 16 8 4 3" xfId="11254"/>
    <cellStyle name="Normal 16 8 4 3 2" xfId="34026"/>
    <cellStyle name="Normal 16 8 4 4" xfId="15654"/>
    <cellStyle name="Normal 16 8 4 4 2" xfId="38426"/>
    <cellStyle name="Normal 16 8 4 5" xfId="19614"/>
    <cellStyle name="Normal 16 8 4 5 2" xfId="42386"/>
    <cellStyle name="Normal 16 8 4 6" xfId="25774"/>
    <cellStyle name="Normal 16 8 5" xfId="3992"/>
    <cellStyle name="Normal 16 8 5 2" xfId="8117"/>
    <cellStyle name="Normal 16 8 5 2 2" xfId="30889"/>
    <cellStyle name="Normal 16 8 5 3" xfId="12244"/>
    <cellStyle name="Normal 16 8 5 3 2" xfId="35016"/>
    <cellStyle name="Normal 16 8 5 4" xfId="16644"/>
    <cellStyle name="Normal 16 8 5 4 2" xfId="39416"/>
    <cellStyle name="Normal 16 8 5 5" xfId="20604"/>
    <cellStyle name="Normal 16 8 5 5 2" xfId="43376"/>
    <cellStyle name="Normal 16 8 5 6" xfId="26764"/>
    <cellStyle name="Normal 16 8 6" xfId="4872"/>
    <cellStyle name="Normal 16 8 6 2" xfId="27644"/>
    <cellStyle name="Normal 16 8 7" xfId="8999"/>
    <cellStyle name="Normal 16 8 7 2" xfId="31771"/>
    <cellStyle name="Normal 16 8 8" xfId="13399"/>
    <cellStyle name="Normal 16 8 8 2" xfId="36171"/>
    <cellStyle name="Normal 16 8 9" xfId="17359"/>
    <cellStyle name="Normal 16 8 9 2" xfId="40131"/>
    <cellStyle name="Normal 16 9" xfId="857"/>
    <cellStyle name="Normal 16 9 10" xfId="23629"/>
    <cellStyle name="Normal 16 9 2" xfId="1572"/>
    <cellStyle name="Normal 16 9 2 2" xfId="5697"/>
    <cellStyle name="Normal 16 9 2 2 2" xfId="28469"/>
    <cellStyle name="Normal 16 9 2 3" xfId="9824"/>
    <cellStyle name="Normal 16 9 2 3 2" xfId="32596"/>
    <cellStyle name="Normal 16 9 2 4" xfId="14224"/>
    <cellStyle name="Normal 16 9 2 4 2" xfId="36996"/>
    <cellStyle name="Normal 16 9 2 5" xfId="18184"/>
    <cellStyle name="Normal 16 9 2 5 2" xfId="40956"/>
    <cellStyle name="Normal 16 9 2 6" xfId="24344"/>
    <cellStyle name="Normal 16 9 3" xfId="2287"/>
    <cellStyle name="Normal 16 9 3 2" xfId="6412"/>
    <cellStyle name="Normal 16 9 3 2 2" xfId="29184"/>
    <cellStyle name="Normal 16 9 3 3" xfId="10539"/>
    <cellStyle name="Normal 16 9 3 3 2" xfId="33311"/>
    <cellStyle name="Normal 16 9 3 4" xfId="14939"/>
    <cellStyle name="Normal 16 9 3 4 2" xfId="37711"/>
    <cellStyle name="Normal 16 9 3 5" xfId="18899"/>
    <cellStyle name="Normal 16 9 3 5 2" xfId="41671"/>
    <cellStyle name="Normal 16 9 3 6" xfId="25059"/>
    <cellStyle name="Normal 16 9 4" xfId="3112"/>
    <cellStyle name="Normal 16 9 4 2" xfId="7237"/>
    <cellStyle name="Normal 16 9 4 2 2" xfId="30009"/>
    <cellStyle name="Normal 16 9 4 3" xfId="11364"/>
    <cellStyle name="Normal 16 9 4 3 2" xfId="34136"/>
    <cellStyle name="Normal 16 9 4 4" xfId="15764"/>
    <cellStyle name="Normal 16 9 4 4 2" xfId="38536"/>
    <cellStyle name="Normal 16 9 4 5" xfId="19724"/>
    <cellStyle name="Normal 16 9 4 5 2" xfId="42496"/>
    <cellStyle name="Normal 16 9 4 6" xfId="25884"/>
    <cellStyle name="Normal 16 9 5" xfId="4102"/>
    <cellStyle name="Normal 16 9 5 2" xfId="8227"/>
    <cellStyle name="Normal 16 9 5 2 2" xfId="30999"/>
    <cellStyle name="Normal 16 9 5 3" xfId="12354"/>
    <cellStyle name="Normal 16 9 5 3 2" xfId="35126"/>
    <cellStyle name="Normal 16 9 5 4" xfId="16754"/>
    <cellStyle name="Normal 16 9 5 4 2" xfId="39526"/>
    <cellStyle name="Normal 16 9 5 5" xfId="20714"/>
    <cellStyle name="Normal 16 9 5 5 2" xfId="43486"/>
    <cellStyle name="Normal 16 9 5 6" xfId="26874"/>
    <cellStyle name="Normal 16 9 6" xfId="4982"/>
    <cellStyle name="Normal 16 9 6 2" xfId="27754"/>
    <cellStyle name="Normal 16 9 7" xfId="9109"/>
    <cellStyle name="Normal 16 9 7 2" xfId="31881"/>
    <cellStyle name="Normal 16 9 8" xfId="13509"/>
    <cellStyle name="Normal 16 9 8 2" xfId="36281"/>
    <cellStyle name="Normal 16 9 9" xfId="17469"/>
    <cellStyle name="Normal 16 9 9 2" xfId="40241"/>
    <cellStyle name="Normal 17" xfId="126"/>
    <cellStyle name="Normal 17 2" xfId="127"/>
    <cellStyle name="Normal 18" xfId="128"/>
    <cellStyle name="Normal 19" xfId="8357"/>
    <cellStyle name="Normal 19 2" xfId="31129"/>
    <cellStyle name="Normal 2" xfId="1"/>
    <cellStyle name="Normal 2 10" xfId="129"/>
    <cellStyle name="Normal 2 10 2" xfId="130"/>
    <cellStyle name="Normal 2 100" xfId="45716"/>
    <cellStyle name="Normal 2 101" xfId="45717"/>
    <cellStyle name="Normal 2 102" xfId="45718"/>
    <cellStyle name="Normal 2 103" xfId="45719"/>
    <cellStyle name="Normal 2 104" xfId="45720"/>
    <cellStyle name="Normal 2 105" xfId="45721"/>
    <cellStyle name="Normal 2 106" xfId="45723"/>
    <cellStyle name="Normal 2 107" xfId="45724"/>
    <cellStyle name="Normal 2 108" xfId="45725"/>
    <cellStyle name="Normal 2 109" xfId="45726"/>
    <cellStyle name="Normal 2 11" xfId="131"/>
    <cellStyle name="Normal 2 11 2" xfId="132"/>
    <cellStyle name="Normal 2 110" xfId="45727"/>
    <cellStyle name="Normal 2 111" xfId="45728"/>
    <cellStyle name="Normal 2 112" xfId="45729"/>
    <cellStyle name="Normal 2 113" xfId="45730"/>
    <cellStyle name="Normal 2 114" xfId="45731"/>
    <cellStyle name="Normal 2 115" xfId="45732"/>
    <cellStyle name="Normal 2 116" xfId="45733"/>
    <cellStyle name="Normal 2 117" xfId="45734"/>
    <cellStyle name="Normal 2 118" xfId="45736"/>
    <cellStyle name="Normal 2 119" xfId="45737"/>
    <cellStyle name="Normal 2 12" xfId="133"/>
    <cellStyle name="Normal 2 12 2" xfId="134"/>
    <cellStyle name="Normal 2 120" xfId="45738"/>
    <cellStyle name="Normal 2 121" xfId="45740"/>
    <cellStyle name="Normal 2 122" xfId="45741"/>
    <cellStyle name="Normal 2 123" xfId="45742"/>
    <cellStyle name="Normal 2 124" xfId="45744"/>
    <cellStyle name="Normal 2 125" xfId="45745"/>
    <cellStyle name="Normal 2 126" xfId="45747"/>
    <cellStyle name="Normal 2 127" xfId="45748"/>
    <cellStyle name="Normal 2 128" xfId="45749"/>
    <cellStyle name="Normal 2 129" xfId="45750"/>
    <cellStyle name="Normal 2 13" xfId="135"/>
    <cellStyle name="Normal 2 13 2" xfId="136"/>
    <cellStyle name="Normal 2 130" xfId="45751"/>
    <cellStyle name="Normal 2 131" xfId="45752"/>
    <cellStyle name="Normal 2 132" xfId="45753"/>
    <cellStyle name="Normal 2 133" xfId="45755"/>
    <cellStyle name="Normal 2 134" xfId="45756"/>
    <cellStyle name="Normal 2 135" xfId="45757"/>
    <cellStyle name="Normal 2 136" xfId="45758"/>
    <cellStyle name="Normal 2 137" xfId="45759"/>
    <cellStyle name="Normal 2 138" xfId="45760"/>
    <cellStyle name="Normal 2 139" xfId="45761"/>
    <cellStyle name="Normal 2 14" xfId="137"/>
    <cellStyle name="Normal 2 14 2" xfId="138"/>
    <cellStyle name="Normal 2 140" xfId="45762"/>
    <cellStyle name="Normal 2 141" xfId="45763"/>
    <cellStyle name="Normal 2 142" xfId="45764"/>
    <cellStyle name="Normal 2 143" xfId="45765"/>
    <cellStyle name="Normal 2 144" xfId="45766"/>
    <cellStyle name="Normal 2 145" xfId="45767"/>
    <cellStyle name="Normal 2 146" xfId="45768"/>
    <cellStyle name="Normal 2 147" xfId="45769"/>
    <cellStyle name="Normal 2 148" xfId="45770"/>
    <cellStyle name="Normal 2 149" xfId="45771"/>
    <cellStyle name="Normal 2 15" xfId="139"/>
    <cellStyle name="Normal 2 15 10" xfId="913"/>
    <cellStyle name="Normal 2 15 10 10" xfId="23685"/>
    <cellStyle name="Normal 2 15 10 2" xfId="1628"/>
    <cellStyle name="Normal 2 15 10 2 2" xfId="5753"/>
    <cellStyle name="Normal 2 15 10 2 2 2" xfId="28525"/>
    <cellStyle name="Normal 2 15 10 2 3" xfId="9880"/>
    <cellStyle name="Normal 2 15 10 2 3 2" xfId="32652"/>
    <cellStyle name="Normal 2 15 10 2 4" xfId="14280"/>
    <cellStyle name="Normal 2 15 10 2 4 2" xfId="37052"/>
    <cellStyle name="Normal 2 15 10 2 5" xfId="18240"/>
    <cellStyle name="Normal 2 15 10 2 5 2" xfId="41012"/>
    <cellStyle name="Normal 2 15 10 2 6" xfId="24400"/>
    <cellStyle name="Normal 2 15 10 3" xfId="2343"/>
    <cellStyle name="Normal 2 15 10 3 2" xfId="6468"/>
    <cellStyle name="Normal 2 15 10 3 2 2" xfId="29240"/>
    <cellStyle name="Normal 2 15 10 3 3" xfId="10595"/>
    <cellStyle name="Normal 2 15 10 3 3 2" xfId="33367"/>
    <cellStyle name="Normal 2 15 10 3 4" xfId="14995"/>
    <cellStyle name="Normal 2 15 10 3 4 2" xfId="37767"/>
    <cellStyle name="Normal 2 15 10 3 5" xfId="18955"/>
    <cellStyle name="Normal 2 15 10 3 5 2" xfId="41727"/>
    <cellStyle name="Normal 2 15 10 3 6" xfId="25115"/>
    <cellStyle name="Normal 2 15 10 4" xfId="3168"/>
    <cellStyle name="Normal 2 15 10 4 2" xfId="7293"/>
    <cellStyle name="Normal 2 15 10 4 2 2" xfId="30065"/>
    <cellStyle name="Normal 2 15 10 4 3" xfId="11420"/>
    <cellStyle name="Normal 2 15 10 4 3 2" xfId="34192"/>
    <cellStyle name="Normal 2 15 10 4 4" xfId="15820"/>
    <cellStyle name="Normal 2 15 10 4 4 2" xfId="38592"/>
    <cellStyle name="Normal 2 15 10 4 5" xfId="19780"/>
    <cellStyle name="Normal 2 15 10 4 5 2" xfId="42552"/>
    <cellStyle name="Normal 2 15 10 4 6" xfId="25940"/>
    <cellStyle name="Normal 2 15 10 5" xfId="4158"/>
    <cellStyle name="Normal 2 15 10 5 2" xfId="8283"/>
    <cellStyle name="Normal 2 15 10 5 2 2" xfId="31055"/>
    <cellStyle name="Normal 2 15 10 5 3" xfId="12410"/>
    <cellStyle name="Normal 2 15 10 5 3 2" xfId="35182"/>
    <cellStyle name="Normal 2 15 10 5 4" xfId="16810"/>
    <cellStyle name="Normal 2 15 10 5 4 2" xfId="39582"/>
    <cellStyle name="Normal 2 15 10 5 5" xfId="20770"/>
    <cellStyle name="Normal 2 15 10 5 5 2" xfId="43542"/>
    <cellStyle name="Normal 2 15 10 5 6" xfId="26930"/>
    <cellStyle name="Normal 2 15 10 6" xfId="5038"/>
    <cellStyle name="Normal 2 15 10 6 2" xfId="27810"/>
    <cellStyle name="Normal 2 15 10 7" xfId="9165"/>
    <cellStyle name="Normal 2 15 10 7 2" xfId="31937"/>
    <cellStyle name="Normal 2 15 10 8" xfId="13565"/>
    <cellStyle name="Normal 2 15 10 8 2" xfId="36337"/>
    <cellStyle name="Normal 2 15 10 9" xfId="17525"/>
    <cellStyle name="Normal 2 15 10 9 2" xfId="40297"/>
    <cellStyle name="Normal 2 15 11" xfId="968"/>
    <cellStyle name="Normal 2 15 11 2" xfId="5093"/>
    <cellStyle name="Normal 2 15 11 2 2" xfId="27865"/>
    <cellStyle name="Normal 2 15 11 3" xfId="9220"/>
    <cellStyle name="Normal 2 15 11 3 2" xfId="31992"/>
    <cellStyle name="Normal 2 15 11 4" xfId="13620"/>
    <cellStyle name="Normal 2 15 11 4 2" xfId="36392"/>
    <cellStyle name="Normal 2 15 11 5" xfId="17580"/>
    <cellStyle name="Normal 2 15 11 5 2" xfId="40352"/>
    <cellStyle name="Normal 2 15 11 6" xfId="23740"/>
    <cellStyle name="Normal 2 15 12" xfId="1683"/>
    <cellStyle name="Normal 2 15 12 2" xfId="5808"/>
    <cellStyle name="Normal 2 15 12 2 2" xfId="28580"/>
    <cellStyle name="Normal 2 15 12 3" xfId="9935"/>
    <cellStyle name="Normal 2 15 12 3 2" xfId="32707"/>
    <cellStyle name="Normal 2 15 12 4" xfId="14335"/>
    <cellStyle name="Normal 2 15 12 4 2" xfId="37107"/>
    <cellStyle name="Normal 2 15 12 5" xfId="18295"/>
    <cellStyle name="Normal 2 15 12 5 2" xfId="41067"/>
    <cellStyle name="Normal 2 15 12 6" xfId="24455"/>
    <cellStyle name="Normal 2 15 13" xfId="2398"/>
    <cellStyle name="Normal 2 15 13 2" xfId="6523"/>
    <cellStyle name="Normal 2 15 13 2 2" xfId="29295"/>
    <cellStyle name="Normal 2 15 13 3" xfId="10650"/>
    <cellStyle name="Normal 2 15 13 3 2" xfId="33422"/>
    <cellStyle name="Normal 2 15 13 4" xfId="15050"/>
    <cellStyle name="Normal 2 15 13 4 2" xfId="37822"/>
    <cellStyle name="Normal 2 15 13 5" xfId="19010"/>
    <cellStyle name="Normal 2 15 13 5 2" xfId="41782"/>
    <cellStyle name="Normal 2 15 13 6" xfId="25170"/>
    <cellStyle name="Normal 2 15 14" xfId="2453"/>
    <cellStyle name="Normal 2 15 14 2" xfId="6578"/>
    <cellStyle name="Normal 2 15 14 2 2" xfId="29350"/>
    <cellStyle name="Normal 2 15 14 3" xfId="10705"/>
    <cellStyle name="Normal 2 15 14 3 2" xfId="33477"/>
    <cellStyle name="Normal 2 15 14 4" xfId="15105"/>
    <cellStyle name="Normal 2 15 14 4 2" xfId="37877"/>
    <cellStyle name="Normal 2 15 14 5" xfId="19065"/>
    <cellStyle name="Normal 2 15 14 5 2" xfId="41837"/>
    <cellStyle name="Normal 2 15 14 6" xfId="25225"/>
    <cellStyle name="Normal 2 15 15" xfId="2508"/>
    <cellStyle name="Normal 2 15 15 2" xfId="6633"/>
    <cellStyle name="Normal 2 15 15 2 2" xfId="29405"/>
    <cellStyle name="Normal 2 15 15 3" xfId="10760"/>
    <cellStyle name="Normal 2 15 15 3 2" xfId="33532"/>
    <cellStyle name="Normal 2 15 15 4" xfId="15160"/>
    <cellStyle name="Normal 2 15 15 4 2" xfId="37932"/>
    <cellStyle name="Normal 2 15 15 5" xfId="19120"/>
    <cellStyle name="Normal 2 15 15 5 2" xfId="41892"/>
    <cellStyle name="Normal 2 15 15 6" xfId="25280"/>
    <cellStyle name="Normal 2 15 16" xfId="3223"/>
    <cellStyle name="Normal 2 15 16 2" xfId="7348"/>
    <cellStyle name="Normal 2 15 16 2 2" xfId="30120"/>
    <cellStyle name="Normal 2 15 16 3" xfId="11475"/>
    <cellStyle name="Normal 2 15 16 3 2" xfId="34247"/>
    <cellStyle name="Normal 2 15 16 4" xfId="15875"/>
    <cellStyle name="Normal 2 15 16 4 2" xfId="38647"/>
    <cellStyle name="Normal 2 15 16 5" xfId="19835"/>
    <cellStyle name="Normal 2 15 16 5 2" xfId="42607"/>
    <cellStyle name="Normal 2 15 16 6" xfId="25995"/>
    <cellStyle name="Normal 2 15 17" xfId="3278"/>
    <cellStyle name="Normal 2 15 17 2" xfId="7403"/>
    <cellStyle name="Normal 2 15 17 2 2" xfId="30175"/>
    <cellStyle name="Normal 2 15 17 3" xfId="11530"/>
    <cellStyle name="Normal 2 15 17 3 2" xfId="34302"/>
    <cellStyle name="Normal 2 15 17 4" xfId="15930"/>
    <cellStyle name="Normal 2 15 17 4 2" xfId="38702"/>
    <cellStyle name="Normal 2 15 17 5" xfId="19890"/>
    <cellStyle name="Normal 2 15 17 5 2" xfId="42662"/>
    <cellStyle name="Normal 2 15 17 6" xfId="26050"/>
    <cellStyle name="Normal 2 15 18" xfId="3333"/>
    <cellStyle name="Normal 2 15 18 2" xfId="7458"/>
    <cellStyle name="Normal 2 15 18 2 2" xfId="30230"/>
    <cellStyle name="Normal 2 15 18 3" xfId="11585"/>
    <cellStyle name="Normal 2 15 18 3 2" xfId="34357"/>
    <cellStyle name="Normal 2 15 18 4" xfId="15985"/>
    <cellStyle name="Normal 2 15 18 4 2" xfId="38757"/>
    <cellStyle name="Normal 2 15 18 5" xfId="19945"/>
    <cellStyle name="Normal 2 15 18 5 2" xfId="42717"/>
    <cellStyle name="Normal 2 15 18 6" xfId="26105"/>
    <cellStyle name="Normal 2 15 19" xfId="3388"/>
    <cellStyle name="Normal 2 15 19 2" xfId="7513"/>
    <cellStyle name="Normal 2 15 19 2 2" xfId="30285"/>
    <cellStyle name="Normal 2 15 19 3" xfId="11640"/>
    <cellStyle name="Normal 2 15 19 3 2" xfId="34412"/>
    <cellStyle name="Normal 2 15 19 4" xfId="16040"/>
    <cellStyle name="Normal 2 15 19 4 2" xfId="38812"/>
    <cellStyle name="Normal 2 15 19 5" xfId="20000"/>
    <cellStyle name="Normal 2 15 19 5 2" xfId="42772"/>
    <cellStyle name="Normal 2 15 19 6" xfId="26160"/>
    <cellStyle name="Normal 2 15 2" xfId="253"/>
    <cellStyle name="Normal 2 15 2 10" xfId="8560"/>
    <cellStyle name="Normal 2 15 2 10 2" xfId="31332"/>
    <cellStyle name="Normal 2 15 2 11" xfId="12520"/>
    <cellStyle name="Normal 2 15 2 11 2" xfId="35292"/>
    <cellStyle name="Normal 2 15 2 12" xfId="12960"/>
    <cellStyle name="Normal 2 15 2 12 2" xfId="35732"/>
    <cellStyle name="Normal 2 15 2 13" xfId="16920"/>
    <cellStyle name="Normal 2 15 2 13 2" xfId="39692"/>
    <cellStyle name="Normal 2 15 2 14" xfId="363"/>
    <cellStyle name="Normal 2 15 2 14 2" xfId="23135"/>
    <cellStyle name="Normal 2 15 2 15" xfId="23025"/>
    <cellStyle name="Normal 2 15 2 2" xfId="418"/>
    <cellStyle name="Normal 2 15 2 2 10" xfId="17030"/>
    <cellStyle name="Normal 2 15 2 2 10 2" xfId="39802"/>
    <cellStyle name="Normal 2 15 2 2 11" xfId="23190"/>
    <cellStyle name="Normal 2 15 2 2 2" xfId="1133"/>
    <cellStyle name="Normal 2 15 2 2 2 2" xfId="5258"/>
    <cellStyle name="Normal 2 15 2 2 2 2 2" xfId="28030"/>
    <cellStyle name="Normal 2 15 2 2 2 3" xfId="9385"/>
    <cellStyle name="Normal 2 15 2 2 2 3 2" xfId="32157"/>
    <cellStyle name="Normal 2 15 2 2 2 4" xfId="13785"/>
    <cellStyle name="Normal 2 15 2 2 2 4 2" xfId="36557"/>
    <cellStyle name="Normal 2 15 2 2 2 5" xfId="17745"/>
    <cellStyle name="Normal 2 15 2 2 2 5 2" xfId="40517"/>
    <cellStyle name="Normal 2 15 2 2 2 6" xfId="23905"/>
    <cellStyle name="Normal 2 15 2 2 3" xfId="1848"/>
    <cellStyle name="Normal 2 15 2 2 3 2" xfId="5973"/>
    <cellStyle name="Normal 2 15 2 2 3 2 2" xfId="28745"/>
    <cellStyle name="Normal 2 15 2 2 3 3" xfId="10100"/>
    <cellStyle name="Normal 2 15 2 2 3 3 2" xfId="32872"/>
    <cellStyle name="Normal 2 15 2 2 3 4" xfId="14500"/>
    <cellStyle name="Normal 2 15 2 2 3 4 2" xfId="37272"/>
    <cellStyle name="Normal 2 15 2 2 3 5" xfId="18460"/>
    <cellStyle name="Normal 2 15 2 2 3 5 2" xfId="41232"/>
    <cellStyle name="Normal 2 15 2 2 3 6" xfId="24620"/>
    <cellStyle name="Normal 2 15 2 2 4" xfId="2673"/>
    <cellStyle name="Normal 2 15 2 2 4 2" xfId="6798"/>
    <cellStyle name="Normal 2 15 2 2 4 2 2" xfId="29570"/>
    <cellStyle name="Normal 2 15 2 2 4 3" xfId="10925"/>
    <cellStyle name="Normal 2 15 2 2 4 3 2" xfId="33697"/>
    <cellStyle name="Normal 2 15 2 2 4 4" xfId="15325"/>
    <cellStyle name="Normal 2 15 2 2 4 4 2" xfId="38097"/>
    <cellStyle name="Normal 2 15 2 2 4 5" xfId="19285"/>
    <cellStyle name="Normal 2 15 2 2 4 5 2" xfId="42057"/>
    <cellStyle name="Normal 2 15 2 2 4 6" xfId="25445"/>
    <cellStyle name="Normal 2 15 2 2 5" xfId="3663"/>
    <cellStyle name="Normal 2 15 2 2 5 2" xfId="7788"/>
    <cellStyle name="Normal 2 15 2 2 5 2 2" xfId="30560"/>
    <cellStyle name="Normal 2 15 2 2 5 3" xfId="11915"/>
    <cellStyle name="Normal 2 15 2 2 5 3 2" xfId="34687"/>
    <cellStyle name="Normal 2 15 2 2 5 4" xfId="16315"/>
    <cellStyle name="Normal 2 15 2 2 5 4 2" xfId="39087"/>
    <cellStyle name="Normal 2 15 2 2 5 5" xfId="20275"/>
    <cellStyle name="Normal 2 15 2 2 5 5 2" xfId="43047"/>
    <cellStyle name="Normal 2 15 2 2 5 6" xfId="26435"/>
    <cellStyle name="Normal 2 15 2 2 6" xfId="4543"/>
    <cellStyle name="Normal 2 15 2 2 6 2" xfId="27315"/>
    <cellStyle name="Normal 2 15 2 2 7" xfId="8670"/>
    <cellStyle name="Normal 2 15 2 2 7 2" xfId="31442"/>
    <cellStyle name="Normal 2 15 2 2 8" xfId="12630"/>
    <cellStyle name="Normal 2 15 2 2 8 2" xfId="35402"/>
    <cellStyle name="Normal 2 15 2 2 9" xfId="13070"/>
    <cellStyle name="Normal 2 15 2 2 9 2" xfId="35842"/>
    <cellStyle name="Normal 2 15 2 3" xfId="528"/>
    <cellStyle name="Normal 2 15 2 3 10" xfId="17140"/>
    <cellStyle name="Normal 2 15 2 3 10 2" xfId="39912"/>
    <cellStyle name="Normal 2 15 2 3 11" xfId="23300"/>
    <cellStyle name="Normal 2 15 2 3 2" xfId="1243"/>
    <cellStyle name="Normal 2 15 2 3 2 2" xfId="5368"/>
    <cellStyle name="Normal 2 15 2 3 2 2 2" xfId="28140"/>
    <cellStyle name="Normal 2 15 2 3 2 3" xfId="9495"/>
    <cellStyle name="Normal 2 15 2 3 2 3 2" xfId="32267"/>
    <cellStyle name="Normal 2 15 2 3 2 4" xfId="13895"/>
    <cellStyle name="Normal 2 15 2 3 2 4 2" xfId="36667"/>
    <cellStyle name="Normal 2 15 2 3 2 5" xfId="17855"/>
    <cellStyle name="Normal 2 15 2 3 2 5 2" xfId="40627"/>
    <cellStyle name="Normal 2 15 2 3 2 6" xfId="24015"/>
    <cellStyle name="Normal 2 15 2 3 3" xfId="1958"/>
    <cellStyle name="Normal 2 15 2 3 3 2" xfId="6083"/>
    <cellStyle name="Normal 2 15 2 3 3 2 2" xfId="28855"/>
    <cellStyle name="Normal 2 15 2 3 3 3" xfId="10210"/>
    <cellStyle name="Normal 2 15 2 3 3 3 2" xfId="32982"/>
    <cellStyle name="Normal 2 15 2 3 3 4" xfId="14610"/>
    <cellStyle name="Normal 2 15 2 3 3 4 2" xfId="37382"/>
    <cellStyle name="Normal 2 15 2 3 3 5" xfId="18570"/>
    <cellStyle name="Normal 2 15 2 3 3 5 2" xfId="41342"/>
    <cellStyle name="Normal 2 15 2 3 3 6" xfId="24730"/>
    <cellStyle name="Normal 2 15 2 3 4" xfId="2783"/>
    <cellStyle name="Normal 2 15 2 3 4 2" xfId="6908"/>
    <cellStyle name="Normal 2 15 2 3 4 2 2" xfId="29680"/>
    <cellStyle name="Normal 2 15 2 3 4 3" xfId="11035"/>
    <cellStyle name="Normal 2 15 2 3 4 3 2" xfId="33807"/>
    <cellStyle name="Normal 2 15 2 3 4 4" xfId="15435"/>
    <cellStyle name="Normal 2 15 2 3 4 4 2" xfId="38207"/>
    <cellStyle name="Normal 2 15 2 3 4 5" xfId="19395"/>
    <cellStyle name="Normal 2 15 2 3 4 5 2" xfId="42167"/>
    <cellStyle name="Normal 2 15 2 3 4 6" xfId="25555"/>
    <cellStyle name="Normal 2 15 2 3 5" xfId="3773"/>
    <cellStyle name="Normal 2 15 2 3 5 2" xfId="7898"/>
    <cellStyle name="Normal 2 15 2 3 5 2 2" xfId="30670"/>
    <cellStyle name="Normal 2 15 2 3 5 3" xfId="12025"/>
    <cellStyle name="Normal 2 15 2 3 5 3 2" xfId="34797"/>
    <cellStyle name="Normal 2 15 2 3 5 4" xfId="16425"/>
    <cellStyle name="Normal 2 15 2 3 5 4 2" xfId="39197"/>
    <cellStyle name="Normal 2 15 2 3 5 5" xfId="20385"/>
    <cellStyle name="Normal 2 15 2 3 5 5 2" xfId="43157"/>
    <cellStyle name="Normal 2 15 2 3 5 6" xfId="26545"/>
    <cellStyle name="Normal 2 15 2 3 6" xfId="4653"/>
    <cellStyle name="Normal 2 15 2 3 6 2" xfId="27425"/>
    <cellStyle name="Normal 2 15 2 3 7" xfId="8780"/>
    <cellStyle name="Normal 2 15 2 3 7 2" xfId="31552"/>
    <cellStyle name="Normal 2 15 2 3 8" xfId="12740"/>
    <cellStyle name="Normal 2 15 2 3 8 2" xfId="35512"/>
    <cellStyle name="Normal 2 15 2 3 9" xfId="13180"/>
    <cellStyle name="Normal 2 15 2 3 9 2" xfId="35952"/>
    <cellStyle name="Normal 2 15 2 4" xfId="803"/>
    <cellStyle name="Normal 2 15 2 4 10" xfId="23575"/>
    <cellStyle name="Normal 2 15 2 4 2" xfId="1518"/>
    <cellStyle name="Normal 2 15 2 4 2 2" xfId="5643"/>
    <cellStyle name="Normal 2 15 2 4 2 2 2" xfId="28415"/>
    <cellStyle name="Normal 2 15 2 4 2 3" xfId="9770"/>
    <cellStyle name="Normal 2 15 2 4 2 3 2" xfId="32542"/>
    <cellStyle name="Normal 2 15 2 4 2 4" xfId="14170"/>
    <cellStyle name="Normal 2 15 2 4 2 4 2" xfId="36942"/>
    <cellStyle name="Normal 2 15 2 4 2 5" xfId="18130"/>
    <cellStyle name="Normal 2 15 2 4 2 5 2" xfId="40902"/>
    <cellStyle name="Normal 2 15 2 4 2 6" xfId="24290"/>
    <cellStyle name="Normal 2 15 2 4 3" xfId="2233"/>
    <cellStyle name="Normal 2 15 2 4 3 2" xfId="6358"/>
    <cellStyle name="Normal 2 15 2 4 3 2 2" xfId="29130"/>
    <cellStyle name="Normal 2 15 2 4 3 3" xfId="10485"/>
    <cellStyle name="Normal 2 15 2 4 3 3 2" xfId="33257"/>
    <cellStyle name="Normal 2 15 2 4 3 4" xfId="14885"/>
    <cellStyle name="Normal 2 15 2 4 3 4 2" xfId="37657"/>
    <cellStyle name="Normal 2 15 2 4 3 5" xfId="18845"/>
    <cellStyle name="Normal 2 15 2 4 3 5 2" xfId="41617"/>
    <cellStyle name="Normal 2 15 2 4 3 6" xfId="25005"/>
    <cellStyle name="Normal 2 15 2 4 4" xfId="3058"/>
    <cellStyle name="Normal 2 15 2 4 4 2" xfId="7183"/>
    <cellStyle name="Normal 2 15 2 4 4 2 2" xfId="29955"/>
    <cellStyle name="Normal 2 15 2 4 4 3" xfId="11310"/>
    <cellStyle name="Normal 2 15 2 4 4 3 2" xfId="34082"/>
    <cellStyle name="Normal 2 15 2 4 4 4" xfId="15710"/>
    <cellStyle name="Normal 2 15 2 4 4 4 2" xfId="38482"/>
    <cellStyle name="Normal 2 15 2 4 4 5" xfId="19670"/>
    <cellStyle name="Normal 2 15 2 4 4 5 2" xfId="42442"/>
    <cellStyle name="Normal 2 15 2 4 4 6" xfId="25830"/>
    <cellStyle name="Normal 2 15 2 4 5" xfId="4048"/>
    <cellStyle name="Normal 2 15 2 4 5 2" xfId="8173"/>
    <cellStyle name="Normal 2 15 2 4 5 2 2" xfId="30945"/>
    <cellStyle name="Normal 2 15 2 4 5 3" xfId="12300"/>
    <cellStyle name="Normal 2 15 2 4 5 3 2" xfId="35072"/>
    <cellStyle name="Normal 2 15 2 4 5 4" xfId="16700"/>
    <cellStyle name="Normal 2 15 2 4 5 4 2" xfId="39472"/>
    <cellStyle name="Normal 2 15 2 4 5 5" xfId="20660"/>
    <cellStyle name="Normal 2 15 2 4 5 5 2" xfId="43432"/>
    <cellStyle name="Normal 2 15 2 4 5 6" xfId="26820"/>
    <cellStyle name="Normal 2 15 2 4 6" xfId="4928"/>
    <cellStyle name="Normal 2 15 2 4 6 2" xfId="27700"/>
    <cellStyle name="Normal 2 15 2 4 7" xfId="9055"/>
    <cellStyle name="Normal 2 15 2 4 7 2" xfId="31827"/>
    <cellStyle name="Normal 2 15 2 4 8" xfId="13455"/>
    <cellStyle name="Normal 2 15 2 4 8 2" xfId="36227"/>
    <cellStyle name="Normal 2 15 2 4 9" xfId="17415"/>
    <cellStyle name="Normal 2 15 2 4 9 2" xfId="40187"/>
    <cellStyle name="Normal 2 15 2 5" xfId="1023"/>
    <cellStyle name="Normal 2 15 2 5 2" xfId="5148"/>
    <cellStyle name="Normal 2 15 2 5 2 2" xfId="27920"/>
    <cellStyle name="Normal 2 15 2 5 3" xfId="9275"/>
    <cellStyle name="Normal 2 15 2 5 3 2" xfId="32047"/>
    <cellStyle name="Normal 2 15 2 5 4" xfId="13675"/>
    <cellStyle name="Normal 2 15 2 5 4 2" xfId="36447"/>
    <cellStyle name="Normal 2 15 2 5 5" xfId="17635"/>
    <cellStyle name="Normal 2 15 2 5 5 2" xfId="40407"/>
    <cellStyle name="Normal 2 15 2 5 6" xfId="23795"/>
    <cellStyle name="Normal 2 15 2 6" xfId="1738"/>
    <cellStyle name="Normal 2 15 2 6 2" xfId="5863"/>
    <cellStyle name="Normal 2 15 2 6 2 2" xfId="28635"/>
    <cellStyle name="Normal 2 15 2 6 3" xfId="9990"/>
    <cellStyle name="Normal 2 15 2 6 3 2" xfId="32762"/>
    <cellStyle name="Normal 2 15 2 6 4" xfId="14390"/>
    <cellStyle name="Normal 2 15 2 6 4 2" xfId="37162"/>
    <cellStyle name="Normal 2 15 2 6 5" xfId="18350"/>
    <cellStyle name="Normal 2 15 2 6 5 2" xfId="41122"/>
    <cellStyle name="Normal 2 15 2 6 6" xfId="24510"/>
    <cellStyle name="Normal 2 15 2 7" xfId="2563"/>
    <cellStyle name="Normal 2 15 2 7 2" xfId="6688"/>
    <cellStyle name="Normal 2 15 2 7 2 2" xfId="29460"/>
    <cellStyle name="Normal 2 15 2 7 3" xfId="10815"/>
    <cellStyle name="Normal 2 15 2 7 3 2" xfId="33587"/>
    <cellStyle name="Normal 2 15 2 7 4" xfId="15215"/>
    <cellStyle name="Normal 2 15 2 7 4 2" xfId="37987"/>
    <cellStyle name="Normal 2 15 2 7 5" xfId="19175"/>
    <cellStyle name="Normal 2 15 2 7 5 2" xfId="41947"/>
    <cellStyle name="Normal 2 15 2 7 6" xfId="25335"/>
    <cellStyle name="Normal 2 15 2 8" xfId="3553"/>
    <cellStyle name="Normal 2 15 2 8 2" xfId="7678"/>
    <cellStyle name="Normal 2 15 2 8 2 2" xfId="30450"/>
    <cellStyle name="Normal 2 15 2 8 3" xfId="11805"/>
    <cellStyle name="Normal 2 15 2 8 3 2" xfId="34577"/>
    <cellStyle name="Normal 2 15 2 8 4" xfId="16205"/>
    <cellStyle name="Normal 2 15 2 8 4 2" xfId="38977"/>
    <cellStyle name="Normal 2 15 2 8 5" xfId="20165"/>
    <cellStyle name="Normal 2 15 2 8 5 2" xfId="42937"/>
    <cellStyle name="Normal 2 15 2 8 6" xfId="26325"/>
    <cellStyle name="Normal 2 15 2 9" xfId="4433"/>
    <cellStyle name="Normal 2 15 2 9 2" xfId="27205"/>
    <cellStyle name="Normal 2 15 20" xfId="3443"/>
    <cellStyle name="Normal 2 15 20 2" xfId="7568"/>
    <cellStyle name="Normal 2 15 20 2 2" xfId="30340"/>
    <cellStyle name="Normal 2 15 20 3" xfId="11695"/>
    <cellStyle name="Normal 2 15 20 3 2" xfId="34467"/>
    <cellStyle name="Normal 2 15 20 4" xfId="16095"/>
    <cellStyle name="Normal 2 15 20 4 2" xfId="38867"/>
    <cellStyle name="Normal 2 15 20 5" xfId="20055"/>
    <cellStyle name="Normal 2 15 20 5 2" xfId="42827"/>
    <cellStyle name="Normal 2 15 20 6" xfId="26215"/>
    <cellStyle name="Normal 2 15 21" xfId="3498"/>
    <cellStyle name="Normal 2 15 21 2" xfId="7623"/>
    <cellStyle name="Normal 2 15 21 2 2" xfId="30395"/>
    <cellStyle name="Normal 2 15 21 3" xfId="11750"/>
    <cellStyle name="Normal 2 15 21 3 2" xfId="34522"/>
    <cellStyle name="Normal 2 15 21 4" xfId="16150"/>
    <cellStyle name="Normal 2 15 21 4 2" xfId="38922"/>
    <cellStyle name="Normal 2 15 21 5" xfId="20110"/>
    <cellStyle name="Normal 2 15 21 5 2" xfId="42882"/>
    <cellStyle name="Normal 2 15 21 6" xfId="26270"/>
    <cellStyle name="Normal 2 15 22" xfId="4213"/>
    <cellStyle name="Normal 2 15 22 2" xfId="26985"/>
    <cellStyle name="Normal 2 15 23" xfId="4268"/>
    <cellStyle name="Normal 2 15 23 2" xfId="27040"/>
    <cellStyle name="Normal 2 15 24" xfId="4323"/>
    <cellStyle name="Normal 2 15 24 2" xfId="27095"/>
    <cellStyle name="Normal 2 15 25" xfId="4378"/>
    <cellStyle name="Normal 2 15 25 2" xfId="27150"/>
    <cellStyle name="Normal 2 15 26" xfId="8338"/>
    <cellStyle name="Normal 2 15 26 2" xfId="31110"/>
    <cellStyle name="Normal 2 15 27" xfId="8395"/>
    <cellStyle name="Normal 2 15 27 2" xfId="31167"/>
    <cellStyle name="Normal 2 15 28" xfId="8450"/>
    <cellStyle name="Normal 2 15 28 2" xfId="31222"/>
    <cellStyle name="Normal 2 15 29" xfId="8505"/>
    <cellStyle name="Normal 2 15 29 2" xfId="31277"/>
    <cellStyle name="Normal 2 15 3" xfId="308"/>
    <cellStyle name="Normal 2 15 3 10" xfId="16975"/>
    <cellStyle name="Normal 2 15 3 10 2" xfId="39747"/>
    <cellStyle name="Normal 2 15 3 11" xfId="23080"/>
    <cellStyle name="Normal 2 15 3 2" xfId="1078"/>
    <cellStyle name="Normal 2 15 3 2 2" xfId="5203"/>
    <cellStyle name="Normal 2 15 3 2 2 2" xfId="27975"/>
    <cellStyle name="Normal 2 15 3 2 3" xfId="9330"/>
    <cellStyle name="Normal 2 15 3 2 3 2" xfId="32102"/>
    <cellStyle name="Normal 2 15 3 2 4" xfId="13730"/>
    <cellStyle name="Normal 2 15 3 2 4 2" xfId="36502"/>
    <cellStyle name="Normal 2 15 3 2 5" xfId="17690"/>
    <cellStyle name="Normal 2 15 3 2 5 2" xfId="40462"/>
    <cellStyle name="Normal 2 15 3 2 6" xfId="23850"/>
    <cellStyle name="Normal 2 15 3 3" xfId="1793"/>
    <cellStyle name="Normal 2 15 3 3 2" xfId="5918"/>
    <cellStyle name="Normal 2 15 3 3 2 2" xfId="28690"/>
    <cellStyle name="Normal 2 15 3 3 3" xfId="10045"/>
    <cellStyle name="Normal 2 15 3 3 3 2" xfId="32817"/>
    <cellStyle name="Normal 2 15 3 3 4" xfId="14445"/>
    <cellStyle name="Normal 2 15 3 3 4 2" xfId="37217"/>
    <cellStyle name="Normal 2 15 3 3 5" xfId="18405"/>
    <cellStyle name="Normal 2 15 3 3 5 2" xfId="41177"/>
    <cellStyle name="Normal 2 15 3 3 6" xfId="24565"/>
    <cellStyle name="Normal 2 15 3 4" xfId="2618"/>
    <cellStyle name="Normal 2 15 3 4 2" xfId="6743"/>
    <cellStyle name="Normal 2 15 3 4 2 2" xfId="29515"/>
    <cellStyle name="Normal 2 15 3 4 3" xfId="10870"/>
    <cellStyle name="Normal 2 15 3 4 3 2" xfId="33642"/>
    <cellStyle name="Normal 2 15 3 4 4" xfId="15270"/>
    <cellStyle name="Normal 2 15 3 4 4 2" xfId="38042"/>
    <cellStyle name="Normal 2 15 3 4 5" xfId="19230"/>
    <cellStyle name="Normal 2 15 3 4 5 2" xfId="42002"/>
    <cellStyle name="Normal 2 15 3 4 6" xfId="25390"/>
    <cellStyle name="Normal 2 15 3 5" xfId="3608"/>
    <cellStyle name="Normal 2 15 3 5 2" xfId="7733"/>
    <cellStyle name="Normal 2 15 3 5 2 2" xfId="30505"/>
    <cellStyle name="Normal 2 15 3 5 3" xfId="11860"/>
    <cellStyle name="Normal 2 15 3 5 3 2" xfId="34632"/>
    <cellStyle name="Normal 2 15 3 5 4" xfId="16260"/>
    <cellStyle name="Normal 2 15 3 5 4 2" xfId="39032"/>
    <cellStyle name="Normal 2 15 3 5 5" xfId="20220"/>
    <cellStyle name="Normal 2 15 3 5 5 2" xfId="42992"/>
    <cellStyle name="Normal 2 15 3 5 6" xfId="26380"/>
    <cellStyle name="Normal 2 15 3 6" xfId="4488"/>
    <cellStyle name="Normal 2 15 3 6 2" xfId="27260"/>
    <cellStyle name="Normal 2 15 3 7" xfId="8615"/>
    <cellStyle name="Normal 2 15 3 7 2" xfId="31387"/>
    <cellStyle name="Normal 2 15 3 8" xfId="12575"/>
    <cellStyle name="Normal 2 15 3 8 2" xfId="35347"/>
    <cellStyle name="Normal 2 15 3 9" xfId="13015"/>
    <cellStyle name="Normal 2 15 3 9 2" xfId="35787"/>
    <cellStyle name="Normal 2 15 30" xfId="12465"/>
    <cellStyle name="Normal 2 15 30 2" xfId="35237"/>
    <cellStyle name="Normal 2 15 31" xfId="12795"/>
    <cellStyle name="Normal 2 15 31 2" xfId="35567"/>
    <cellStyle name="Normal 2 15 32" xfId="12850"/>
    <cellStyle name="Normal 2 15 32 2" xfId="35622"/>
    <cellStyle name="Normal 2 15 33" xfId="12905"/>
    <cellStyle name="Normal 2 15 33 2" xfId="35677"/>
    <cellStyle name="Normal 2 15 34" xfId="16865"/>
    <cellStyle name="Normal 2 15 34 2" xfId="39637"/>
    <cellStyle name="Normal 2 15 35" xfId="20825"/>
    <cellStyle name="Normal 2 15 35 2" xfId="43597"/>
    <cellStyle name="Normal 2 15 36" xfId="20880"/>
    <cellStyle name="Normal 2 15 36 2" xfId="43652"/>
    <cellStyle name="Normal 2 15 37" xfId="20935"/>
    <cellStyle name="Normal 2 15 37 2" xfId="43707"/>
    <cellStyle name="Normal 2 15 38" xfId="20990"/>
    <cellStyle name="Normal 2 15 38 2" xfId="43762"/>
    <cellStyle name="Normal 2 15 39" xfId="21045"/>
    <cellStyle name="Normal 2 15 39 2" xfId="43817"/>
    <cellStyle name="Normal 2 15 4" xfId="473"/>
    <cellStyle name="Normal 2 15 4 10" xfId="17085"/>
    <cellStyle name="Normal 2 15 4 10 2" xfId="39857"/>
    <cellStyle name="Normal 2 15 4 11" xfId="23245"/>
    <cellStyle name="Normal 2 15 4 2" xfId="1188"/>
    <cellStyle name="Normal 2 15 4 2 2" xfId="5313"/>
    <cellStyle name="Normal 2 15 4 2 2 2" xfId="28085"/>
    <cellStyle name="Normal 2 15 4 2 3" xfId="9440"/>
    <cellStyle name="Normal 2 15 4 2 3 2" xfId="32212"/>
    <cellStyle name="Normal 2 15 4 2 4" xfId="13840"/>
    <cellStyle name="Normal 2 15 4 2 4 2" xfId="36612"/>
    <cellStyle name="Normal 2 15 4 2 5" xfId="17800"/>
    <cellStyle name="Normal 2 15 4 2 5 2" xfId="40572"/>
    <cellStyle name="Normal 2 15 4 2 6" xfId="23960"/>
    <cellStyle name="Normal 2 15 4 3" xfId="1903"/>
    <cellStyle name="Normal 2 15 4 3 2" xfId="6028"/>
    <cellStyle name="Normal 2 15 4 3 2 2" xfId="28800"/>
    <cellStyle name="Normal 2 15 4 3 3" xfId="10155"/>
    <cellStyle name="Normal 2 15 4 3 3 2" xfId="32927"/>
    <cellStyle name="Normal 2 15 4 3 4" xfId="14555"/>
    <cellStyle name="Normal 2 15 4 3 4 2" xfId="37327"/>
    <cellStyle name="Normal 2 15 4 3 5" xfId="18515"/>
    <cellStyle name="Normal 2 15 4 3 5 2" xfId="41287"/>
    <cellStyle name="Normal 2 15 4 3 6" xfId="24675"/>
    <cellStyle name="Normal 2 15 4 4" xfId="2728"/>
    <cellStyle name="Normal 2 15 4 4 2" xfId="6853"/>
    <cellStyle name="Normal 2 15 4 4 2 2" xfId="29625"/>
    <cellStyle name="Normal 2 15 4 4 3" xfId="10980"/>
    <cellStyle name="Normal 2 15 4 4 3 2" xfId="33752"/>
    <cellStyle name="Normal 2 15 4 4 4" xfId="15380"/>
    <cellStyle name="Normal 2 15 4 4 4 2" xfId="38152"/>
    <cellStyle name="Normal 2 15 4 4 5" xfId="19340"/>
    <cellStyle name="Normal 2 15 4 4 5 2" xfId="42112"/>
    <cellStyle name="Normal 2 15 4 4 6" xfId="25500"/>
    <cellStyle name="Normal 2 15 4 5" xfId="3718"/>
    <cellStyle name="Normal 2 15 4 5 2" xfId="7843"/>
    <cellStyle name="Normal 2 15 4 5 2 2" xfId="30615"/>
    <cellStyle name="Normal 2 15 4 5 3" xfId="11970"/>
    <cellStyle name="Normal 2 15 4 5 3 2" xfId="34742"/>
    <cellStyle name="Normal 2 15 4 5 4" xfId="16370"/>
    <cellStyle name="Normal 2 15 4 5 4 2" xfId="39142"/>
    <cellStyle name="Normal 2 15 4 5 5" xfId="20330"/>
    <cellStyle name="Normal 2 15 4 5 5 2" xfId="43102"/>
    <cellStyle name="Normal 2 15 4 5 6" xfId="26490"/>
    <cellStyle name="Normal 2 15 4 6" xfId="4598"/>
    <cellStyle name="Normal 2 15 4 6 2" xfId="27370"/>
    <cellStyle name="Normal 2 15 4 7" xfId="8725"/>
    <cellStyle name="Normal 2 15 4 7 2" xfId="31497"/>
    <cellStyle name="Normal 2 15 4 8" xfId="12685"/>
    <cellStyle name="Normal 2 15 4 8 2" xfId="35457"/>
    <cellStyle name="Normal 2 15 4 9" xfId="13125"/>
    <cellStyle name="Normal 2 15 4 9 2" xfId="35897"/>
    <cellStyle name="Normal 2 15 40" xfId="21100"/>
    <cellStyle name="Normal 2 15 40 2" xfId="43872"/>
    <cellStyle name="Normal 2 15 41" xfId="21155"/>
    <cellStyle name="Normal 2 15 41 2" xfId="43927"/>
    <cellStyle name="Normal 2 15 42" xfId="21210"/>
    <cellStyle name="Normal 2 15 42 2" xfId="43982"/>
    <cellStyle name="Normal 2 15 43" xfId="21265"/>
    <cellStyle name="Normal 2 15 43 2" xfId="44037"/>
    <cellStyle name="Normal 2 15 44" xfId="21320"/>
    <cellStyle name="Normal 2 15 44 2" xfId="44092"/>
    <cellStyle name="Normal 2 15 45" xfId="21375"/>
    <cellStyle name="Normal 2 15 45 2" xfId="44147"/>
    <cellStyle name="Normal 2 15 46" xfId="21430"/>
    <cellStyle name="Normal 2 15 46 2" xfId="44202"/>
    <cellStyle name="Normal 2 15 47" xfId="21485"/>
    <cellStyle name="Normal 2 15 47 2" xfId="44257"/>
    <cellStyle name="Normal 2 15 48" xfId="21540"/>
    <cellStyle name="Normal 2 15 48 2" xfId="44312"/>
    <cellStyle name="Normal 2 15 49" xfId="21595"/>
    <cellStyle name="Normal 2 15 49 2" xfId="44367"/>
    <cellStyle name="Normal 2 15 5" xfId="583"/>
    <cellStyle name="Normal 2 15 5 10" xfId="23355"/>
    <cellStyle name="Normal 2 15 5 2" xfId="1298"/>
    <cellStyle name="Normal 2 15 5 2 2" xfId="5423"/>
    <cellStyle name="Normal 2 15 5 2 2 2" xfId="28195"/>
    <cellStyle name="Normal 2 15 5 2 3" xfId="9550"/>
    <cellStyle name="Normal 2 15 5 2 3 2" xfId="32322"/>
    <cellStyle name="Normal 2 15 5 2 4" xfId="13950"/>
    <cellStyle name="Normal 2 15 5 2 4 2" xfId="36722"/>
    <cellStyle name="Normal 2 15 5 2 5" xfId="17910"/>
    <cellStyle name="Normal 2 15 5 2 5 2" xfId="40682"/>
    <cellStyle name="Normal 2 15 5 2 6" xfId="24070"/>
    <cellStyle name="Normal 2 15 5 3" xfId="2013"/>
    <cellStyle name="Normal 2 15 5 3 2" xfId="6138"/>
    <cellStyle name="Normal 2 15 5 3 2 2" xfId="28910"/>
    <cellStyle name="Normal 2 15 5 3 3" xfId="10265"/>
    <cellStyle name="Normal 2 15 5 3 3 2" xfId="33037"/>
    <cellStyle name="Normal 2 15 5 3 4" xfId="14665"/>
    <cellStyle name="Normal 2 15 5 3 4 2" xfId="37437"/>
    <cellStyle name="Normal 2 15 5 3 5" xfId="18625"/>
    <cellStyle name="Normal 2 15 5 3 5 2" xfId="41397"/>
    <cellStyle name="Normal 2 15 5 3 6" xfId="24785"/>
    <cellStyle name="Normal 2 15 5 4" xfId="2838"/>
    <cellStyle name="Normal 2 15 5 4 2" xfId="6963"/>
    <cellStyle name="Normal 2 15 5 4 2 2" xfId="29735"/>
    <cellStyle name="Normal 2 15 5 4 3" xfId="11090"/>
    <cellStyle name="Normal 2 15 5 4 3 2" xfId="33862"/>
    <cellStyle name="Normal 2 15 5 4 4" xfId="15490"/>
    <cellStyle name="Normal 2 15 5 4 4 2" xfId="38262"/>
    <cellStyle name="Normal 2 15 5 4 5" xfId="19450"/>
    <cellStyle name="Normal 2 15 5 4 5 2" xfId="42222"/>
    <cellStyle name="Normal 2 15 5 4 6" xfId="25610"/>
    <cellStyle name="Normal 2 15 5 5" xfId="3828"/>
    <cellStyle name="Normal 2 15 5 5 2" xfId="7953"/>
    <cellStyle name="Normal 2 15 5 5 2 2" xfId="30725"/>
    <cellStyle name="Normal 2 15 5 5 3" xfId="12080"/>
    <cellStyle name="Normal 2 15 5 5 3 2" xfId="34852"/>
    <cellStyle name="Normal 2 15 5 5 4" xfId="16480"/>
    <cellStyle name="Normal 2 15 5 5 4 2" xfId="39252"/>
    <cellStyle name="Normal 2 15 5 5 5" xfId="20440"/>
    <cellStyle name="Normal 2 15 5 5 5 2" xfId="43212"/>
    <cellStyle name="Normal 2 15 5 5 6" xfId="26600"/>
    <cellStyle name="Normal 2 15 5 6" xfId="4708"/>
    <cellStyle name="Normal 2 15 5 6 2" xfId="27480"/>
    <cellStyle name="Normal 2 15 5 7" xfId="8835"/>
    <cellStyle name="Normal 2 15 5 7 2" xfId="31607"/>
    <cellStyle name="Normal 2 15 5 8" xfId="13235"/>
    <cellStyle name="Normal 2 15 5 8 2" xfId="36007"/>
    <cellStyle name="Normal 2 15 5 9" xfId="17195"/>
    <cellStyle name="Normal 2 15 5 9 2" xfId="39967"/>
    <cellStyle name="Normal 2 15 50" xfId="21650"/>
    <cellStyle name="Normal 2 15 50 2" xfId="44422"/>
    <cellStyle name="Normal 2 15 51" xfId="21705"/>
    <cellStyle name="Normal 2 15 51 2" xfId="44477"/>
    <cellStyle name="Normal 2 15 52" xfId="21760"/>
    <cellStyle name="Normal 2 15 52 2" xfId="44532"/>
    <cellStyle name="Normal 2 15 53" xfId="21815"/>
    <cellStyle name="Normal 2 15 53 2" xfId="44587"/>
    <cellStyle name="Normal 2 15 54" xfId="21870"/>
    <cellStyle name="Normal 2 15 54 2" xfId="44642"/>
    <cellStyle name="Normal 2 15 55" xfId="21925"/>
    <cellStyle name="Normal 2 15 55 2" xfId="44697"/>
    <cellStyle name="Normal 2 15 56" xfId="21980"/>
    <cellStyle name="Normal 2 15 56 2" xfId="44752"/>
    <cellStyle name="Normal 2 15 57" xfId="22035"/>
    <cellStyle name="Normal 2 15 57 2" xfId="44807"/>
    <cellStyle name="Normal 2 15 58" xfId="22090"/>
    <cellStyle name="Normal 2 15 58 2" xfId="44862"/>
    <cellStyle name="Normal 2 15 59" xfId="22145"/>
    <cellStyle name="Normal 2 15 59 2" xfId="44917"/>
    <cellStyle name="Normal 2 15 6" xfId="638"/>
    <cellStyle name="Normal 2 15 6 10" xfId="23410"/>
    <cellStyle name="Normal 2 15 6 2" xfId="1353"/>
    <cellStyle name="Normal 2 15 6 2 2" xfId="5478"/>
    <cellStyle name="Normal 2 15 6 2 2 2" xfId="28250"/>
    <cellStyle name="Normal 2 15 6 2 3" xfId="9605"/>
    <cellStyle name="Normal 2 15 6 2 3 2" xfId="32377"/>
    <cellStyle name="Normal 2 15 6 2 4" xfId="14005"/>
    <cellStyle name="Normal 2 15 6 2 4 2" xfId="36777"/>
    <cellStyle name="Normal 2 15 6 2 5" xfId="17965"/>
    <cellStyle name="Normal 2 15 6 2 5 2" xfId="40737"/>
    <cellStyle name="Normal 2 15 6 2 6" xfId="24125"/>
    <cellStyle name="Normal 2 15 6 3" xfId="2068"/>
    <cellStyle name="Normal 2 15 6 3 2" xfId="6193"/>
    <cellStyle name="Normal 2 15 6 3 2 2" xfId="28965"/>
    <cellStyle name="Normal 2 15 6 3 3" xfId="10320"/>
    <cellStyle name="Normal 2 15 6 3 3 2" xfId="33092"/>
    <cellStyle name="Normal 2 15 6 3 4" xfId="14720"/>
    <cellStyle name="Normal 2 15 6 3 4 2" xfId="37492"/>
    <cellStyle name="Normal 2 15 6 3 5" xfId="18680"/>
    <cellStyle name="Normal 2 15 6 3 5 2" xfId="41452"/>
    <cellStyle name="Normal 2 15 6 3 6" xfId="24840"/>
    <cellStyle name="Normal 2 15 6 4" xfId="2893"/>
    <cellStyle name="Normal 2 15 6 4 2" xfId="7018"/>
    <cellStyle name="Normal 2 15 6 4 2 2" xfId="29790"/>
    <cellStyle name="Normal 2 15 6 4 3" xfId="11145"/>
    <cellStyle name="Normal 2 15 6 4 3 2" xfId="33917"/>
    <cellStyle name="Normal 2 15 6 4 4" xfId="15545"/>
    <cellStyle name="Normal 2 15 6 4 4 2" xfId="38317"/>
    <cellStyle name="Normal 2 15 6 4 5" xfId="19505"/>
    <cellStyle name="Normal 2 15 6 4 5 2" xfId="42277"/>
    <cellStyle name="Normal 2 15 6 4 6" xfId="25665"/>
    <cellStyle name="Normal 2 15 6 5" xfId="3883"/>
    <cellStyle name="Normal 2 15 6 5 2" xfId="8008"/>
    <cellStyle name="Normal 2 15 6 5 2 2" xfId="30780"/>
    <cellStyle name="Normal 2 15 6 5 3" xfId="12135"/>
    <cellStyle name="Normal 2 15 6 5 3 2" xfId="34907"/>
    <cellStyle name="Normal 2 15 6 5 4" xfId="16535"/>
    <cellStyle name="Normal 2 15 6 5 4 2" xfId="39307"/>
    <cellStyle name="Normal 2 15 6 5 5" xfId="20495"/>
    <cellStyle name="Normal 2 15 6 5 5 2" xfId="43267"/>
    <cellStyle name="Normal 2 15 6 5 6" xfId="26655"/>
    <cellStyle name="Normal 2 15 6 6" xfId="4763"/>
    <cellStyle name="Normal 2 15 6 6 2" xfId="27535"/>
    <cellStyle name="Normal 2 15 6 7" xfId="8890"/>
    <cellStyle name="Normal 2 15 6 7 2" xfId="31662"/>
    <cellStyle name="Normal 2 15 6 8" xfId="13290"/>
    <cellStyle name="Normal 2 15 6 8 2" xfId="36062"/>
    <cellStyle name="Normal 2 15 6 9" xfId="17250"/>
    <cellStyle name="Normal 2 15 6 9 2" xfId="40022"/>
    <cellStyle name="Normal 2 15 60" xfId="22200"/>
    <cellStyle name="Normal 2 15 60 2" xfId="44972"/>
    <cellStyle name="Normal 2 15 61" xfId="22255"/>
    <cellStyle name="Normal 2 15 61 2" xfId="45027"/>
    <cellStyle name="Normal 2 15 62" xfId="22310"/>
    <cellStyle name="Normal 2 15 62 2" xfId="45082"/>
    <cellStyle name="Normal 2 15 63" xfId="22365"/>
    <cellStyle name="Normal 2 15 63 2" xfId="45137"/>
    <cellStyle name="Normal 2 15 64" xfId="22420"/>
    <cellStyle name="Normal 2 15 64 2" xfId="45192"/>
    <cellStyle name="Normal 2 15 65" xfId="22475"/>
    <cellStyle name="Normal 2 15 65 2" xfId="45247"/>
    <cellStyle name="Normal 2 15 66" xfId="22530"/>
    <cellStyle name="Normal 2 15 66 2" xfId="45302"/>
    <cellStyle name="Normal 2 15 67" xfId="22585"/>
    <cellStyle name="Normal 2 15 67 2" xfId="45357"/>
    <cellStyle name="Normal 2 15 68" xfId="22640"/>
    <cellStyle name="Normal 2 15 68 2" xfId="45412"/>
    <cellStyle name="Normal 2 15 69" xfId="22695"/>
    <cellStyle name="Normal 2 15 69 2" xfId="45467"/>
    <cellStyle name="Normal 2 15 7" xfId="693"/>
    <cellStyle name="Normal 2 15 7 10" xfId="23465"/>
    <cellStyle name="Normal 2 15 7 2" xfId="1408"/>
    <cellStyle name="Normal 2 15 7 2 2" xfId="5533"/>
    <cellStyle name="Normal 2 15 7 2 2 2" xfId="28305"/>
    <cellStyle name="Normal 2 15 7 2 3" xfId="9660"/>
    <cellStyle name="Normal 2 15 7 2 3 2" xfId="32432"/>
    <cellStyle name="Normal 2 15 7 2 4" xfId="14060"/>
    <cellStyle name="Normal 2 15 7 2 4 2" xfId="36832"/>
    <cellStyle name="Normal 2 15 7 2 5" xfId="18020"/>
    <cellStyle name="Normal 2 15 7 2 5 2" xfId="40792"/>
    <cellStyle name="Normal 2 15 7 2 6" xfId="24180"/>
    <cellStyle name="Normal 2 15 7 3" xfId="2123"/>
    <cellStyle name="Normal 2 15 7 3 2" xfId="6248"/>
    <cellStyle name="Normal 2 15 7 3 2 2" xfId="29020"/>
    <cellStyle name="Normal 2 15 7 3 3" xfId="10375"/>
    <cellStyle name="Normal 2 15 7 3 3 2" xfId="33147"/>
    <cellStyle name="Normal 2 15 7 3 4" xfId="14775"/>
    <cellStyle name="Normal 2 15 7 3 4 2" xfId="37547"/>
    <cellStyle name="Normal 2 15 7 3 5" xfId="18735"/>
    <cellStyle name="Normal 2 15 7 3 5 2" xfId="41507"/>
    <cellStyle name="Normal 2 15 7 3 6" xfId="24895"/>
    <cellStyle name="Normal 2 15 7 4" xfId="2948"/>
    <cellStyle name="Normal 2 15 7 4 2" xfId="7073"/>
    <cellStyle name="Normal 2 15 7 4 2 2" xfId="29845"/>
    <cellStyle name="Normal 2 15 7 4 3" xfId="11200"/>
    <cellStyle name="Normal 2 15 7 4 3 2" xfId="33972"/>
    <cellStyle name="Normal 2 15 7 4 4" xfId="15600"/>
    <cellStyle name="Normal 2 15 7 4 4 2" xfId="38372"/>
    <cellStyle name="Normal 2 15 7 4 5" xfId="19560"/>
    <cellStyle name="Normal 2 15 7 4 5 2" xfId="42332"/>
    <cellStyle name="Normal 2 15 7 4 6" xfId="25720"/>
    <cellStyle name="Normal 2 15 7 5" xfId="3938"/>
    <cellStyle name="Normal 2 15 7 5 2" xfId="8063"/>
    <cellStyle name="Normal 2 15 7 5 2 2" xfId="30835"/>
    <cellStyle name="Normal 2 15 7 5 3" xfId="12190"/>
    <cellStyle name="Normal 2 15 7 5 3 2" xfId="34962"/>
    <cellStyle name="Normal 2 15 7 5 4" xfId="16590"/>
    <cellStyle name="Normal 2 15 7 5 4 2" xfId="39362"/>
    <cellStyle name="Normal 2 15 7 5 5" xfId="20550"/>
    <cellStyle name="Normal 2 15 7 5 5 2" xfId="43322"/>
    <cellStyle name="Normal 2 15 7 5 6" xfId="26710"/>
    <cellStyle name="Normal 2 15 7 6" xfId="4818"/>
    <cellStyle name="Normal 2 15 7 6 2" xfId="27590"/>
    <cellStyle name="Normal 2 15 7 7" xfId="8945"/>
    <cellStyle name="Normal 2 15 7 7 2" xfId="31717"/>
    <cellStyle name="Normal 2 15 7 8" xfId="13345"/>
    <cellStyle name="Normal 2 15 7 8 2" xfId="36117"/>
    <cellStyle name="Normal 2 15 7 9" xfId="17305"/>
    <cellStyle name="Normal 2 15 7 9 2" xfId="40077"/>
    <cellStyle name="Normal 2 15 70" xfId="22750"/>
    <cellStyle name="Normal 2 15 70 2" xfId="45522"/>
    <cellStyle name="Normal 2 15 71" xfId="22805"/>
    <cellStyle name="Normal 2 15 71 2" xfId="45577"/>
    <cellStyle name="Normal 2 15 72" xfId="22860"/>
    <cellStyle name="Normal 2 15 72 2" xfId="45632"/>
    <cellStyle name="Normal 2 15 73" xfId="22915"/>
    <cellStyle name="Normal 2 15 73 2" xfId="45687"/>
    <cellStyle name="Normal 2 15 74" xfId="22970"/>
    <cellStyle name="Normal 2 15 8" xfId="748"/>
    <cellStyle name="Normal 2 15 8 10" xfId="23520"/>
    <cellStyle name="Normal 2 15 8 2" xfId="1463"/>
    <cellStyle name="Normal 2 15 8 2 2" xfId="5588"/>
    <cellStyle name="Normal 2 15 8 2 2 2" xfId="28360"/>
    <cellStyle name="Normal 2 15 8 2 3" xfId="9715"/>
    <cellStyle name="Normal 2 15 8 2 3 2" xfId="32487"/>
    <cellStyle name="Normal 2 15 8 2 4" xfId="14115"/>
    <cellStyle name="Normal 2 15 8 2 4 2" xfId="36887"/>
    <cellStyle name="Normal 2 15 8 2 5" xfId="18075"/>
    <cellStyle name="Normal 2 15 8 2 5 2" xfId="40847"/>
    <cellStyle name="Normal 2 15 8 2 6" xfId="24235"/>
    <cellStyle name="Normal 2 15 8 3" xfId="2178"/>
    <cellStyle name="Normal 2 15 8 3 2" xfId="6303"/>
    <cellStyle name="Normal 2 15 8 3 2 2" xfId="29075"/>
    <cellStyle name="Normal 2 15 8 3 3" xfId="10430"/>
    <cellStyle name="Normal 2 15 8 3 3 2" xfId="33202"/>
    <cellStyle name="Normal 2 15 8 3 4" xfId="14830"/>
    <cellStyle name="Normal 2 15 8 3 4 2" xfId="37602"/>
    <cellStyle name="Normal 2 15 8 3 5" xfId="18790"/>
    <cellStyle name="Normal 2 15 8 3 5 2" xfId="41562"/>
    <cellStyle name="Normal 2 15 8 3 6" xfId="24950"/>
    <cellStyle name="Normal 2 15 8 4" xfId="3003"/>
    <cellStyle name="Normal 2 15 8 4 2" xfId="7128"/>
    <cellStyle name="Normal 2 15 8 4 2 2" xfId="29900"/>
    <cellStyle name="Normal 2 15 8 4 3" xfId="11255"/>
    <cellStyle name="Normal 2 15 8 4 3 2" xfId="34027"/>
    <cellStyle name="Normal 2 15 8 4 4" xfId="15655"/>
    <cellStyle name="Normal 2 15 8 4 4 2" xfId="38427"/>
    <cellStyle name="Normal 2 15 8 4 5" xfId="19615"/>
    <cellStyle name="Normal 2 15 8 4 5 2" xfId="42387"/>
    <cellStyle name="Normal 2 15 8 4 6" xfId="25775"/>
    <cellStyle name="Normal 2 15 8 5" xfId="3993"/>
    <cellStyle name="Normal 2 15 8 5 2" xfId="8118"/>
    <cellStyle name="Normal 2 15 8 5 2 2" xfId="30890"/>
    <cellStyle name="Normal 2 15 8 5 3" xfId="12245"/>
    <cellStyle name="Normal 2 15 8 5 3 2" xfId="35017"/>
    <cellStyle name="Normal 2 15 8 5 4" xfId="16645"/>
    <cellStyle name="Normal 2 15 8 5 4 2" xfId="39417"/>
    <cellStyle name="Normal 2 15 8 5 5" xfId="20605"/>
    <cellStyle name="Normal 2 15 8 5 5 2" xfId="43377"/>
    <cellStyle name="Normal 2 15 8 5 6" xfId="26765"/>
    <cellStyle name="Normal 2 15 8 6" xfId="4873"/>
    <cellStyle name="Normal 2 15 8 6 2" xfId="27645"/>
    <cellStyle name="Normal 2 15 8 7" xfId="9000"/>
    <cellStyle name="Normal 2 15 8 7 2" xfId="31772"/>
    <cellStyle name="Normal 2 15 8 8" xfId="13400"/>
    <cellStyle name="Normal 2 15 8 8 2" xfId="36172"/>
    <cellStyle name="Normal 2 15 8 9" xfId="17360"/>
    <cellStyle name="Normal 2 15 8 9 2" xfId="40132"/>
    <cellStyle name="Normal 2 15 9" xfId="858"/>
    <cellStyle name="Normal 2 15 9 10" xfId="23630"/>
    <cellStyle name="Normal 2 15 9 2" xfId="1573"/>
    <cellStyle name="Normal 2 15 9 2 2" xfId="5698"/>
    <cellStyle name="Normal 2 15 9 2 2 2" xfId="28470"/>
    <cellStyle name="Normal 2 15 9 2 3" xfId="9825"/>
    <cellStyle name="Normal 2 15 9 2 3 2" xfId="32597"/>
    <cellStyle name="Normal 2 15 9 2 4" xfId="14225"/>
    <cellStyle name="Normal 2 15 9 2 4 2" xfId="36997"/>
    <cellStyle name="Normal 2 15 9 2 5" xfId="18185"/>
    <cellStyle name="Normal 2 15 9 2 5 2" xfId="40957"/>
    <cellStyle name="Normal 2 15 9 2 6" xfId="24345"/>
    <cellStyle name="Normal 2 15 9 3" xfId="2288"/>
    <cellStyle name="Normal 2 15 9 3 2" xfId="6413"/>
    <cellStyle name="Normal 2 15 9 3 2 2" xfId="29185"/>
    <cellStyle name="Normal 2 15 9 3 3" xfId="10540"/>
    <cellStyle name="Normal 2 15 9 3 3 2" xfId="33312"/>
    <cellStyle name="Normal 2 15 9 3 4" xfId="14940"/>
    <cellStyle name="Normal 2 15 9 3 4 2" xfId="37712"/>
    <cellStyle name="Normal 2 15 9 3 5" xfId="18900"/>
    <cellStyle name="Normal 2 15 9 3 5 2" xfId="41672"/>
    <cellStyle name="Normal 2 15 9 3 6" xfId="25060"/>
    <cellStyle name="Normal 2 15 9 4" xfId="3113"/>
    <cellStyle name="Normal 2 15 9 4 2" xfId="7238"/>
    <cellStyle name="Normal 2 15 9 4 2 2" xfId="30010"/>
    <cellStyle name="Normal 2 15 9 4 3" xfId="11365"/>
    <cellStyle name="Normal 2 15 9 4 3 2" xfId="34137"/>
    <cellStyle name="Normal 2 15 9 4 4" xfId="15765"/>
    <cellStyle name="Normal 2 15 9 4 4 2" xfId="38537"/>
    <cellStyle name="Normal 2 15 9 4 5" xfId="19725"/>
    <cellStyle name="Normal 2 15 9 4 5 2" xfId="42497"/>
    <cellStyle name="Normal 2 15 9 4 6" xfId="25885"/>
    <cellStyle name="Normal 2 15 9 5" xfId="4103"/>
    <cellStyle name="Normal 2 15 9 5 2" xfId="8228"/>
    <cellStyle name="Normal 2 15 9 5 2 2" xfId="31000"/>
    <cellStyle name="Normal 2 15 9 5 3" xfId="12355"/>
    <cellStyle name="Normal 2 15 9 5 3 2" xfId="35127"/>
    <cellStyle name="Normal 2 15 9 5 4" xfId="16755"/>
    <cellStyle name="Normal 2 15 9 5 4 2" xfId="39527"/>
    <cellStyle name="Normal 2 15 9 5 5" xfId="20715"/>
    <cellStyle name="Normal 2 15 9 5 5 2" xfId="43487"/>
    <cellStyle name="Normal 2 15 9 5 6" xfId="26875"/>
    <cellStyle name="Normal 2 15 9 6" xfId="4983"/>
    <cellStyle name="Normal 2 15 9 6 2" xfId="27755"/>
    <cellStyle name="Normal 2 15 9 7" xfId="9110"/>
    <cellStyle name="Normal 2 15 9 7 2" xfId="31882"/>
    <cellStyle name="Normal 2 15 9 8" xfId="13510"/>
    <cellStyle name="Normal 2 15 9 8 2" xfId="36282"/>
    <cellStyle name="Normal 2 15 9 9" xfId="17470"/>
    <cellStyle name="Normal 2 15 9 9 2" xfId="40242"/>
    <cellStyle name="Normal 2 150" xfId="45772"/>
    <cellStyle name="Normal 2 151" xfId="45773"/>
    <cellStyle name="Normal 2 152" xfId="45774"/>
    <cellStyle name="Normal 2 153" xfId="45775"/>
    <cellStyle name="Normal 2 154" xfId="45776"/>
    <cellStyle name="Normal 2 16" xfId="140"/>
    <cellStyle name="Normal 2 16 10" xfId="914"/>
    <cellStyle name="Normal 2 16 10 10" xfId="23686"/>
    <cellStyle name="Normal 2 16 10 2" xfId="1629"/>
    <cellStyle name="Normal 2 16 10 2 2" xfId="5754"/>
    <cellStyle name="Normal 2 16 10 2 2 2" xfId="28526"/>
    <cellStyle name="Normal 2 16 10 2 3" xfId="9881"/>
    <cellStyle name="Normal 2 16 10 2 3 2" xfId="32653"/>
    <cellStyle name="Normal 2 16 10 2 4" xfId="14281"/>
    <cellStyle name="Normal 2 16 10 2 4 2" xfId="37053"/>
    <cellStyle name="Normal 2 16 10 2 5" xfId="18241"/>
    <cellStyle name="Normal 2 16 10 2 5 2" xfId="41013"/>
    <cellStyle name="Normal 2 16 10 2 6" xfId="24401"/>
    <cellStyle name="Normal 2 16 10 3" xfId="2344"/>
    <cellStyle name="Normal 2 16 10 3 2" xfId="6469"/>
    <cellStyle name="Normal 2 16 10 3 2 2" xfId="29241"/>
    <cellStyle name="Normal 2 16 10 3 3" xfId="10596"/>
    <cellStyle name="Normal 2 16 10 3 3 2" xfId="33368"/>
    <cellStyle name="Normal 2 16 10 3 4" xfId="14996"/>
    <cellStyle name="Normal 2 16 10 3 4 2" xfId="37768"/>
    <cellStyle name="Normal 2 16 10 3 5" xfId="18956"/>
    <cellStyle name="Normal 2 16 10 3 5 2" xfId="41728"/>
    <cellStyle name="Normal 2 16 10 3 6" xfId="25116"/>
    <cellStyle name="Normal 2 16 10 4" xfId="3169"/>
    <cellStyle name="Normal 2 16 10 4 2" xfId="7294"/>
    <cellStyle name="Normal 2 16 10 4 2 2" xfId="30066"/>
    <cellStyle name="Normal 2 16 10 4 3" xfId="11421"/>
    <cellStyle name="Normal 2 16 10 4 3 2" xfId="34193"/>
    <cellStyle name="Normal 2 16 10 4 4" xfId="15821"/>
    <cellStyle name="Normal 2 16 10 4 4 2" xfId="38593"/>
    <cellStyle name="Normal 2 16 10 4 5" xfId="19781"/>
    <cellStyle name="Normal 2 16 10 4 5 2" xfId="42553"/>
    <cellStyle name="Normal 2 16 10 4 6" xfId="25941"/>
    <cellStyle name="Normal 2 16 10 5" xfId="4159"/>
    <cellStyle name="Normal 2 16 10 5 2" xfId="8284"/>
    <cellStyle name="Normal 2 16 10 5 2 2" xfId="31056"/>
    <cellStyle name="Normal 2 16 10 5 3" xfId="12411"/>
    <cellStyle name="Normal 2 16 10 5 3 2" xfId="35183"/>
    <cellStyle name="Normal 2 16 10 5 4" xfId="16811"/>
    <cellStyle name="Normal 2 16 10 5 4 2" xfId="39583"/>
    <cellStyle name="Normal 2 16 10 5 5" xfId="20771"/>
    <cellStyle name="Normal 2 16 10 5 5 2" xfId="43543"/>
    <cellStyle name="Normal 2 16 10 5 6" xfId="26931"/>
    <cellStyle name="Normal 2 16 10 6" xfId="5039"/>
    <cellStyle name="Normal 2 16 10 6 2" xfId="27811"/>
    <cellStyle name="Normal 2 16 10 7" xfId="9166"/>
    <cellStyle name="Normal 2 16 10 7 2" xfId="31938"/>
    <cellStyle name="Normal 2 16 10 8" xfId="13566"/>
    <cellStyle name="Normal 2 16 10 8 2" xfId="36338"/>
    <cellStyle name="Normal 2 16 10 9" xfId="17526"/>
    <cellStyle name="Normal 2 16 10 9 2" xfId="40298"/>
    <cellStyle name="Normal 2 16 11" xfId="969"/>
    <cellStyle name="Normal 2 16 11 2" xfId="5094"/>
    <cellStyle name="Normal 2 16 11 2 2" xfId="27866"/>
    <cellStyle name="Normal 2 16 11 3" xfId="9221"/>
    <cellStyle name="Normal 2 16 11 3 2" xfId="31993"/>
    <cellStyle name="Normal 2 16 11 4" xfId="13621"/>
    <cellStyle name="Normal 2 16 11 4 2" xfId="36393"/>
    <cellStyle name="Normal 2 16 11 5" xfId="17581"/>
    <cellStyle name="Normal 2 16 11 5 2" xfId="40353"/>
    <cellStyle name="Normal 2 16 11 6" xfId="23741"/>
    <cellStyle name="Normal 2 16 12" xfId="1684"/>
    <cellStyle name="Normal 2 16 12 2" xfId="5809"/>
    <cellStyle name="Normal 2 16 12 2 2" xfId="28581"/>
    <cellStyle name="Normal 2 16 12 3" xfId="9936"/>
    <cellStyle name="Normal 2 16 12 3 2" xfId="32708"/>
    <cellStyle name="Normal 2 16 12 4" xfId="14336"/>
    <cellStyle name="Normal 2 16 12 4 2" xfId="37108"/>
    <cellStyle name="Normal 2 16 12 5" xfId="18296"/>
    <cellStyle name="Normal 2 16 12 5 2" xfId="41068"/>
    <cellStyle name="Normal 2 16 12 6" xfId="24456"/>
    <cellStyle name="Normal 2 16 13" xfId="2399"/>
    <cellStyle name="Normal 2 16 13 2" xfId="6524"/>
    <cellStyle name="Normal 2 16 13 2 2" xfId="29296"/>
    <cellStyle name="Normal 2 16 13 3" xfId="10651"/>
    <cellStyle name="Normal 2 16 13 3 2" xfId="33423"/>
    <cellStyle name="Normal 2 16 13 4" xfId="15051"/>
    <cellStyle name="Normal 2 16 13 4 2" xfId="37823"/>
    <cellStyle name="Normal 2 16 13 5" xfId="19011"/>
    <cellStyle name="Normal 2 16 13 5 2" xfId="41783"/>
    <cellStyle name="Normal 2 16 13 6" xfId="25171"/>
    <cellStyle name="Normal 2 16 14" xfId="2454"/>
    <cellStyle name="Normal 2 16 14 2" xfId="6579"/>
    <cellStyle name="Normal 2 16 14 2 2" xfId="29351"/>
    <cellStyle name="Normal 2 16 14 3" xfId="10706"/>
    <cellStyle name="Normal 2 16 14 3 2" xfId="33478"/>
    <cellStyle name="Normal 2 16 14 4" xfId="15106"/>
    <cellStyle name="Normal 2 16 14 4 2" xfId="37878"/>
    <cellStyle name="Normal 2 16 14 5" xfId="19066"/>
    <cellStyle name="Normal 2 16 14 5 2" xfId="41838"/>
    <cellStyle name="Normal 2 16 14 6" xfId="25226"/>
    <cellStyle name="Normal 2 16 15" xfId="2509"/>
    <cellStyle name="Normal 2 16 15 2" xfId="6634"/>
    <cellStyle name="Normal 2 16 15 2 2" xfId="29406"/>
    <cellStyle name="Normal 2 16 15 3" xfId="10761"/>
    <cellStyle name="Normal 2 16 15 3 2" xfId="33533"/>
    <cellStyle name="Normal 2 16 15 4" xfId="15161"/>
    <cellStyle name="Normal 2 16 15 4 2" xfId="37933"/>
    <cellStyle name="Normal 2 16 15 5" xfId="19121"/>
    <cellStyle name="Normal 2 16 15 5 2" xfId="41893"/>
    <cellStyle name="Normal 2 16 15 6" xfId="25281"/>
    <cellStyle name="Normal 2 16 16" xfId="3224"/>
    <cellStyle name="Normal 2 16 16 2" xfId="7349"/>
    <cellStyle name="Normal 2 16 16 2 2" xfId="30121"/>
    <cellStyle name="Normal 2 16 16 3" xfId="11476"/>
    <cellStyle name="Normal 2 16 16 3 2" xfId="34248"/>
    <cellStyle name="Normal 2 16 16 4" xfId="15876"/>
    <cellStyle name="Normal 2 16 16 4 2" xfId="38648"/>
    <cellStyle name="Normal 2 16 16 5" xfId="19836"/>
    <cellStyle name="Normal 2 16 16 5 2" xfId="42608"/>
    <cellStyle name="Normal 2 16 16 6" xfId="25996"/>
    <cellStyle name="Normal 2 16 17" xfId="3279"/>
    <cellStyle name="Normal 2 16 17 2" xfId="7404"/>
    <cellStyle name="Normal 2 16 17 2 2" xfId="30176"/>
    <cellStyle name="Normal 2 16 17 3" xfId="11531"/>
    <cellStyle name="Normal 2 16 17 3 2" xfId="34303"/>
    <cellStyle name="Normal 2 16 17 4" xfId="15931"/>
    <cellStyle name="Normal 2 16 17 4 2" xfId="38703"/>
    <cellStyle name="Normal 2 16 17 5" xfId="19891"/>
    <cellStyle name="Normal 2 16 17 5 2" xfId="42663"/>
    <cellStyle name="Normal 2 16 17 6" xfId="26051"/>
    <cellStyle name="Normal 2 16 18" xfId="3334"/>
    <cellStyle name="Normal 2 16 18 2" xfId="7459"/>
    <cellStyle name="Normal 2 16 18 2 2" xfId="30231"/>
    <cellStyle name="Normal 2 16 18 3" xfId="11586"/>
    <cellStyle name="Normal 2 16 18 3 2" xfId="34358"/>
    <cellStyle name="Normal 2 16 18 4" xfId="15986"/>
    <cellStyle name="Normal 2 16 18 4 2" xfId="38758"/>
    <cellStyle name="Normal 2 16 18 5" xfId="19946"/>
    <cellStyle name="Normal 2 16 18 5 2" xfId="42718"/>
    <cellStyle name="Normal 2 16 18 6" xfId="26106"/>
    <cellStyle name="Normal 2 16 19" xfId="3389"/>
    <cellStyle name="Normal 2 16 19 2" xfId="7514"/>
    <cellStyle name="Normal 2 16 19 2 2" xfId="30286"/>
    <cellStyle name="Normal 2 16 19 3" xfId="11641"/>
    <cellStyle name="Normal 2 16 19 3 2" xfId="34413"/>
    <cellStyle name="Normal 2 16 19 4" xfId="16041"/>
    <cellStyle name="Normal 2 16 19 4 2" xfId="38813"/>
    <cellStyle name="Normal 2 16 19 5" xfId="20001"/>
    <cellStyle name="Normal 2 16 19 5 2" xfId="42773"/>
    <cellStyle name="Normal 2 16 19 6" xfId="26161"/>
    <cellStyle name="Normal 2 16 2" xfId="254"/>
    <cellStyle name="Normal 2 16 2 10" xfId="8561"/>
    <cellStyle name="Normal 2 16 2 10 2" xfId="31333"/>
    <cellStyle name="Normal 2 16 2 11" xfId="12521"/>
    <cellStyle name="Normal 2 16 2 11 2" xfId="35293"/>
    <cellStyle name="Normal 2 16 2 12" xfId="12961"/>
    <cellStyle name="Normal 2 16 2 12 2" xfId="35733"/>
    <cellStyle name="Normal 2 16 2 13" xfId="16921"/>
    <cellStyle name="Normal 2 16 2 13 2" xfId="39693"/>
    <cellStyle name="Normal 2 16 2 14" xfId="364"/>
    <cellStyle name="Normal 2 16 2 14 2" xfId="23136"/>
    <cellStyle name="Normal 2 16 2 15" xfId="23026"/>
    <cellStyle name="Normal 2 16 2 2" xfId="419"/>
    <cellStyle name="Normal 2 16 2 2 10" xfId="17031"/>
    <cellStyle name="Normal 2 16 2 2 10 2" xfId="39803"/>
    <cellStyle name="Normal 2 16 2 2 11" xfId="23191"/>
    <cellStyle name="Normal 2 16 2 2 2" xfId="1134"/>
    <cellStyle name="Normal 2 16 2 2 2 2" xfId="5259"/>
    <cellStyle name="Normal 2 16 2 2 2 2 2" xfId="28031"/>
    <cellStyle name="Normal 2 16 2 2 2 3" xfId="9386"/>
    <cellStyle name="Normal 2 16 2 2 2 3 2" xfId="32158"/>
    <cellStyle name="Normal 2 16 2 2 2 4" xfId="13786"/>
    <cellStyle name="Normal 2 16 2 2 2 4 2" xfId="36558"/>
    <cellStyle name="Normal 2 16 2 2 2 5" xfId="17746"/>
    <cellStyle name="Normal 2 16 2 2 2 5 2" xfId="40518"/>
    <cellStyle name="Normal 2 16 2 2 2 6" xfId="23906"/>
    <cellStyle name="Normal 2 16 2 2 3" xfId="1849"/>
    <cellStyle name="Normal 2 16 2 2 3 2" xfId="5974"/>
    <cellStyle name="Normal 2 16 2 2 3 2 2" xfId="28746"/>
    <cellStyle name="Normal 2 16 2 2 3 3" xfId="10101"/>
    <cellStyle name="Normal 2 16 2 2 3 3 2" xfId="32873"/>
    <cellStyle name="Normal 2 16 2 2 3 4" xfId="14501"/>
    <cellStyle name="Normal 2 16 2 2 3 4 2" xfId="37273"/>
    <cellStyle name="Normal 2 16 2 2 3 5" xfId="18461"/>
    <cellStyle name="Normal 2 16 2 2 3 5 2" xfId="41233"/>
    <cellStyle name="Normal 2 16 2 2 3 6" xfId="24621"/>
    <cellStyle name="Normal 2 16 2 2 4" xfId="2674"/>
    <cellStyle name="Normal 2 16 2 2 4 2" xfId="6799"/>
    <cellStyle name="Normal 2 16 2 2 4 2 2" xfId="29571"/>
    <cellStyle name="Normal 2 16 2 2 4 3" xfId="10926"/>
    <cellStyle name="Normal 2 16 2 2 4 3 2" xfId="33698"/>
    <cellStyle name="Normal 2 16 2 2 4 4" xfId="15326"/>
    <cellStyle name="Normal 2 16 2 2 4 4 2" xfId="38098"/>
    <cellStyle name="Normal 2 16 2 2 4 5" xfId="19286"/>
    <cellStyle name="Normal 2 16 2 2 4 5 2" xfId="42058"/>
    <cellStyle name="Normal 2 16 2 2 4 6" xfId="25446"/>
    <cellStyle name="Normal 2 16 2 2 5" xfId="3664"/>
    <cellStyle name="Normal 2 16 2 2 5 2" xfId="7789"/>
    <cellStyle name="Normal 2 16 2 2 5 2 2" xfId="30561"/>
    <cellStyle name="Normal 2 16 2 2 5 3" xfId="11916"/>
    <cellStyle name="Normal 2 16 2 2 5 3 2" xfId="34688"/>
    <cellStyle name="Normal 2 16 2 2 5 4" xfId="16316"/>
    <cellStyle name="Normal 2 16 2 2 5 4 2" xfId="39088"/>
    <cellStyle name="Normal 2 16 2 2 5 5" xfId="20276"/>
    <cellStyle name="Normal 2 16 2 2 5 5 2" xfId="43048"/>
    <cellStyle name="Normal 2 16 2 2 5 6" xfId="26436"/>
    <cellStyle name="Normal 2 16 2 2 6" xfId="4544"/>
    <cellStyle name="Normal 2 16 2 2 6 2" xfId="27316"/>
    <cellStyle name="Normal 2 16 2 2 7" xfId="8671"/>
    <cellStyle name="Normal 2 16 2 2 7 2" xfId="31443"/>
    <cellStyle name="Normal 2 16 2 2 8" xfId="12631"/>
    <cellStyle name="Normal 2 16 2 2 8 2" xfId="35403"/>
    <cellStyle name="Normal 2 16 2 2 9" xfId="13071"/>
    <cellStyle name="Normal 2 16 2 2 9 2" xfId="35843"/>
    <cellStyle name="Normal 2 16 2 3" xfId="529"/>
    <cellStyle name="Normal 2 16 2 3 10" xfId="17141"/>
    <cellStyle name="Normal 2 16 2 3 10 2" xfId="39913"/>
    <cellStyle name="Normal 2 16 2 3 11" xfId="23301"/>
    <cellStyle name="Normal 2 16 2 3 2" xfId="1244"/>
    <cellStyle name="Normal 2 16 2 3 2 2" xfId="5369"/>
    <cellStyle name="Normal 2 16 2 3 2 2 2" xfId="28141"/>
    <cellStyle name="Normal 2 16 2 3 2 3" xfId="9496"/>
    <cellStyle name="Normal 2 16 2 3 2 3 2" xfId="32268"/>
    <cellStyle name="Normal 2 16 2 3 2 4" xfId="13896"/>
    <cellStyle name="Normal 2 16 2 3 2 4 2" xfId="36668"/>
    <cellStyle name="Normal 2 16 2 3 2 5" xfId="17856"/>
    <cellStyle name="Normal 2 16 2 3 2 5 2" xfId="40628"/>
    <cellStyle name="Normal 2 16 2 3 2 6" xfId="24016"/>
    <cellStyle name="Normal 2 16 2 3 3" xfId="1959"/>
    <cellStyle name="Normal 2 16 2 3 3 2" xfId="6084"/>
    <cellStyle name="Normal 2 16 2 3 3 2 2" xfId="28856"/>
    <cellStyle name="Normal 2 16 2 3 3 3" xfId="10211"/>
    <cellStyle name="Normal 2 16 2 3 3 3 2" xfId="32983"/>
    <cellStyle name="Normal 2 16 2 3 3 4" xfId="14611"/>
    <cellStyle name="Normal 2 16 2 3 3 4 2" xfId="37383"/>
    <cellStyle name="Normal 2 16 2 3 3 5" xfId="18571"/>
    <cellStyle name="Normal 2 16 2 3 3 5 2" xfId="41343"/>
    <cellStyle name="Normal 2 16 2 3 3 6" xfId="24731"/>
    <cellStyle name="Normal 2 16 2 3 4" xfId="2784"/>
    <cellStyle name="Normal 2 16 2 3 4 2" xfId="6909"/>
    <cellStyle name="Normal 2 16 2 3 4 2 2" xfId="29681"/>
    <cellStyle name="Normal 2 16 2 3 4 3" xfId="11036"/>
    <cellStyle name="Normal 2 16 2 3 4 3 2" xfId="33808"/>
    <cellStyle name="Normal 2 16 2 3 4 4" xfId="15436"/>
    <cellStyle name="Normal 2 16 2 3 4 4 2" xfId="38208"/>
    <cellStyle name="Normal 2 16 2 3 4 5" xfId="19396"/>
    <cellStyle name="Normal 2 16 2 3 4 5 2" xfId="42168"/>
    <cellStyle name="Normal 2 16 2 3 4 6" xfId="25556"/>
    <cellStyle name="Normal 2 16 2 3 5" xfId="3774"/>
    <cellStyle name="Normal 2 16 2 3 5 2" xfId="7899"/>
    <cellStyle name="Normal 2 16 2 3 5 2 2" xfId="30671"/>
    <cellStyle name="Normal 2 16 2 3 5 3" xfId="12026"/>
    <cellStyle name="Normal 2 16 2 3 5 3 2" xfId="34798"/>
    <cellStyle name="Normal 2 16 2 3 5 4" xfId="16426"/>
    <cellStyle name="Normal 2 16 2 3 5 4 2" xfId="39198"/>
    <cellStyle name="Normal 2 16 2 3 5 5" xfId="20386"/>
    <cellStyle name="Normal 2 16 2 3 5 5 2" xfId="43158"/>
    <cellStyle name="Normal 2 16 2 3 5 6" xfId="26546"/>
    <cellStyle name="Normal 2 16 2 3 6" xfId="4654"/>
    <cellStyle name="Normal 2 16 2 3 6 2" xfId="27426"/>
    <cellStyle name="Normal 2 16 2 3 7" xfId="8781"/>
    <cellStyle name="Normal 2 16 2 3 7 2" xfId="31553"/>
    <cellStyle name="Normal 2 16 2 3 8" xfId="12741"/>
    <cellStyle name="Normal 2 16 2 3 8 2" xfId="35513"/>
    <cellStyle name="Normal 2 16 2 3 9" xfId="13181"/>
    <cellStyle name="Normal 2 16 2 3 9 2" xfId="35953"/>
    <cellStyle name="Normal 2 16 2 4" xfId="804"/>
    <cellStyle name="Normal 2 16 2 4 10" xfId="23576"/>
    <cellStyle name="Normal 2 16 2 4 2" xfId="1519"/>
    <cellStyle name="Normal 2 16 2 4 2 2" xfId="5644"/>
    <cellStyle name="Normal 2 16 2 4 2 2 2" xfId="28416"/>
    <cellStyle name="Normal 2 16 2 4 2 3" xfId="9771"/>
    <cellStyle name="Normal 2 16 2 4 2 3 2" xfId="32543"/>
    <cellStyle name="Normal 2 16 2 4 2 4" xfId="14171"/>
    <cellStyle name="Normal 2 16 2 4 2 4 2" xfId="36943"/>
    <cellStyle name="Normal 2 16 2 4 2 5" xfId="18131"/>
    <cellStyle name="Normal 2 16 2 4 2 5 2" xfId="40903"/>
    <cellStyle name="Normal 2 16 2 4 2 6" xfId="24291"/>
    <cellStyle name="Normal 2 16 2 4 3" xfId="2234"/>
    <cellStyle name="Normal 2 16 2 4 3 2" xfId="6359"/>
    <cellStyle name="Normal 2 16 2 4 3 2 2" xfId="29131"/>
    <cellStyle name="Normal 2 16 2 4 3 3" xfId="10486"/>
    <cellStyle name="Normal 2 16 2 4 3 3 2" xfId="33258"/>
    <cellStyle name="Normal 2 16 2 4 3 4" xfId="14886"/>
    <cellStyle name="Normal 2 16 2 4 3 4 2" xfId="37658"/>
    <cellStyle name="Normal 2 16 2 4 3 5" xfId="18846"/>
    <cellStyle name="Normal 2 16 2 4 3 5 2" xfId="41618"/>
    <cellStyle name="Normal 2 16 2 4 3 6" xfId="25006"/>
    <cellStyle name="Normal 2 16 2 4 4" xfId="3059"/>
    <cellStyle name="Normal 2 16 2 4 4 2" xfId="7184"/>
    <cellStyle name="Normal 2 16 2 4 4 2 2" xfId="29956"/>
    <cellStyle name="Normal 2 16 2 4 4 3" xfId="11311"/>
    <cellStyle name="Normal 2 16 2 4 4 3 2" xfId="34083"/>
    <cellStyle name="Normal 2 16 2 4 4 4" xfId="15711"/>
    <cellStyle name="Normal 2 16 2 4 4 4 2" xfId="38483"/>
    <cellStyle name="Normal 2 16 2 4 4 5" xfId="19671"/>
    <cellStyle name="Normal 2 16 2 4 4 5 2" xfId="42443"/>
    <cellStyle name="Normal 2 16 2 4 4 6" xfId="25831"/>
    <cellStyle name="Normal 2 16 2 4 5" xfId="4049"/>
    <cellStyle name="Normal 2 16 2 4 5 2" xfId="8174"/>
    <cellStyle name="Normal 2 16 2 4 5 2 2" xfId="30946"/>
    <cellStyle name="Normal 2 16 2 4 5 3" xfId="12301"/>
    <cellStyle name="Normal 2 16 2 4 5 3 2" xfId="35073"/>
    <cellStyle name="Normal 2 16 2 4 5 4" xfId="16701"/>
    <cellStyle name="Normal 2 16 2 4 5 4 2" xfId="39473"/>
    <cellStyle name="Normal 2 16 2 4 5 5" xfId="20661"/>
    <cellStyle name="Normal 2 16 2 4 5 5 2" xfId="43433"/>
    <cellStyle name="Normal 2 16 2 4 5 6" xfId="26821"/>
    <cellStyle name="Normal 2 16 2 4 6" xfId="4929"/>
    <cellStyle name="Normal 2 16 2 4 6 2" xfId="27701"/>
    <cellStyle name="Normal 2 16 2 4 7" xfId="9056"/>
    <cellStyle name="Normal 2 16 2 4 7 2" xfId="31828"/>
    <cellStyle name="Normal 2 16 2 4 8" xfId="13456"/>
    <cellStyle name="Normal 2 16 2 4 8 2" xfId="36228"/>
    <cellStyle name="Normal 2 16 2 4 9" xfId="17416"/>
    <cellStyle name="Normal 2 16 2 4 9 2" xfId="40188"/>
    <cellStyle name="Normal 2 16 2 5" xfId="1024"/>
    <cellStyle name="Normal 2 16 2 5 2" xfId="5149"/>
    <cellStyle name="Normal 2 16 2 5 2 2" xfId="27921"/>
    <cellStyle name="Normal 2 16 2 5 3" xfId="9276"/>
    <cellStyle name="Normal 2 16 2 5 3 2" xfId="32048"/>
    <cellStyle name="Normal 2 16 2 5 4" xfId="13676"/>
    <cellStyle name="Normal 2 16 2 5 4 2" xfId="36448"/>
    <cellStyle name="Normal 2 16 2 5 5" xfId="17636"/>
    <cellStyle name="Normal 2 16 2 5 5 2" xfId="40408"/>
    <cellStyle name="Normal 2 16 2 5 6" xfId="23796"/>
    <cellStyle name="Normal 2 16 2 6" xfId="1739"/>
    <cellStyle name="Normal 2 16 2 6 2" xfId="5864"/>
    <cellStyle name="Normal 2 16 2 6 2 2" xfId="28636"/>
    <cellStyle name="Normal 2 16 2 6 3" xfId="9991"/>
    <cellStyle name="Normal 2 16 2 6 3 2" xfId="32763"/>
    <cellStyle name="Normal 2 16 2 6 4" xfId="14391"/>
    <cellStyle name="Normal 2 16 2 6 4 2" xfId="37163"/>
    <cellStyle name="Normal 2 16 2 6 5" xfId="18351"/>
    <cellStyle name="Normal 2 16 2 6 5 2" xfId="41123"/>
    <cellStyle name="Normal 2 16 2 6 6" xfId="24511"/>
    <cellStyle name="Normal 2 16 2 7" xfId="2564"/>
    <cellStyle name="Normal 2 16 2 7 2" xfId="6689"/>
    <cellStyle name="Normal 2 16 2 7 2 2" xfId="29461"/>
    <cellStyle name="Normal 2 16 2 7 3" xfId="10816"/>
    <cellStyle name="Normal 2 16 2 7 3 2" xfId="33588"/>
    <cellStyle name="Normal 2 16 2 7 4" xfId="15216"/>
    <cellStyle name="Normal 2 16 2 7 4 2" xfId="37988"/>
    <cellStyle name="Normal 2 16 2 7 5" xfId="19176"/>
    <cellStyle name="Normal 2 16 2 7 5 2" xfId="41948"/>
    <cellStyle name="Normal 2 16 2 7 6" xfId="25336"/>
    <cellStyle name="Normal 2 16 2 8" xfId="3554"/>
    <cellStyle name="Normal 2 16 2 8 2" xfId="7679"/>
    <cellStyle name="Normal 2 16 2 8 2 2" xfId="30451"/>
    <cellStyle name="Normal 2 16 2 8 3" xfId="11806"/>
    <cellStyle name="Normal 2 16 2 8 3 2" xfId="34578"/>
    <cellStyle name="Normal 2 16 2 8 4" xfId="16206"/>
    <cellStyle name="Normal 2 16 2 8 4 2" xfId="38978"/>
    <cellStyle name="Normal 2 16 2 8 5" xfId="20166"/>
    <cellStyle name="Normal 2 16 2 8 5 2" xfId="42938"/>
    <cellStyle name="Normal 2 16 2 8 6" xfId="26326"/>
    <cellStyle name="Normal 2 16 2 9" xfId="4434"/>
    <cellStyle name="Normal 2 16 2 9 2" xfId="27206"/>
    <cellStyle name="Normal 2 16 20" xfId="3444"/>
    <cellStyle name="Normal 2 16 20 2" xfId="7569"/>
    <cellStyle name="Normal 2 16 20 2 2" xfId="30341"/>
    <cellStyle name="Normal 2 16 20 3" xfId="11696"/>
    <cellStyle name="Normal 2 16 20 3 2" xfId="34468"/>
    <cellStyle name="Normal 2 16 20 4" xfId="16096"/>
    <cellStyle name="Normal 2 16 20 4 2" xfId="38868"/>
    <cellStyle name="Normal 2 16 20 5" xfId="20056"/>
    <cellStyle name="Normal 2 16 20 5 2" xfId="42828"/>
    <cellStyle name="Normal 2 16 20 6" xfId="26216"/>
    <cellStyle name="Normal 2 16 21" xfId="3499"/>
    <cellStyle name="Normal 2 16 21 2" xfId="7624"/>
    <cellStyle name="Normal 2 16 21 2 2" xfId="30396"/>
    <cellStyle name="Normal 2 16 21 3" xfId="11751"/>
    <cellStyle name="Normal 2 16 21 3 2" xfId="34523"/>
    <cellStyle name="Normal 2 16 21 4" xfId="16151"/>
    <cellStyle name="Normal 2 16 21 4 2" xfId="38923"/>
    <cellStyle name="Normal 2 16 21 5" xfId="20111"/>
    <cellStyle name="Normal 2 16 21 5 2" xfId="42883"/>
    <cellStyle name="Normal 2 16 21 6" xfId="26271"/>
    <cellStyle name="Normal 2 16 22" xfId="4214"/>
    <cellStyle name="Normal 2 16 22 2" xfId="26986"/>
    <cellStyle name="Normal 2 16 23" xfId="4269"/>
    <cellStyle name="Normal 2 16 23 2" xfId="27041"/>
    <cellStyle name="Normal 2 16 24" xfId="4324"/>
    <cellStyle name="Normal 2 16 24 2" xfId="27096"/>
    <cellStyle name="Normal 2 16 25" xfId="4379"/>
    <cellStyle name="Normal 2 16 25 2" xfId="27151"/>
    <cellStyle name="Normal 2 16 26" xfId="8339"/>
    <cellStyle name="Normal 2 16 26 2" xfId="31111"/>
    <cellStyle name="Normal 2 16 27" xfId="8396"/>
    <cellStyle name="Normal 2 16 27 2" xfId="31168"/>
    <cellStyle name="Normal 2 16 28" xfId="8451"/>
    <cellStyle name="Normal 2 16 28 2" xfId="31223"/>
    <cellStyle name="Normal 2 16 29" xfId="8506"/>
    <cellStyle name="Normal 2 16 29 2" xfId="31278"/>
    <cellStyle name="Normal 2 16 3" xfId="309"/>
    <cellStyle name="Normal 2 16 3 10" xfId="16976"/>
    <cellStyle name="Normal 2 16 3 10 2" xfId="39748"/>
    <cellStyle name="Normal 2 16 3 11" xfId="23081"/>
    <cellStyle name="Normal 2 16 3 2" xfId="1079"/>
    <cellStyle name="Normal 2 16 3 2 2" xfId="5204"/>
    <cellStyle name="Normal 2 16 3 2 2 2" xfId="27976"/>
    <cellStyle name="Normal 2 16 3 2 3" xfId="9331"/>
    <cellStyle name="Normal 2 16 3 2 3 2" xfId="32103"/>
    <cellStyle name="Normal 2 16 3 2 4" xfId="13731"/>
    <cellStyle name="Normal 2 16 3 2 4 2" xfId="36503"/>
    <cellStyle name="Normal 2 16 3 2 5" xfId="17691"/>
    <cellStyle name="Normal 2 16 3 2 5 2" xfId="40463"/>
    <cellStyle name="Normal 2 16 3 2 6" xfId="23851"/>
    <cellStyle name="Normal 2 16 3 3" xfId="1794"/>
    <cellStyle name="Normal 2 16 3 3 2" xfId="5919"/>
    <cellStyle name="Normal 2 16 3 3 2 2" xfId="28691"/>
    <cellStyle name="Normal 2 16 3 3 3" xfId="10046"/>
    <cellStyle name="Normal 2 16 3 3 3 2" xfId="32818"/>
    <cellStyle name="Normal 2 16 3 3 4" xfId="14446"/>
    <cellStyle name="Normal 2 16 3 3 4 2" xfId="37218"/>
    <cellStyle name="Normal 2 16 3 3 5" xfId="18406"/>
    <cellStyle name="Normal 2 16 3 3 5 2" xfId="41178"/>
    <cellStyle name="Normal 2 16 3 3 6" xfId="24566"/>
    <cellStyle name="Normal 2 16 3 4" xfId="2619"/>
    <cellStyle name="Normal 2 16 3 4 2" xfId="6744"/>
    <cellStyle name="Normal 2 16 3 4 2 2" xfId="29516"/>
    <cellStyle name="Normal 2 16 3 4 3" xfId="10871"/>
    <cellStyle name="Normal 2 16 3 4 3 2" xfId="33643"/>
    <cellStyle name="Normal 2 16 3 4 4" xfId="15271"/>
    <cellStyle name="Normal 2 16 3 4 4 2" xfId="38043"/>
    <cellStyle name="Normal 2 16 3 4 5" xfId="19231"/>
    <cellStyle name="Normal 2 16 3 4 5 2" xfId="42003"/>
    <cellStyle name="Normal 2 16 3 4 6" xfId="25391"/>
    <cellStyle name="Normal 2 16 3 5" xfId="3609"/>
    <cellStyle name="Normal 2 16 3 5 2" xfId="7734"/>
    <cellStyle name="Normal 2 16 3 5 2 2" xfId="30506"/>
    <cellStyle name="Normal 2 16 3 5 3" xfId="11861"/>
    <cellStyle name="Normal 2 16 3 5 3 2" xfId="34633"/>
    <cellStyle name="Normal 2 16 3 5 4" xfId="16261"/>
    <cellStyle name="Normal 2 16 3 5 4 2" xfId="39033"/>
    <cellStyle name="Normal 2 16 3 5 5" xfId="20221"/>
    <cellStyle name="Normal 2 16 3 5 5 2" xfId="42993"/>
    <cellStyle name="Normal 2 16 3 5 6" xfId="26381"/>
    <cellStyle name="Normal 2 16 3 6" xfId="4489"/>
    <cellStyle name="Normal 2 16 3 6 2" xfId="27261"/>
    <cellStyle name="Normal 2 16 3 7" xfId="8616"/>
    <cellStyle name="Normal 2 16 3 7 2" xfId="31388"/>
    <cellStyle name="Normal 2 16 3 8" xfId="12576"/>
    <cellStyle name="Normal 2 16 3 8 2" xfId="35348"/>
    <cellStyle name="Normal 2 16 3 9" xfId="13016"/>
    <cellStyle name="Normal 2 16 3 9 2" xfId="35788"/>
    <cellStyle name="Normal 2 16 30" xfId="12466"/>
    <cellStyle name="Normal 2 16 30 2" xfId="35238"/>
    <cellStyle name="Normal 2 16 31" xfId="12796"/>
    <cellStyle name="Normal 2 16 31 2" xfId="35568"/>
    <cellStyle name="Normal 2 16 32" xfId="12851"/>
    <cellStyle name="Normal 2 16 32 2" xfId="35623"/>
    <cellStyle name="Normal 2 16 33" xfId="12906"/>
    <cellStyle name="Normal 2 16 33 2" xfId="35678"/>
    <cellStyle name="Normal 2 16 34" xfId="16866"/>
    <cellStyle name="Normal 2 16 34 2" xfId="39638"/>
    <cellStyle name="Normal 2 16 35" xfId="20826"/>
    <cellStyle name="Normal 2 16 35 2" xfId="43598"/>
    <cellStyle name="Normal 2 16 36" xfId="20881"/>
    <cellStyle name="Normal 2 16 36 2" xfId="43653"/>
    <cellStyle name="Normal 2 16 37" xfId="20936"/>
    <cellStyle name="Normal 2 16 37 2" xfId="43708"/>
    <cellStyle name="Normal 2 16 38" xfId="20991"/>
    <cellStyle name="Normal 2 16 38 2" xfId="43763"/>
    <cellStyle name="Normal 2 16 39" xfId="21046"/>
    <cellStyle name="Normal 2 16 39 2" xfId="43818"/>
    <cellStyle name="Normal 2 16 4" xfId="474"/>
    <cellStyle name="Normal 2 16 4 10" xfId="17086"/>
    <cellStyle name="Normal 2 16 4 10 2" xfId="39858"/>
    <cellStyle name="Normal 2 16 4 11" xfId="23246"/>
    <cellStyle name="Normal 2 16 4 2" xfId="1189"/>
    <cellStyle name="Normal 2 16 4 2 2" xfId="5314"/>
    <cellStyle name="Normal 2 16 4 2 2 2" xfId="28086"/>
    <cellStyle name="Normal 2 16 4 2 3" xfId="9441"/>
    <cellStyle name="Normal 2 16 4 2 3 2" xfId="32213"/>
    <cellStyle name="Normal 2 16 4 2 4" xfId="13841"/>
    <cellStyle name="Normal 2 16 4 2 4 2" xfId="36613"/>
    <cellStyle name="Normal 2 16 4 2 5" xfId="17801"/>
    <cellStyle name="Normal 2 16 4 2 5 2" xfId="40573"/>
    <cellStyle name="Normal 2 16 4 2 6" xfId="23961"/>
    <cellStyle name="Normal 2 16 4 3" xfId="1904"/>
    <cellStyle name="Normal 2 16 4 3 2" xfId="6029"/>
    <cellStyle name="Normal 2 16 4 3 2 2" xfId="28801"/>
    <cellStyle name="Normal 2 16 4 3 3" xfId="10156"/>
    <cellStyle name="Normal 2 16 4 3 3 2" xfId="32928"/>
    <cellStyle name="Normal 2 16 4 3 4" xfId="14556"/>
    <cellStyle name="Normal 2 16 4 3 4 2" xfId="37328"/>
    <cellStyle name="Normal 2 16 4 3 5" xfId="18516"/>
    <cellStyle name="Normal 2 16 4 3 5 2" xfId="41288"/>
    <cellStyle name="Normal 2 16 4 3 6" xfId="24676"/>
    <cellStyle name="Normal 2 16 4 4" xfId="2729"/>
    <cellStyle name="Normal 2 16 4 4 2" xfId="6854"/>
    <cellStyle name="Normal 2 16 4 4 2 2" xfId="29626"/>
    <cellStyle name="Normal 2 16 4 4 3" xfId="10981"/>
    <cellStyle name="Normal 2 16 4 4 3 2" xfId="33753"/>
    <cellStyle name="Normal 2 16 4 4 4" xfId="15381"/>
    <cellStyle name="Normal 2 16 4 4 4 2" xfId="38153"/>
    <cellStyle name="Normal 2 16 4 4 5" xfId="19341"/>
    <cellStyle name="Normal 2 16 4 4 5 2" xfId="42113"/>
    <cellStyle name="Normal 2 16 4 4 6" xfId="25501"/>
    <cellStyle name="Normal 2 16 4 5" xfId="3719"/>
    <cellStyle name="Normal 2 16 4 5 2" xfId="7844"/>
    <cellStyle name="Normal 2 16 4 5 2 2" xfId="30616"/>
    <cellStyle name="Normal 2 16 4 5 3" xfId="11971"/>
    <cellStyle name="Normal 2 16 4 5 3 2" xfId="34743"/>
    <cellStyle name="Normal 2 16 4 5 4" xfId="16371"/>
    <cellStyle name="Normal 2 16 4 5 4 2" xfId="39143"/>
    <cellStyle name="Normal 2 16 4 5 5" xfId="20331"/>
    <cellStyle name="Normal 2 16 4 5 5 2" xfId="43103"/>
    <cellStyle name="Normal 2 16 4 5 6" xfId="26491"/>
    <cellStyle name="Normal 2 16 4 6" xfId="4599"/>
    <cellStyle name="Normal 2 16 4 6 2" xfId="27371"/>
    <cellStyle name="Normal 2 16 4 7" xfId="8726"/>
    <cellStyle name="Normal 2 16 4 7 2" xfId="31498"/>
    <cellStyle name="Normal 2 16 4 8" xfId="12686"/>
    <cellStyle name="Normal 2 16 4 8 2" xfId="35458"/>
    <cellStyle name="Normal 2 16 4 9" xfId="13126"/>
    <cellStyle name="Normal 2 16 4 9 2" xfId="35898"/>
    <cellStyle name="Normal 2 16 40" xfId="21101"/>
    <cellStyle name="Normal 2 16 40 2" xfId="43873"/>
    <cellStyle name="Normal 2 16 41" xfId="21156"/>
    <cellStyle name="Normal 2 16 41 2" xfId="43928"/>
    <cellStyle name="Normal 2 16 42" xfId="21211"/>
    <cellStyle name="Normal 2 16 42 2" xfId="43983"/>
    <cellStyle name="Normal 2 16 43" xfId="21266"/>
    <cellStyle name="Normal 2 16 43 2" xfId="44038"/>
    <cellStyle name="Normal 2 16 44" xfId="21321"/>
    <cellStyle name="Normal 2 16 44 2" xfId="44093"/>
    <cellStyle name="Normal 2 16 45" xfId="21376"/>
    <cellStyle name="Normal 2 16 45 2" xfId="44148"/>
    <cellStyle name="Normal 2 16 46" xfId="21431"/>
    <cellStyle name="Normal 2 16 46 2" xfId="44203"/>
    <cellStyle name="Normal 2 16 47" xfId="21486"/>
    <cellStyle name="Normal 2 16 47 2" xfId="44258"/>
    <cellStyle name="Normal 2 16 48" xfId="21541"/>
    <cellStyle name="Normal 2 16 48 2" xfId="44313"/>
    <cellStyle name="Normal 2 16 49" xfId="21596"/>
    <cellStyle name="Normal 2 16 49 2" xfId="44368"/>
    <cellStyle name="Normal 2 16 5" xfId="584"/>
    <cellStyle name="Normal 2 16 5 10" xfId="23356"/>
    <cellStyle name="Normal 2 16 5 2" xfId="1299"/>
    <cellStyle name="Normal 2 16 5 2 2" xfId="5424"/>
    <cellStyle name="Normal 2 16 5 2 2 2" xfId="28196"/>
    <cellStyle name="Normal 2 16 5 2 3" xfId="9551"/>
    <cellStyle name="Normal 2 16 5 2 3 2" xfId="32323"/>
    <cellStyle name="Normal 2 16 5 2 4" xfId="13951"/>
    <cellStyle name="Normal 2 16 5 2 4 2" xfId="36723"/>
    <cellStyle name="Normal 2 16 5 2 5" xfId="17911"/>
    <cellStyle name="Normal 2 16 5 2 5 2" xfId="40683"/>
    <cellStyle name="Normal 2 16 5 2 6" xfId="24071"/>
    <cellStyle name="Normal 2 16 5 3" xfId="2014"/>
    <cellStyle name="Normal 2 16 5 3 2" xfId="6139"/>
    <cellStyle name="Normal 2 16 5 3 2 2" xfId="28911"/>
    <cellStyle name="Normal 2 16 5 3 3" xfId="10266"/>
    <cellStyle name="Normal 2 16 5 3 3 2" xfId="33038"/>
    <cellStyle name="Normal 2 16 5 3 4" xfId="14666"/>
    <cellStyle name="Normal 2 16 5 3 4 2" xfId="37438"/>
    <cellStyle name="Normal 2 16 5 3 5" xfId="18626"/>
    <cellStyle name="Normal 2 16 5 3 5 2" xfId="41398"/>
    <cellStyle name="Normal 2 16 5 3 6" xfId="24786"/>
    <cellStyle name="Normal 2 16 5 4" xfId="2839"/>
    <cellStyle name="Normal 2 16 5 4 2" xfId="6964"/>
    <cellStyle name="Normal 2 16 5 4 2 2" xfId="29736"/>
    <cellStyle name="Normal 2 16 5 4 3" xfId="11091"/>
    <cellStyle name="Normal 2 16 5 4 3 2" xfId="33863"/>
    <cellStyle name="Normal 2 16 5 4 4" xfId="15491"/>
    <cellStyle name="Normal 2 16 5 4 4 2" xfId="38263"/>
    <cellStyle name="Normal 2 16 5 4 5" xfId="19451"/>
    <cellStyle name="Normal 2 16 5 4 5 2" xfId="42223"/>
    <cellStyle name="Normal 2 16 5 4 6" xfId="25611"/>
    <cellStyle name="Normal 2 16 5 5" xfId="3829"/>
    <cellStyle name="Normal 2 16 5 5 2" xfId="7954"/>
    <cellStyle name="Normal 2 16 5 5 2 2" xfId="30726"/>
    <cellStyle name="Normal 2 16 5 5 3" xfId="12081"/>
    <cellStyle name="Normal 2 16 5 5 3 2" xfId="34853"/>
    <cellStyle name="Normal 2 16 5 5 4" xfId="16481"/>
    <cellStyle name="Normal 2 16 5 5 4 2" xfId="39253"/>
    <cellStyle name="Normal 2 16 5 5 5" xfId="20441"/>
    <cellStyle name="Normal 2 16 5 5 5 2" xfId="43213"/>
    <cellStyle name="Normal 2 16 5 5 6" xfId="26601"/>
    <cellStyle name="Normal 2 16 5 6" xfId="4709"/>
    <cellStyle name="Normal 2 16 5 6 2" xfId="27481"/>
    <cellStyle name="Normal 2 16 5 7" xfId="8836"/>
    <cellStyle name="Normal 2 16 5 7 2" xfId="31608"/>
    <cellStyle name="Normal 2 16 5 8" xfId="13236"/>
    <cellStyle name="Normal 2 16 5 8 2" xfId="36008"/>
    <cellStyle name="Normal 2 16 5 9" xfId="17196"/>
    <cellStyle name="Normal 2 16 5 9 2" xfId="39968"/>
    <cellStyle name="Normal 2 16 50" xfId="21651"/>
    <cellStyle name="Normal 2 16 50 2" xfId="44423"/>
    <cellStyle name="Normal 2 16 51" xfId="21706"/>
    <cellStyle name="Normal 2 16 51 2" xfId="44478"/>
    <cellStyle name="Normal 2 16 52" xfId="21761"/>
    <cellStyle name="Normal 2 16 52 2" xfId="44533"/>
    <cellStyle name="Normal 2 16 53" xfId="21816"/>
    <cellStyle name="Normal 2 16 53 2" xfId="44588"/>
    <cellStyle name="Normal 2 16 54" xfId="21871"/>
    <cellStyle name="Normal 2 16 54 2" xfId="44643"/>
    <cellStyle name="Normal 2 16 55" xfId="21926"/>
    <cellStyle name="Normal 2 16 55 2" xfId="44698"/>
    <cellStyle name="Normal 2 16 56" xfId="21981"/>
    <cellStyle name="Normal 2 16 56 2" xfId="44753"/>
    <cellStyle name="Normal 2 16 57" xfId="22036"/>
    <cellStyle name="Normal 2 16 57 2" xfId="44808"/>
    <cellStyle name="Normal 2 16 58" xfId="22091"/>
    <cellStyle name="Normal 2 16 58 2" xfId="44863"/>
    <cellStyle name="Normal 2 16 59" xfId="22146"/>
    <cellStyle name="Normal 2 16 59 2" xfId="44918"/>
    <cellStyle name="Normal 2 16 6" xfId="639"/>
    <cellStyle name="Normal 2 16 6 10" xfId="23411"/>
    <cellStyle name="Normal 2 16 6 2" xfId="1354"/>
    <cellStyle name="Normal 2 16 6 2 2" xfId="5479"/>
    <cellStyle name="Normal 2 16 6 2 2 2" xfId="28251"/>
    <cellStyle name="Normal 2 16 6 2 3" xfId="9606"/>
    <cellStyle name="Normal 2 16 6 2 3 2" xfId="32378"/>
    <cellStyle name="Normal 2 16 6 2 4" xfId="14006"/>
    <cellStyle name="Normal 2 16 6 2 4 2" xfId="36778"/>
    <cellStyle name="Normal 2 16 6 2 5" xfId="17966"/>
    <cellStyle name="Normal 2 16 6 2 5 2" xfId="40738"/>
    <cellStyle name="Normal 2 16 6 2 6" xfId="24126"/>
    <cellStyle name="Normal 2 16 6 3" xfId="2069"/>
    <cellStyle name="Normal 2 16 6 3 2" xfId="6194"/>
    <cellStyle name="Normal 2 16 6 3 2 2" xfId="28966"/>
    <cellStyle name="Normal 2 16 6 3 3" xfId="10321"/>
    <cellStyle name="Normal 2 16 6 3 3 2" xfId="33093"/>
    <cellStyle name="Normal 2 16 6 3 4" xfId="14721"/>
    <cellStyle name="Normal 2 16 6 3 4 2" xfId="37493"/>
    <cellStyle name="Normal 2 16 6 3 5" xfId="18681"/>
    <cellStyle name="Normal 2 16 6 3 5 2" xfId="41453"/>
    <cellStyle name="Normal 2 16 6 3 6" xfId="24841"/>
    <cellStyle name="Normal 2 16 6 4" xfId="2894"/>
    <cellStyle name="Normal 2 16 6 4 2" xfId="7019"/>
    <cellStyle name="Normal 2 16 6 4 2 2" xfId="29791"/>
    <cellStyle name="Normal 2 16 6 4 3" xfId="11146"/>
    <cellStyle name="Normal 2 16 6 4 3 2" xfId="33918"/>
    <cellStyle name="Normal 2 16 6 4 4" xfId="15546"/>
    <cellStyle name="Normal 2 16 6 4 4 2" xfId="38318"/>
    <cellStyle name="Normal 2 16 6 4 5" xfId="19506"/>
    <cellStyle name="Normal 2 16 6 4 5 2" xfId="42278"/>
    <cellStyle name="Normal 2 16 6 4 6" xfId="25666"/>
    <cellStyle name="Normal 2 16 6 5" xfId="3884"/>
    <cellStyle name="Normal 2 16 6 5 2" xfId="8009"/>
    <cellStyle name="Normal 2 16 6 5 2 2" xfId="30781"/>
    <cellStyle name="Normal 2 16 6 5 3" xfId="12136"/>
    <cellStyle name="Normal 2 16 6 5 3 2" xfId="34908"/>
    <cellStyle name="Normal 2 16 6 5 4" xfId="16536"/>
    <cellStyle name="Normal 2 16 6 5 4 2" xfId="39308"/>
    <cellStyle name="Normal 2 16 6 5 5" xfId="20496"/>
    <cellStyle name="Normal 2 16 6 5 5 2" xfId="43268"/>
    <cellStyle name="Normal 2 16 6 5 6" xfId="26656"/>
    <cellStyle name="Normal 2 16 6 6" xfId="4764"/>
    <cellStyle name="Normal 2 16 6 6 2" xfId="27536"/>
    <cellStyle name="Normal 2 16 6 7" xfId="8891"/>
    <cellStyle name="Normal 2 16 6 7 2" xfId="31663"/>
    <cellStyle name="Normal 2 16 6 8" xfId="13291"/>
    <cellStyle name="Normal 2 16 6 8 2" xfId="36063"/>
    <cellStyle name="Normal 2 16 6 9" xfId="17251"/>
    <cellStyle name="Normal 2 16 6 9 2" xfId="40023"/>
    <cellStyle name="Normal 2 16 60" xfId="22201"/>
    <cellStyle name="Normal 2 16 60 2" xfId="44973"/>
    <cellStyle name="Normal 2 16 61" xfId="22256"/>
    <cellStyle name="Normal 2 16 61 2" xfId="45028"/>
    <cellStyle name="Normal 2 16 62" xfId="22311"/>
    <cellStyle name="Normal 2 16 62 2" xfId="45083"/>
    <cellStyle name="Normal 2 16 63" xfId="22366"/>
    <cellStyle name="Normal 2 16 63 2" xfId="45138"/>
    <cellStyle name="Normal 2 16 64" xfId="22421"/>
    <cellStyle name="Normal 2 16 64 2" xfId="45193"/>
    <cellStyle name="Normal 2 16 65" xfId="22476"/>
    <cellStyle name="Normal 2 16 65 2" xfId="45248"/>
    <cellStyle name="Normal 2 16 66" xfId="22531"/>
    <cellStyle name="Normal 2 16 66 2" xfId="45303"/>
    <cellStyle name="Normal 2 16 67" xfId="22586"/>
    <cellStyle name="Normal 2 16 67 2" xfId="45358"/>
    <cellStyle name="Normal 2 16 68" xfId="22641"/>
    <cellStyle name="Normal 2 16 68 2" xfId="45413"/>
    <cellStyle name="Normal 2 16 69" xfId="22696"/>
    <cellStyle name="Normal 2 16 69 2" xfId="45468"/>
    <cellStyle name="Normal 2 16 7" xfId="694"/>
    <cellStyle name="Normal 2 16 7 10" xfId="23466"/>
    <cellStyle name="Normal 2 16 7 2" xfId="1409"/>
    <cellStyle name="Normal 2 16 7 2 2" xfId="5534"/>
    <cellStyle name="Normal 2 16 7 2 2 2" xfId="28306"/>
    <cellStyle name="Normal 2 16 7 2 3" xfId="9661"/>
    <cellStyle name="Normal 2 16 7 2 3 2" xfId="32433"/>
    <cellStyle name="Normal 2 16 7 2 4" xfId="14061"/>
    <cellStyle name="Normal 2 16 7 2 4 2" xfId="36833"/>
    <cellStyle name="Normal 2 16 7 2 5" xfId="18021"/>
    <cellStyle name="Normal 2 16 7 2 5 2" xfId="40793"/>
    <cellStyle name="Normal 2 16 7 2 6" xfId="24181"/>
    <cellStyle name="Normal 2 16 7 3" xfId="2124"/>
    <cellStyle name="Normal 2 16 7 3 2" xfId="6249"/>
    <cellStyle name="Normal 2 16 7 3 2 2" xfId="29021"/>
    <cellStyle name="Normal 2 16 7 3 3" xfId="10376"/>
    <cellStyle name="Normal 2 16 7 3 3 2" xfId="33148"/>
    <cellStyle name="Normal 2 16 7 3 4" xfId="14776"/>
    <cellStyle name="Normal 2 16 7 3 4 2" xfId="37548"/>
    <cellStyle name="Normal 2 16 7 3 5" xfId="18736"/>
    <cellStyle name="Normal 2 16 7 3 5 2" xfId="41508"/>
    <cellStyle name="Normal 2 16 7 3 6" xfId="24896"/>
    <cellStyle name="Normal 2 16 7 4" xfId="2949"/>
    <cellStyle name="Normal 2 16 7 4 2" xfId="7074"/>
    <cellStyle name="Normal 2 16 7 4 2 2" xfId="29846"/>
    <cellStyle name="Normal 2 16 7 4 3" xfId="11201"/>
    <cellStyle name="Normal 2 16 7 4 3 2" xfId="33973"/>
    <cellStyle name="Normal 2 16 7 4 4" xfId="15601"/>
    <cellStyle name="Normal 2 16 7 4 4 2" xfId="38373"/>
    <cellStyle name="Normal 2 16 7 4 5" xfId="19561"/>
    <cellStyle name="Normal 2 16 7 4 5 2" xfId="42333"/>
    <cellStyle name="Normal 2 16 7 4 6" xfId="25721"/>
    <cellStyle name="Normal 2 16 7 5" xfId="3939"/>
    <cellStyle name="Normal 2 16 7 5 2" xfId="8064"/>
    <cellStyle name="Normal 2 16 7 5 2 2" xfId="30836"/>
    <cellStyle name="Normal 2 16 7 5 3" xfId="12191"/>
    <cellStyle name="Normal 2 16 7 5 3 2" xfId="34963"/>
    <cellStyle name="Normal 2 16 7 5 4" xfId="16591"/>
    <cellStyle name="Normal 2 16 7 5 4 2" xfId="39363"/>
    <cellStyle name="Normal 2 16 7 5 5" xfId="20551"/>
    <cellStyle name="Normal 2 16 7 5 5 2" xfId="43323"/>
    <cellStyle name="Normal 2 16 7 5 6" xfId="26711"/>
    <cellStyle name="Normal 2 16 7 6" xfId="4819"/>
    <cellStyle name="Normal 2 16 7 6 2" xfId="27591"/>
    <cellStyle name="Normal 2 16 7 7" xfId="8946"/>
    <cellStyle name="Normal 2 16 7 7 2" xfId="31718"/>
    <cellStyle name="Normal 2 16 7 8" xfId="13346"/>
    <cellStyle name="Normal 2 16 7 8 2" xfId="36118"/>
    <cellStyle name="Normal 2 16 7 9" xfId="17306"/>
    <cellStyle name="Normal 2 16 7 9 2" xfId="40078"/>
    <cellStyle name="Normal 2 16 70" xfId="22751"/>
    <cellStyle name="Normal 2 16 70 2" xfId="45523"/>
    <cellStyle name="Normal 2 16 71" xfId="22806"/>
    <cellStyle name="Normal 2 16 71 2" xfId="45578"/>
    <cellStyle name="Normal 2 16 72" xfId="22861"/>
    <cellStyle name="Normal 2 16 72 2" xfId="45633"/>
    <cellStyle name="Normal 2 16 73" xfId="22916"/>
    <cellStyle name="Normal 2 16 73 2" xfId="45688"/>
    <cellStyle name="Normal 2 16 74" xfId="22971"/>
    <cellStyle name="Normal 2 16 8" xfId="749"/>
    <cellStyle name="Normal 2 16 8 10" xfId="23521"/>
    <cellStyle name="Normal 2 16 8 2" xfId="1464"/>
    <cellStyle name="Normal 2 16 8 2 2" xfId="5589"/>
    <cellStyle name="Normal 2 16 8 2 2 2" xfId="28361"/>
    <cellStyle name="Normal 2 16 8 2 3" xfId="9716"/>
    <cellStyle name="Normal 2 16 8 2 3 2" xfId="32488"/>
    <cellStyle name="Normal 2 16 8 2 4" xfId="14116"/>
    <cellStyle name="Normal 2 16 8 2 4 2" xfId="36888"/>
    <cellStyle name="Normal 2 16 8 2 5" xfId="18076"/>
    <cellStyle name="Normal 2 16 8 2 5 2" xfId="40848"/>
    <cellStyle name="Normal 2 16 8 2 6" xfId="24236"/>
    <cellStyle name="Normal 2 16 8 3" xfId="2179"/>
    <cellStyle name="Normal 2 16 8 3 2" xfId="6304"/>
    <cellStyle name="Normal 2 16 8 3 2 2" xfId="29076"/>
    <cellStyle name="Normal 2 16 8 3 3" xfId="10431"/>
    <cellStyle name="Normal 2 16 8 3 3 2" xfId="33203"/>
    <cellStyle name="Normal 2 16 8 3 4" xfId="14831"/>
    <cellStyle name="Normal 2 16 8 3 4 2" xfId="37603"/>
    <cellStyle name="Normal 2 16 8 3 5" xfId="18791"/>
    <cellStyle name="Normal 2 16 8 3 5 2" xfId="41563"/>
    <cellStyle name="Normal 2 16 8 3 6" xfId="24951"/>
    <cellStyle name="Normal 2 16 8 4" xfId="3004"/>
    <cellStyle name="Normal 2 16 8 4 2" xfId="7129"/>
    <cellStyle name="Normal 2 16 8 4 2 2" xfId="29901"/>
    <cellStyle name="Normal 2 16 8 4 3" xfId="11256"/>
    <cellStyle name="Normal 2 16 8 4 3 2" xfId="34028"/>
    <cellStyle name="Normal 2 16 8 4 4" xfId="15656"/>
    <cellStyle name="Normal 2 16 8 4 4 2" xfId="38428"/>
    <cellStyle name="Normal 2 16 8 4 5" xfId="19616"/>
    <cellStyle name="Normal 2 16 8 4 5 2" xfId="42388"/>
    <cellStyle name="Normal 2 16 8 4 6" xfId="25776"/>
    <cellStyle name="Normal 2 16 8 5" xfId="3994"/>
    <cellStyle name="Normal 2 16 8 5 2" xfId="8119"/>
    <cellStyle name="Normal 2 16 8 5 2 2" xfId="30891"/>
    <cellStyle name="Normal 2 16 8 5 3" xfId="12246"/>
    <cellStyle name="Normal 2 16 8 5 3 2" xfId="35018"/>
    <cellStyle name="Normal 2 16 8 5 4" xfId="16646"/>
    <cellStyle name="Normal 2 16 8 5 4 2" xfId="39418"/>
    <cellStyle name="Normal 2 16 8 5 5" xfId="20606"/>
    <cellStyle name="Normal 2 16 8 5 5 2" xfId="43378"/>
    <cellStyle name="Normal 2 16 8 5 6" xfId="26766"/>
    <cellStyle name="Normal 2 16 8 6" xfId="4874"/>
    <cellStyle name="Normal 2 16 8 6 2" xfId="27646"/>
    <cellStyle name="Normal 2 16 8 7" xfId="9001"/>
    <cellStyle name="Normal 2 16 8 7 2" xfId="31773"/>
    <cellStyle name="Normal 2 16 8 8" xfId="13401"/>
    <cellStyle name="Normal 2 16 8 8 2" xfId="36173"/>
    <cellStyle name="Normal 2 16 8 9" xfId="17361"/>
    <cellStyle name="Normal 2 16 8 9 2" xfId="40133"/>
    <cellStyle name="Normal 2 16 9" xfId="859"/>
    <cellStyle name="Normal 2 16 9 10" xfId="23631"/>
    <cellStyle name="Normal 2 16 9 2" xfId="1574"/>
    <cellStyle name="Normal 2 16 9 2 2" xfId="5699"/>
    <cellStyle name="Normal 2 16 9 2 2 2" xfId="28471"/>
    <cellStyle name="Normal 2 16 9 2 3" xfId="9826"/>
    <cellStyle name="Normal 2 16 9 2 3 2" xfId="32598"/>
    <cellStyle name="Normal 2 16 9 2 4" xfId="14226"/>
    <cellStyle name="Normal 2 16 9 2 4 2" xfId="36998"/>
    <cellStyle name="Normal 2 16 9 2 5" xfId="18186"/>
    <cellStyle name="Normal 2 16 9 2 5 2" xfId="40958"/>
    <cellStyle name="Normal 2 16 9 2 6" xfId="24346"/>
    <cellStyle name="Normal 2 16 9 3" xfId="2289"/>
    <cellStyle name="Normal 2 16 9 3 2" xfId="6414"/>
    <cellStyle name="Normal 2 16 9 3 2 2" xfId="29186"/>
    <cellStyle name="Normal 2 16 9 3 3" xfId="10541"/>
    <cellStyle name="Normal 2 16 9 3 3 2" xfId="33313"/>
    <cellStyle name="Normal 2 16 9 3 4" xfId="14941"/>
    <cellStyle name="Normal 2 16 9 3 4 2" xfId="37713"/>
    <cellStyle name="Normal 2 16 9 3 5" xfId="18901"/>
    <cellStyle name="Normal 2 16 9 3 5 2" xfId="41673"/>
    <cellStyle name="Normal 2 16 9 3 6" xfId="25061"/>
    <cellStyle name="Normal 2 16 9 4" xfId="3114"/>
    <cellStyle name="Normal 2 16 9 4 2" xfId="7239"/>
    <cellStyle name="Normal 2 16 9 4 2 2" xfId="30011"/>
    <cellStyle name="Normal 2 16 9 4 3" xfId="11366"/>
    <cellStyle name="Normal 2 16 9 4 3 2" xfId="34138"/>
    <cellStyle name="Normal 2 16 9 4 4" xfId="15766"/>
    <cellStyle name="Normal 2 16 9 4 4 2" xfId="38538"/>
    <cellStyle name="Normal 2 16 9 4 5" xfId="19726"/>
    <cellStyle name="Normal 2 16 9 4 5 2" xfId="42498"/>
    <cellStyle name="Normal 2 16 9 4 6" xfId="25886"/>
    <cellStyle name="Normal 2 16 9 5" xfId="4104"/>
    <cellStyle name="Normal 2 16 9 5 2" xfId="8229"/>
    <cellStyle name="Normal 2 16 9 5 2 2" xfId="31001"/>
    <cellStyle name="Normal 2 16 9 5 3" xfId="12356"/>
    <cellStyle name="Normal 2 16 9 5 3 2" xfId="35128"/>
    <cellStyle name="Normal 2 16 9 5 4" xfId="16756"/>
    <cellStyle name="Normal 2 16 9 5 4 2" xfId="39528"/>
    <cellStyle name="Normal 2 16 9 5 5" xfId="20716"/>
    <cellStyle name="Normal 2 16 9 5 5 2" xfId="43488"/>
    <cellStyle name="Normal 2 16 9 5 6" xfId="26876"/>
    <cellStyle name="Normal 2 16 9 6" xfId="4984"/>
    <cellStyle name="Normal 2 16 9 6 2" xfId="27756"/>
    <cellStyle name="Normal 2 16 9 7" xfId="9111"/>
    <cellStyle name="Normal 2 16 9 7 2" xfId="31883"/>
    <cellStyle name="Normal 2 16 9 8" xfId="13511"/>
    <cellStyle name="Normal 2 16 9 8 2" xfId="36283"/>
    <cellStyle name="Normal 2 16 9 9" xfId="17471"/>
    <cellStyle name="Normal 2 16 9 9 2" xfId="40243"/>
    <cellStyle name="Normal 2 17" xfId="141"/>
    <cellStyle name="Normal 2 18" xfId="217"/>
    <cellStyle name="Normal 2 18 10" xfId="8524"/>
    <cellStyle name="Normal 2 18 10 2" xfId="31296"/>
    <cellStyle name="Normal 2 18 11" xfId="12484"/>
    <cellStyle name="Normal 2 18 11 2" xfId="35256"/>
    <cellStyle name="Normal 2 18 12" xfId="12924"/>
    <cellStyle name="Normal 2 18 12 2" xfId="35696"/>
    <cellStyle name="Normal 2 18 13" xfId="16884"/>
    <cellStyle name="Normal 2 18 13 2" xfId="39656"/>
    <cellStyle name="Normal 2 18 14" xfId="327"/>
    <cellStyle name="Normal 2 18 14 2" xfId="23099"/>
    <cellStyle name="Normal 2 18 15" xfId="22989"/>
    <cellStyle name="Normal 2 18 2" xfId="382"/>
    <cellStyle name="Normal 2 18 2 10" xfId="16994"/>
    <cellStyle name="Normal 2 18 2 10 2" xfId="39766"/>
    <cellStyle name="Normal 2 18 2 11" xfId="23154"/>
    <cellStyle name="Normal 2 18 2 2" xfId="1097"/>
    <cellStyle name="Normal 2 18 2 2 2" xfId="5222"/>
    <cellStyle name="Normal 2 18 2 2 2 2" xfId="27994"/>
    <cellStyle name="Normal 2 18 2 2 3" xfId="9349"/>
    <cellStyle name="Normal 2 18 2 2 3 2" xfId="32121"/>
    <cellStyle name="Normal 2 18 2 2 4" xfId="13749"/>
    <cellStyle name="Normal 2 18 2 2 4 2" xfId="36521"/>
    <cellStyle name="Normal 2 18 2 2 5" xfId="17709"/>
    <cellStyle name="Normal 2 18 2 2 5 2" xfId="40481"/>
    <cellStyle name="Normal 2 18 2 2 6" xfId="23869"/>
    <cellStyle name="Normal 2 18 2 3" xfId="1812"/>
    <cellStyle name="Normal 2 18 2 3 2" xfId="5937"/>
    <cellStyle name="Normal 2 18 2 3 2 2" xfId="28709"/>
    <cellStyle name="Normal 2 18 2 3 3" xfId="10064"/>
    <cellStyle name="Normal 2 18 2 3 3 2" xfId="32836"/>
    <cellStyle name="Normal 2 18 2 3 4" xfId="14464"/>
    <cellStyle name="Normal 2 18 2 3 4 2" xfId="37236"/>
    <cellStyle name="Normal 2 18 2 3 5" xfId="18424"/>
    <cellStyle name="Normal 2 18 2 3 5 2" xfId="41196"/>
    <cellStyle name="Normal 2 18 2 3 6" xfId="24584"/>
    <cellStyle name="Normal 2 18 2 4" xfId="2637"/>
    <cellStyle name="Normal 2 18 2 4 2" xfId="6762"/>
    <cellStyle name="Normal 2 18 2 4 2 2" xfId="29534"/>
    <cellStyle name="Normal 2 18 2 4 3" xfId="10889"/>
    <cellStyle name="Normal 2 18 2 4 3 2" xfId="33661"/>
    <cellStyle name="Normal 2 18 2 4 4" xfId="15289"/>
    <cellStyle name="Normal 2 18 2 4 4 2" xfId="38061"/>
    <cellStyle name="Normal 2 18 2 4 5" xfId="19249"/>
    <cellStyle name="Normal 2 18 2 4 5 2" xfId="42021"/>
    <cellStyle name="Normal 2 18 2 4 6" xfId="25409"/>
    <cellStyle name="Normal 2 18 2 5" xfId="3627"/>
    <cellStyle name="Normal 2 18 2 5 2" xfId="7752"/>
    <cellStyle name="Normal 2 18 2 5 2 2" xfId="30524"/>
    <cellStyle name="Normal 2 18 2 5 3" xfId="11879"/>
    <cellStyle name="Normal 2 18 2 5 3 2" xfId="34651"/>
    <cellStyle name="Normal 2 18 2 5 4" xfId="16279"/>
    <cellStyle name="Normal 2 18 2 5 4 2" xfId="39051"/>
    <cellStyle name="Normal 2 18 2 5 5" xfId="20239"/>
    <cellStyle name="Normal 2 18 2 5 5 2" xfId="43011"/>
    <cellStyle name="Normal 2 18 2 5 6" xfId="26399"/>
    <cellStyle name="Normal 2 18 2 6" xfId="4507"/>
    <cellStyle name="Normal 2 18 2 6 2" xfId="27279"/>
    <cellStyle name="Normal 2 18 2 7" xfId="8634"/>
    <cellStyle name="Normal 2 18 2 7 2" xfId="31406"/>
    <cellStyle name="Normal 2 18 2 8" xfId="12594"/>
    <cellStyle name="Normal 2 18 2 8 2" xfId="35366"/>
    <cellStyle name="Normal 2 18 2 9" xfId="13034"/>
    <cellStyle name="Normal 2 18 2 9 2" xfId="35806"/>
    <cellStyle name="Normal 2 18 3" xfId="492"/>
    <cellStyle name="Normal 2 18 3 10" xfId="17104"/>
    <cellStyle name="Normal 2 18 3 10 2" xfId="39876"/>
    <cellStyle name="Normal 2 18 3 11" xfId="23264"/>
    <cellStyle name="Normal 2 18 3 2" xfId="1207"/>
    <cellStyle name="Normal 2 18 3 2 2" xfId="5332"/>
    <cellStyle name="Normal 2 18 3 2 2 2" xfId="28104"/>
    <cellStyle name="Normal 2 18 3 2 3" xfId="9459"/>
    <cellStyle name="Normal 2 18 3 2 3 2" xfId="32231"/>
    <cellStyle name="Normal 2 18 3 2 4" xfId="13859"/>
    <cellStyle name="Normal 2 18 3 2 4 2" xfId="36631"/>
    <cellStyle name="Normal 2 18 3 2 5" xfId="17819"/>
    <cellStyle name="Normal 2 18 3 2 5 2" xfId="40591"/>
    <cellStyle name="Normal 2 18 3 2 6" xfId="23979"/>
    <cellStyle name="Normal 2 18 3 3" xfId="1922"/>
    <cellStyle name="Normal 2 18 3 3 2" xfId="6047"/>
    <cellStyle name="Normal 2 18 3 3 2 2" xfId="28819"/>
    <cellStyle name="Normal 2 18 3 3 3" xfId="10174"/>
    <cellStyle name="Normal 2 18 3 3 3 2" xfId="32946"/>
    <cellStyle name="Normal 2 18 3 3 4" xfId="14574"/>
    <cellStyle name="Normal 2 18 3 3 4 2" xfId="37346"/>
    <cellStyle name="Normal 2 18 3 3 5" xfId="18534"/>
    <cellStyle name="Normal 2 18 3 3 5 2" xfId="41306"/>
    <cellStyle name="Normal 2 18 3 3 6" xfId="24694"/>
    <cellStyle name="Normal 2 18 3 4" xfId="2747"/>
    <cellStyle name="Normal 2 18 3 4 2" xfId="6872"/>
    <cellStyle name="Normal 2 18 3 4 2 2" xfId="29644"/>
    <cellStyle name="Normal 2 18 3 4 3" xfId="10999"/>
    <cellStyle name="Normal 2 18 3 4 3 2" xfId="33771"/>
    <cellStyle name="Normal 2 18 3 4 4" xfId="15399"/>
    <cellStyle name="Normal 2 18 3 4 4 2" xfId="38171"/>
    <cellStyle name="Normal 2 18 3 4 5" xfId="19359"/>
    <cellStyle name="Normal 2 18 3 4 5 2" xfId="42131"/>
    <cellStyle name="Normal 2 18 3 4 6" xfId="25519"/>
    <cellStyle name="Normal 2 18 3 5" xfId="3737"/>
    <cellStyle name="Normal 2 18 3 5 2" xfId="7862"/>
    <cellStyle name="Normal 2 18 3 5 2 2" xfId="30634"/>
    <cellStyle name="Normal 2 18 3 5 3" xfId="11989"/>
    <cellStyle name="Normal 2 18 3 5 3 2" xfId="34761"/>
    <cellStyle name="Normal 2 18 3 5 4" xfId="16389"/>
    <cellStyle name="Normal 2 18 3 5 4 2" xfId="39161"/>
    <cellStyle name="Normal 2 18 3 5 5" xfId="20349"/>
    <cellStyle name="Normal 2 18 3 5 5 2" xfId="43121"/>
    <cellStyle name="Normal 2 18 3 5 6" xfId="26509"/>
    <cellStyle name="Normal 2 18 3 6" xfId="4617"/>
    <cellStyle name="Normal 2 18 3 6 2" xfId="27389"/>
    <cellStyle name="Normal 2 18 3 7" xfId="8744"/>
    <cellStyle name="Normal 2 18 3 7 2" xfId="31516"/>
    <cellStyle name="Normal 2 18 3 8" xfId="12704"/>
    <cellStyle name="Normal 2 18 3 8 2" xfId="35476"/>
    <cellStyle name="Normal 2 18 3 9" xfId="13144"/>
    <cellStyle name="Normal 2 18 3 9 2" xfId="35916"/>
    <cellStyle name="Normal 2 18 4" xfId="767"/>
    <cellStyle name="Normal 2 18 4 10" xfId="23539"/>
    <cellStyle name="Normal 2 18 4 2" xfId="1482"/>
    <cellStyle name="Normal 2 18 4 2 2" xfId="5607"/>
    <cellStyle name="Normal 2 18 4 2 2 2" xfId="28379"/>
    <cellStyle name="Normal 2 18 4 2 3" xfId="9734"/>
    <cellStyle name="Normal 2 18 4 2 3 2" xfId="32506"/>
    <cellStyle name="Normal 2 18 4 2 4" xfId="14134"/>
    <cellStyle name="Normal 2 18 4 2 4 2" xfId="36906"/>
    <cellStyle name="Normal 2 18 4 2 5" xfId="18094"/>
    <cellStyle name="Normal 2 18 4 2 5 2" xfId="40866"/>
    <cellStyle name="Normal 2 18 4 2 6" xfId="24254"/>
    <cellStyle name="Normal 2 18 4 3" xfId="2197"/>
    <cellStyle name="Normal 2 18 4 3 2" xfId="6322"/>
    <cellStyle name="Normal 2 18 4 3 2 2" xfId="29094"/>
    <cellStyle name="Normal 2 18 4 3 3" xfId="10449"/>
    <cellStyle name="Normal 2 18 4 3 3 2" xfId="33221"/>
    <cellStyle name="Normal 2 18 4 3 4" xfId="14849"/>
    <cellStyle name="Normal 2 18 4 3 4 2" xfId="37621"/>
    <cellStyle name="Normal 2 18 4 3 5" xfId="18809"/>
    <cellStyle name="Normal 2 18 4 3 5 2" xfId="41581"/>
    <cellStyle name="Normal 2 18 4 3 6" xfId="24969"/>
    <cellStyle name="Normal 2 18 4 4" xfId="3022"/>
    <cellStyle name="Normal 2 18 4 4 2" xfId="7147"/>
    <cellStyle name="Normal 2 18 4 4 2 2" xfId="29919"/>
    <cellStyle name="Normal 2 18 4 4 3" xfId="11274"/>
    <cellStyle name="Normal 2 18 4 4 3 2" xfId="34046"/>
    <cellStyle name="Normal 2 18 4 4 4" xfId="15674"/>
    <cellStyle name="Normal 2 18 4 4 4 2" xfId="38446"/>
    <cellStyle name="Normal 2 18 4 4 5" xfId="19634"/>
    <cellStyle name="Normal 2 18 4 4 5 2" xfId="42406"/>
    <cellStyle name="Normal 2 18 4 4 6" xfId="25794"/>
    <cellStyle name="Normal 2 18 4 5" xfId="4012"/>
    <cellStyle name="Normal 2 18 4 5 2" xfId="8137"/>
    <cellStyle name="Normal 2 18 4 5 2 2" xfId="30909"/>
    <cellStyle name="Normal 2 18 4 5 3" xfId="12264"/>
    <cellStyle name="Normal 2 18 4 5 3 2" xfId="35036"/>
    <cellStyle name="Normal 2 18 4 5 4" xfId="16664"/>
    <cellStyle name="Normal 2 18 4 5 4 2" xfId="39436"/>
    <cellStyle name="Normal 2 18 4 5 5" xfId="20624"/>
    <cellStyle name="Normal 2 18 4 5 5 2" xfId="43396"/>
    <cellStyle name="Normal 2 18 4 5 6" xfId="26784"/>
    <cellStyle name="Normal 2 18 4 6" xfId="4892"/>
    <cellStyle name="Normal 2 18 4 6 2" xfId="27664"/>
    <cellStyle name="Normal 2 18 4 7" xfId="9019"/>
    <cellStyle name="Normal 2 18 4 7 2" xfId="31791"/>
    <cellStyle name="Normal 2 18 4 8" xfId="13419"/>
    <cellStyle name="Normal 2 18 4 8 2" xfId="36191"/>
    <cellStyle name="Normal 2 18 4 9" xfId="17379"/>
    <cellStyle name="Normal 2 18 4 9 2" xfId="40151"/>
    <cellStyle name="Normal 2 18 5" xfId="987"/>
    <cellStyle name="Normal 2 18 5 2" xfId="5112"/>
    <cellStyle name="Normal 2 18 5 2 2" xfId="27884"/>
    <cellStyle name="Normal 2 18 5 3" xfId="9239"/>
    <cellStyle name="Normal 2 18 5 3 2" xfId="32011"/>
    <cellStyle name="Normal 2 18 5 4" xfId="13639"/>
    <cellStyle name="Normal 2 18 5 4 2" xfId="36411"/>
    <cellStyle name="Normal 2 18 5 5" xfId="17599"/>
    <cellStyle name="Normal 2 18 5 5 2" xfId="40371"/>
    <cellStyle name="Normal 2 18 5 6" xfId="23759"/>
    <cellStyle name="Normal 2 18 6" xfId="1702"/>
    <cellStyle name="Normal 2 18 6 2" xfId="5827"/>
    <cellStyle name="Normal 2 18 6 2 2" xfId="28599"/>
    <cellStyle name="Normal 2 18 6 3" xfId="9954"/>
    <cellStyle name="Normal 2 18 6 3 2" xfId="32726"/>
    <cellStyle name="Normal 2 18 6 4" xfId="14354"/>
    <cellStyle name="Normal 2 18 6 4 2" xfId="37126"/>
    <cellStyle name="Normal 2 18 6 5" xfId="18314"/>
    <cellStyle name="Normal 2 18 6 5 2" xfId="41086"/>
    <cellStyle name="Normal 2 18 6 6" xfId="24474"/>
    <cellStyle name="Normal 2 18 7" xfId="2527"/>
    <cellStyle name="Normal 2 18 7 2" xfId="6652"/>
    <cellStyle name="Normal 2 18 7 2 2" xfId="29424"/>
    <cellStyle name="Normal 2 18 7 3" xfId="10779"/>
    <cellStyle name="Normal 2 18 7 3 2" xfId="33551"/>
    <cellStyle name="Normal 2 18 7 4" xfId="15179"/>
    <cellStyle name="Normal 2 18 7 4 2" xfId="37951"/>
    <cellStyle name="Normal 2 18 7 5" xfId="19139"/>
    <cellStyle name="Normal 2 18 7 5 2" xfId="41911"/>
    <cellStyle name="Normal 2 18 7 6" xfId="25299"/>
    <cellStyle name="Normal 2 18 8" xfId="3517"/>
    <cellStyle name="Normal 2 18 8 2" xfId="7642"/>
    <cellStyle name="Normal 2 18 8 2 2" xfId="30414"/>
    <cellStyle name="Normal 2 18 8 3" xfId="11769"/>
    <cellStyle name="Normal 2 18 8 3 2" xfId="34541"/>
    <cellStyle name="Normal 2 18 8 4" xfId="16169"/>
    <cellStyle name="Normal 2 18 8 4 2" xfId="38941"/>
    <cellStyle name="Normal 2 18 8 5" xfId="20129"/>
    <cellStyle name="Normal 2 18 8 5 2" xfId="42901"/>
    <cellStyle name="Normal 2 18 8 6" xfId="26289"/>
    <cellStyle name="Normal 2 18 9" xfId="4397"/>
    <cellStyle name="Normal 2 18 9 2" xfId="27169"/>
    <cellStyle name="Normal 2 19" xfId="272"/>
    <cellStyle name="Normal 2 19 10" xfId="16939"/>
    <cellStyle name="Normal 2 19 10 2" xfId="39711"/>
    <cellStyle name="Normal 2 19 11" xfId="23044"/>
    <cellStyle name="Normal 2 19 2" xfId="1042"/>
    <cellStyle name="Normal 2 19 2 2" xfId="5167"/>
    <cellStyle name="Normal 2 19 2 2 2" xfId="27939"/>
    <cellStyle name="Normal 2 19 2 3" xfId="9294"/>
    <cellStyle name="Normal 2 19 2 3 2" xfId="32066"/>
    <cellStyle name="Normal 2 19 2 4" xfId="13694"/>
    <cellStyle name="Normal 2 19 2 4 2" xfId="36466"/>
    <cellStyle name="Normal 2 19 2 5" xfId="17654"/>
    <cellStyle name="Normal 2 19 2 5 2" xfId="40426"/>
    <cellStyle name="Normal 2 19 2 6" xfId="23814"/>
    <cellStyle name="Normal 2 19 3" xfId="1757"/>
    <cellStyle name="Normal 2 19 3 2" xfId="5882"/>
    <cellStyle name="Normal 2 19 3 2 2" xfId="28654"/>
    <cellStyle name="Normal 2 19 3 3" xfId="10009"/>
    <cellStyle name="Normal 2 19 3 3 2" xfId="32781"/>
    <cellStyle name="Normal 2 19 3 4" xfId="14409"/>
    <cellStyle name="Normal 2 19 3 4 2" xfId="37181"/>
    <cellStyle name="Normal 2 19 3 5" xfId="18369"/>
    <cellStyle name="Normal 2 19 3 5 2" xfId="41141"/>
    <cellStyle name="Normal 2 19 3 6" xfId="24529"/>
    <cellStyle name="Normal 2 19 4" xfId="2582"/>
    <cellStyle name="Normal 2 19 4 2" xfId="6707"/>
    <cellStyle name="Normal 2 19 4 2 2" xfId="29479"/>
    <cellStyle name="Normal 2 19 4 3" xfId="10834"/>
    <cellStyle name="Normal 2 19 4 3 2" xfId="33606"/>
    <cellStyle name="Normal 2 19 4 4" xfId="15234"/>
    <cellStyle name="Normal 2 19 4 4 2" xfId="38006"/>
    <cellStyle name="Normal 2 19 4 5" xfId="19194"/>
    <cellStyle name="Normal 2 19 4 5 2" xfId="41966"/>
    <cellStyle name="Normal 2 19 4 6" xfId="25354"/>
    <cellStyle name="Normal 2 19 5" xfId="3572"/>
    <cellStyle name="Normal 2 19 5 2" xfId="7697"/>
    <cellStyle name="Normal 2 19 5 2 2" xfId="30469"/>
    <cellStyle name="Normal 2 19 5 3" xfId="11824"/>
    <cellStyle name="Normal 2 19 5 3 2" xfId="34596"/>
    <cellStyle name="Normal 2 19 5 4" xfId="16224"/>
    <cellStyle name="Normal 2 19 5 4 2" xfId="38996"/>
    <cellStyle name="Normal 2 19 5 5" xfId="20184"/>
    <cellStyle name="Normal 2 19 5 5 2" xfId="42956"/>
    <cellStyle name="Normal 2 19 5 6" xfId="26344"/>
    <cellStyle name="Normal 2 19 6" xfId="4452"/>
    <cellStyle name="Normal 2 19 6 2" xfId="27224"/>
    <cellStyle name="Normal 2 19 7" xfId="8579"/>
    <cellStyle name="Normal 2 19 7 2" xfId="31351"/>
    <cellStyle name="Normal 2 19 8" xfId="12539"/>
    <cellStyle name="Normal 2 19 8 2" xfId="35311"/>
    <cellStyle name="Normal 2 19 9" xfId="12979"/>
    <cellStyle name="Normal 2 19 9 2" xfId="35751"/>
    <cellStyle name="Normal 2 2" xfId="4"/>
    <cellStyle name="Normal 2 2 2" xfId="142"/>
    <cellStyle name="Normal 2 2 2 10" xfId="860"/>
    <cellStyle name="Normal 2 2 2 10 10" xfId="23632"/>
    <cellStyle name="Normal 2 2 2 10 2" xfId="1575"/>
    <cellStyle name="Normal 2 2 2 10 2 2" xfId="5700"/>
    <cellStyle name="Normal 2 2 2 10 2 2 2" xfId="28472"/>
    <cellStyle name="Normal 2 2 2 10 2 3" xfId="9827"/>
    <cellStyle name="Normal 2 2 2 10 2 3 2" xfId="32599"/>
    <cellStyle name="Normal 2 2 2 10 2 4" xfId="14227"/>
    <cellStyle name="Normal 2 2 2 10 2 4 2" xfId="36999"/>
    <cellStyle name="Normal 2 2 2 10 2 5" xfId="18187"/>
    <cellStyle name="Normal 2 2 2 10 2 5 2" xfId="40959"/>
    <cellStyle name="Normal 2 2 2 10 2 6" xfId="24347"/>
    <cellStyle name="Normal 2 2 2 10 3" xfId="2290"/>
    <cellStyle name="Normal 2 2 2 10 3 2" xfId="6415"/>
    <cellStyle name="Normal 2 2 2 10 3 2 2" xfId="29187"/>
    <cellStyle name="Normal 2 2 2 10 3 3" xfId="10542"/>
    <cellStyle name="Normal 2 2 2 10 3 3 2" xfId="33314"/>
    <cellStyle name="Normal 2 2 2 10 3 4" xfId="14942"/>
    <cellStyle name="Normal 2 2 2 10 3 4 2" xfId="37714"/>
    <cellStyle name="Normal 2 2 2 10 3 5" xfId="18902"/>
    <cellStyle name="Normal 2 2 2 10 3 5 2" xfId="41674"/>
    <cellStyle name="Normal 2 2 2 10 3 6" xfId="25062"/>
    <cellStyle name="Normal 2 2 2 10 4" xfId="3115"/>
    <cellStyle name="Normal 2 2 2 10 4 2" xfId="7240"/>
    <cellStyle name="Normal 2 2 2 10 4 2 2" xfId="30012"/>
    <cellStyle name="Normal 2 2 2 10 4 3" xfId="11367"/>
    <cellStyle name="Normal 2 2 2 10 4 3 2" xfId="34139"/>
    <cellStyle name="Normal 2 2 2 10 4 4" xfId="15767"/>
    <cellStyle name="Normal 2 2 2 10 4 4 2" xfId="38539"/>
    <cellStyle name="Normal 2 2 2 10 4 5" xfId="19727"/>
    <cellStyle name="Normal 2 2 2 10 4 5 2" xfId="42499"/>
    <cellStyle name="Normal 2 2 2 10 4 6" xfId="25887"/>
    <cellStyle name="Normal 2 2 2 10 5" xfId="4105"/>
    <cellStyle name="Normal 2 2 2 10 5 2" xfId="8230"/>
    <cellStyle name="Normal 2 2 2 10 5 2 2" xfId="31002"/>
    <cellStyle name="Normal 2 2 2 10 5 3" xfId="12357"/>
    <cellStyle name="Normal 2 2 2 10 5 3 2" xfId="35129"/>
    <cellStyle name="Normal 2 2 2 10 5 4" xfId="16757"/>
    <cellStyle name="Normal 2 2 2 10 5 4 2" xfId="39529"/>
    <cellStyle name="Normal 2 2 2 10 5 5" xfId="20717"/>
    <cellStyle name="Normal 2 2 2 10 5 5 2" xfId="43489"/>
    <cellStyle name="Normal 2 2 2 10 5 6" xfId="26877"/>
    <cellStyle name="Normal 2 2 2 10 6" xfId="4985"/>
    <cellStyle name="Normal 2 2 2 10 6 2" xfId="27757"/>
    <cellStyle name="Normal 2 2 2 10 7" xfId="9112"/>
    <cellStyle name="Normal 2 2 2 10 7 2" xfId="31884"/>
    <cellStyle name="Normal 2 2 2 10 8" xfId="13512"/>
    <cellStyle name="Normal 2 2 2 10 8 2" xfId="36284"/>
    <cellStyle name="Normal 2 2 2 10 9" xfId="17472"/>
    <cellStyle name="Normal 2 2 2 10 9 2" xfId="40244"/>
    <cellStyle name="Normal 2 2 2 11" xfId="915"/>
    <cellStyle name="Normal 2 2 2 11 10" xfId="23687"/>
    <cellStyle name="Normal 2 2 2 11 2" xfId="1630"/>
    <cellStyle name="Normal 2 2 2 11 2 2" xfId="5755"/>
    <cellStyle name="Normal 2 2 2 11 2 2 2" xfId="28527"/>
    <cellStyle name="Normal 2 2 2 11 2 3" xfId="9882"/>
    <cellStyle name="Normal 2 2 2 11 2 3 2" xfId="32654"/>
    <cellStyle name="Normal 2 2 2 11 2 4" xfId="14282"/>
    <cellStyle name="Normal 2 2 2 11 2 4 2" xfId="37054"/>
    <cellStyle name="Normal 2 2 2 11 2 5" xfId="18242"/>
    <cellStyle name="Normal 2 2 2 11 2 5 2" xfId="41014"/>
    <cellStyle name="Normal 2 2 2 11 2 6" xfId="24402"/>
    <cellStyle name="Normal 2 2 2 11 3" xfId="2345"/>
    <cellStyle name="Normal 2 2 2 11 3 2" xfId="6470"/>
    <cellStyle name="Normal 2 2 2 11 3 2 2" xfId="29242"/>
    <cellStyle name="Normal 2 2 2 11 3 3" xfId="10597"/>
    <cellStyle name="Normal 2 2 2 11 3 3 2" xfId="33369"/>
    <cellStyle name="Normal 2 2 2 11 3 4" xfId="14997"/>
    <cellStyle name="Normal 2 2 2 11 3 4 2" xfId="37769"/>
    <cellStyle name="Normal 2 2 2 11 3 5" xfId="18957"/>
    <cellStyle name="Normal 2 2 2 11 3 5 2" xfId="41729"/>
    <cellStyle name="Normal 2 2 2 11 3 6" xfId="25117"/>
    <cellStyle name="Normal 2 2 2 11 4" xfId="3170"/>
    <cellStyle name="Normal 2 2 2 11 4 2" xfId="7295"/>
    <cellStyle name="Normal 2 2 2 11 4 2 2" xfId="30067"/>
    <cellStyle name="Normal 2 2 2 11 4 3" xfId="11422"/>
    <cellStyle name="Normal 2 2 2 11 4 3 2" xfId="34194"/>
    <cellStyle name="Normal 2 2 2 11 4 4" xfId="15822"/>
    <cellStyle name="Normal 2 2 2 11 4 4 2" xfId="38594"/>
    <cellStyle name="Normal 2 2 2 11 4 5" xfId="19782"/>
    <cellStyle name="Normal 2 2 2 11 4 5 2" xfId="42554"/>
    <cellStyle name="Normal 2 2 2 11 4 6" xfId="25942"/>
    <cellStyle name="Normal 2 2 2 11 5" xfId="4160"/>
    <cellStyle name="Normal 2 2 2 11 5 2" xfId="8285"/>
    <cellStyle name="Normal 2 2 2 11 5 2 2" xfId="31057"/>
    <cellStyle name="Normal 2 2 2 11 5 3" xfId="12412"/>
    <cellStyle name="Normal 2 2 2 11 5 3 2" xfId="35184"/>
    <cellStyle name="Normal 2 2 2 11 5 4" xfId="16812"/>
    <cellStyle name="Normal 2 2 2 11 5 4 2" xfId="39584"/>
    <cellStyle name="Normal 2 2 2 11 5 5" xfId="20772"/>
    <cellStyle name="Normal 2 2 2 11 5 5 2" xfId="43544"/>
    <cellStyle name="Normal 2 2 2 11 5 6" xfId="26932"/>
    <cellStyle name="Normal 2 2 2 11 6" xfId="5040"/>
    <cellStyle name="Normal 2 2 2 11 6 2" xfId="27812"/>
    <cellStyle name="Normal 2 2 2 11 7" xfId="9167"/>
    <cellStyle name="Normal 2 2 2 11 7 2" xfId="31939"/>
    <cellStyle name="Normal 2 2 2 11 8" xfId="13567"/>
    <cellStyle name="Normal 2 2 2 11 8 2" xfId="36339"/>
    <cellStyle name="Normal 2 2 2 11 9" xfId="17527"/>
    <cellStyle name="Normal 2 2 2 11 9 2" xfId="40299"/>
    <cellStyle name="Normal 2 2 2 12" xfId="970"/>
    <cellStyle name="Normal 2 2 2 12 2" xfId="5095"/>
    <cellStyle name="Normal 2 2 2 12 2 2" xfId="27867"/>
    <cellStyle name="Normal 2 2 2 12 3" xfId="9222"/>
    <cellStyle name="Normal 2 2 2 12 3 2" xfId="31994"/>
    <cellStyle name="Normal 2 2 2 12 4" xfId="13622"/>
    <cellStyle name="Normal 2 2 2 12 4 2" xfId="36394"/>
    <cellStyle name="Normal 2 2 2 12 5" xfId="17582"/>
    <cellStyle name="Normal 2 2 2 12 5 2" xfId="40354"/>
    <cellStyle name="Normal 2 2 2 12 6" xfId="23742"/>
    <cellStyle name="Normal 2 2 2 13" xfId="1685"/>
    <cellStyle name="Normal 2 2 2 13 2" xfId="5810"/>
    <cellStyle name="Normal 2 2 2 13 2 2" xfId="28582"/>
    <cellStyle name="Normal 2 2 2 13 3" xfId="9937"/>
    <cellStyle name="Normal 2 2 2 13 3 2" xfId="32709"/>
    <cellStyle name="Normal 2 2 2 13 4" xfId="14337"/>
    <cellStyle name="Normal 2 2 2 13 4 2" xfId="37109"/>
    <cellStyle name="Normal 2 2 2 13 5" xfId="18297"/>
    <cellStyle name="Normal 2 2 2 13 5 2" xfId="41069"/>
    <cellStyle name="Normal 2 2 2 13 6" xfId="24457"/>
    <cellStyle name="Normal 2 2 2 14" xfId="2400"/>
    <cellStyle name="Normal 2 2 2 14 2" xfId="6525"/>
    <cellStyle name="Normal 2 2 2 14 2 2" xfId="29297"/>
    <cellStyle name="Normal 2 2 2 14 3" xfId="10652"/>
    <cellStyle name="Normal 2 2 2 14 3 2" xfId="33424"/>
    <cellStyle name="Normal 2 2 2 14 4" xfId="15052"/>
    <cellStyle name="Normal 2 2 2 14 4 2" xfId="37824"/>
    <cellStyle name="Normal 2 2 2 14 5" xfId="19012"/>
    <cellStyle name="Normal 2 2 2 14 5 2" xfId="41784"/>
    <cellStyle name="Normal 2 2 2 14 6" xfId="25172"/>
    <cellStyle name="Normal 2 2 2 15" xfId="2455"/>
    <cellStyle name="Normal 2 2 2 15 2" xfId="6580"/>
    <cellStyle name="Normal 2 2 2 15 2 2" xfId="29352"/>
    <cellStyle name="Normal 2 2 2 15 3" xfId="10707"/>
    <cellStyle name="Normal 2 2 2 15 3 2" xfId="33479"/>
    <cellStyle name="Normal 2 2 2 15 4" xfId="15107"/>
    <cellStyle name="Normal 2 2 2 15 4 2" xfId="37879"/>
    <cellStyle name="Normal 2 2 2 15 5" xfId="19067"/>
    <cellStyle name="Normal 2 2 2 15 5 2" xfId="41839"/>
    <cellStyle name="Normal 2 2 2 15 6" xfId="25227"/>
    <cellStyle name="Normal 2 2 2 16" xfId="2510"/>
    <cellStyle name="Normal 2 2 2 16 2" xfId="6635"/>
    <cellStyle name="Normal 2 2 2 16 2 2" xfId="29407"/>
    <cellStyle name="Normal 2 2 2 16 3" xfId="10762"/>
    <cellStyle name="Normal 2 2 2 16 3 2" xfId="33534"/>
    <cellStyle name="Normal 2 2 2 16 4" xfId="15162"/>
    <cellStyle name="Normal 2 2 2 16 4 2" xfId="37934"/>
    <cellStyle name="Normal 2 2 2 16 5" xfId="19122"/>
    <cellStyle name="Normal 2 2 2 16 5 2" xfId="41894"/>
    <cellStyle name="Normal 2 2 2 16 6" xfId="25282"/>
    <cellStyle name="Normal 2 2 2 17" xfId="3225"/>
    <cellStyle name="Normal 2 2 2 17 2" xfId="7350"/>
    <cellStyle name="Normal 2 2 2 17 2 2" xfId="30122"/>
    <cellStyle name="Normal 2 2 2 17 3" xfId="11477"/>
    <cellStyle name="Normal 2 2 2 17 3 2" xfId="34249"/>
    <cellStyle name="Normal 2 2 2 17 4" xfId="15877"/>
    <cellStyle name="Normal 2 2 2 17 4 2" xfId="38649"/>
    <cellStyle name="Normal 2 2 2 17 5" xfId="19837"/>
    <cellStyle name="Normal 2 2 2 17 5 2" xfId="42609"/>
    <cellStyle name="Normal 2 2 2 17 6" xfId="25997"/>
    <cellStyle name="Normal 2 2 2 18" xfId="3280"/>
    <cellStyle name="Normal 2 2 2 18 2" xfId="7405"/>
    <cellStyle name="Normal 2 2 2 18 2 2" xfId="30177"/>
    <cellStyle name="Normal 2 2 2 18 3" xfId="11532"/>
    <cellStyle name="Normal 2 2 2 18 3 2" xfId="34304"/>
    <cellStyle name="Normal 2 2 2 18 4" xfId="15932"/>
    <cellStyle name="Normal 2 2 2 18 4 2" xfId="38704"/>
    <cellStyle name="Normal 2 2 2 18 5" xfId="19892"/>
    <cellStyle name="Normal 2 2 2 18 5 2" xfId="42664"/>
    <cellStyle name="Normal 2 2 2 18 6" xfId="26052"/>
    <cellStyle name="Normal 2 2 2 19" xfId="3335"/>
    <cellStyle name="Normal 2 2 2 19 2" xfId="7460"/>
    <cellStyle name="Normal 2 2 2 19 2 2" xfId="30232"/>
    <cellStyle name="Normal 2 2 2 19 3" xfId="11587"/>
    <cellStyle name="Normal 2 2 2 19 3 2" xfId="34359"/>
    <cellStyle name="Normal 2 2 2 19 4" xfId="15987"/>
    <cellStyle name="Normal 2 2 2 19 4 2" xfId="38759"/>
    <cellStyle name="Normal 2 2 2 19 5" xfId="19947"/>
    <cellStyle name="Normal 2 2 2 19 5 2" xfId="42719"/>
    <cellStyle name="Normal 2 2 2 19 6" xfId="26107"/>
    <cellStyle name="Normal 2 2 2 2" xfId="143"/>
    <cellStyle name="Normal 2 2 2 2 10" xfId="916"/>
    <cellStyle name="Normal 2 2 2 2 10 10" xfId="23688"/>
    <cellStyle name="Normal 2 2 2 2 10 2" xfId="1631"/>
    <cellStyle name="Normal 2 2 2 2 10 2 2" xfId="5756"/>
    <cellStyle name="Normal 2 2 2 2 10 2 2 2" xfId="28528"/>
    <cellStyle name="Normal 2 2 2 2 10 2 3" xfId="9883"/>
    <cellStyle name="Normal 2 2 2 2 10 2 3 2" xfId="32655"/>
    <cellStyle name="Normal 2 2 2 2 10 2 4" xfId="14283"/>
    <cellStyle name="Normal 2 2 2 2 10 2 4 2" xfId="37055"/>
    <cellStyle name="Normal 2 2 2 2 10 2 5" xfId="18243"/>
    <cellStyle name="Normal 2 2 2 2 10 2 5 2" xfId="41015"/>
    <cellStyle name="Normal 2 2 2 2 10 2 6" xfId="24403"/>
    <cellStyle name="Normal 2 2 2 2 10 3" xfId="2346"/>
    <cellStyle name="Normal 2 2 2 2 10 3 2" xfId="6471"/>
    <cellStyle name="Normal 2 2 2 2 10 3 2 2" xfId="29243"/>
    <cellStyle name="Normal 2 2 2 2 10 3 3" xfId="10598"/>
    <cellStyle name="Normal 2 2 2 2 10 3 3 2" xfId="33370"/>
    <cellStyle name="Normal 2 2 2 2 10 3 4" xfId="14998"/>
    <cellStyle name="Normal 2 2 2 2 10 3 4 2" xfId="37770"/>
    <cellStyle name="Normal 2 2 2 2 10 3 5" xfId="18958"/>
    <cellStyle name="Normal 2 2 2 2 10 3 5 2" xfId="41730"/>
    <cellStyle name="Normal 2 2 2 2 10 3 6" xfId="25118"/>
    <cellStyle name="Normal 2 2 2 2 10 4" xfId="3171"/>
    <cellStyle name="Normal 2 2 2 2 10 4 2" xfId="7296"/>
    <cellStyle name="Normal 2 2 2 2 10 4 2 2" xfId="30068"/>
    <cellStyle name="Normal 2 2 2 2 10 4 3" xfId="11423"/>
    <cellStyle name="Normal 2 2 2 2 10 4 3 2" xfId="34195"/>
    <cellStyle name="Normal 2 2 2 2 10 4 4" xfId="15823"/>
    <cellStyle name="Normal 2 2 2 2 10 4 4 2" xfId="38595"/>
    <cellStyle name="Normal 2 2 2 2 10 4 5" xfId="19783"/>
    <cellStyle name="Normal 2 2 2 2 10 4 5 2" xfId="42555"/>
    <cellStyle name="Normal 2 2 2 2 10 4 6" xfId="25943"/>
    <cellStyle name="Normal 2 2 2 2 10 5" xfId="4161"/>
    <cellStyle name="Normal 2 2 2 2 10 5 2" xfId="8286"/>
    <cellStyle name="Normal 2 2 2 2 10 5 2 2" xfId="31058"/>
    <cellStyle name="Normal 2 2 2 2 10 5 3" xfId="12413"/>
    <cellStyle name="Normal 2 2 2 2 10 5 3 2" xfId="35185"/>
    <cellStyle name="Normal 2 2 2 2 10 5 4" xfId="16813"/>
    <cellStyle name="Normal 2 2 2 2 10 5 4 2" xfId="39585"/>
    <cellStyle name="Normal 2 2 2 2 10 5 5" xfId="20773"/>
    <cellStyle name="Normal 2 2 2 2 10 5 5 2" xfId="43545"/>
    <cellStyle name="Normal 2 2 2 2 10 5 6" xfId="26933"/>
    <cellStyle name="Normal 2 2 2 2 10 6" xfId="5041"/>
    <cellStyle name="Normal 2 2 2 2 10 6 2" xfId="27813"/>
    <cellStyle name="Normal 2 2 2 2 10 7" xfId="9168"/>
    <cellStyle name="Normal 2 2 2 2 10 7 2" xfId="31940"/>
    <cellStyle name="Normal 2 2 2 2 10 8" xfId="13568"/>
    <cellStyle name="Normal 2 2 2 2 10 8 2" xfId="36340"/>
    <cellStyle name="Normal 2 2 2 2 10 9" xfId="17528"/>
    <cellStyle name="Normal 2 2 2 2 10 9 2" xfId="40300"/>
    <cellStyle name="Normal 2 2 2 2 11" xfId="971"/>
    <cellStyle name="Normal 2 2 2 2 11 2" xfId="5096"/>
    <cellStyle name="Normal 2 2 2 2 11 2 2" xfId="27868"/>
    <cellStyle name="Normal 2 2 2 2 11 3" xfId="9223"/>
    <cellStyle name="Normal 2 2 2 2 11 3 2" xfId="31995"/>
    <cellStyle name="Normal 2 2 2 2 11 4" xfId="13623"/>
    <cellStyle name="Normal 2 2 2 2 11 4 2" xfId="36395"/>
    <cellStyle name="Normal 2 2 2 2 11 5" xfId="17583"/>
    <cellStyle name="Normal 2 2 2 2 11 5 2" xfId="40355"/>
    <cellStyle name="Normal 2 2 2 2 11 6" xfId="23743"/>
    <cellStyle name="Normal 2 2 2 2 12" xfId="1686"/>
    <cellStyle name="Normal 2 2 2 2 12 2" xfId="5811"/>
    <cellStyle name="Normal 2 2 2 2 12 2 2" xfId="28583"/>
    <cellStyle name="Normal 2 2 2 2 12 3" xfId="9938"/>
    <cellStyle name="Normal 2 2 2 2 12 3 2" xfId="32710"/>
    <cellStyle name="Normal 2 2 2 2 12 4" xfId="14338"/>
    <cellStyle name="Normal 2 2 2 2 12 4 2" xfId="37110"/>
    <cellStyle name="Normal 2 2 2 2 12 5" xfId="18298"/>
    <cellStyle name="Normal 2 2 2 2 12 5 2" xfId="41070"/>
    <cellStyle name="Normal 2 2 2 2 12 6" xfId="24458"/>
    <cellStyle name="Normal 2 2 2 2 13" xfId="2401"/>
    <cellStyle name="Normal 2 2 2 2 13 2" xfId="6526"/>
    <cellStyle name="Normal 2 2 2 2 13 2 2" xfId="29298"/>
    <cellStyle name="Normal 2 2 2 2 13 3" xfId="10653"/>
    <cellStyle name="Normal 2 2 2 2 13 3 2" xfId="33425"/>
    <cellStyle name="Normal 2 2 2 2 13 4" xfId="15053"/>
    <cellStyle name="Normal 2 2 2 2 13 4 2" xfId="37825"/>
    <cellStyle name="Normal 2 2 2 2 13 5" xfId="19013"/>
    <cellStyle name="Normal 2 2 2 2 13 5 2" xfId="41785"/>
    <cellStyle name="Normal 2 2 2 2 13 6" xfId="25173"/>
    <cellStyle name="Normal 2 2 2 2 14" xfId="2456"/>
    <cellStyle name="Normal 2 2 2 2 14 2" xfId="6581"/>
    <cellStyle name="Normal 2 2 2 2 14 2 2" xfId="29353"/>
    <cellStyle name="Normal 2 2 2 2 14 3" xfId="10708"/>
    <cellStyle name="Normal 2 2 2 2 14 3 2" xfId="33480"/>
    <cellStyle name="Normal 2 2 2 2 14 4" xfId="15108"/>
    <cellStyle name="Normal 2 2 2 2 14 4 2" xfId="37880"/>
    <cellStyle name="Normal 2 2 2 2 14 5" xfId="19068"/>
    <cellStyle name="Normal 2 2 2 2 14 5 2" xfId="41840"/>
    <cellStyle name="Normal 2 2 2 2 14 6" xfId="25228"/>
    <cellStyle name="Normal 2 2 2 2 15" xfId="2511"/>
    <cellStyle name="Normal 2 2 2 2 15 2" xfId="6636"/>
    <cellStyle name="Normal 2 2 2 2 15 2 2" xfId="29408"/>
    <cellStyle name="Normal 2 2 2 2 15 3" xfId="10763"/>
    <cellStyle name="Normal 2 2 2 2 15 3 2" xfId="33535"/>
    <cellStyle name="Normal 2 2 2 2 15 4" xfId="15163"/>
    <cellStyle name="Normal 2 2 2 2 15 4 2" xfId="37935"/>
    <cellStyle name="Normal 2 2 2 2 15 5" xfId="19123"/>
    <cellStyle name="Normal 2 2 2 2 15 5 2" xfId="41895"/>
    <cellStyle name="Normal 2 2 2 2 15 6" xfId="25283"/>
    <cellStyle name="Normal 2 2 2 2 16" xfId="3226"/>
    <cellStyle name="Normal 2 2 2 2 16 2" xfId="7351"/>
    <cellStyle name="Normal 2 2 2 2 16 2 2" xfId="30123"/>
    <cellStyle name="Normal 2 2 2 2 16 3" xfId="11478"/>
    <cellStyle name="Normal 2 2 2 2 16 3 2" xfId="34250"/>
    <cellStyle name="Normal 2 2 2 2 16 4" xfId="15878"/>
    <cellStyle name="Normal 2 2 2 2 16 4 2" xfId="38650"/>
    <cellStyle name="Normal 2 2 2 2 16 5" xfId="19838"/>
    <cellStyle name="Normal 2 2 2 2 16 5 2" xfId="42610"/>
    <cellStyle name="Normal 2 2 2 2 16 6" xfId="25998"/>
    <cellStyle name="Normal 2 2 2 2 17" xfId="3281"/>
    <cellStyle name="Normal 2 2 2 2 17 2" xfId="7406"/>
    <cellStyle name="Normal 2 2 2 2 17 2 2" xfId="30178"/>
    <cellStyle name="Normal 2 2 2 2 17 3" xfId="11533"/>
    <cellStyle name="Normal 2 2 2 2 17 3 2" xfId="34305"/>
    <cellStyle name="Normal 2 2 2 2 17 4" xfId="15933"/>
    <cellStyle name="Normal 2 2 2 2 17 4 2" xfId="38705"/>
    <cellStyle name="Normal 2 2 2 2 17 5" xfId="19893"/>
    <cellStyle name="Normal 2 2 2 2 17 5 2" xfId="42665"/>
    <cellStyle name="Normal 2 2 2 2 17 6" xfId="26053"/>
    <cellStyle name="Normal 2 2 2 2 18" xfId="3336"/>
    <cellStyle name="Normal 2 2 2 2 18 2" xfId="7461"/>
    <cellStyle name="Normal 2 2 2 2 18 2 2" xfId="30233"/>
    <cellStyle name="Normal 2 2 2 2 18 3" xfId="11588"/>
    <cellStyle name="Normal 2 2 2 2 18 3 2" xfId="34360"/>
    <cellStyle name="Normal 2 2 2 2 18 4" xfId="15988"/>
    <cellStyle name="Normal 2 2 2 2 18 4 2" xfId="38760"/>
    <cellStyle name="Normal 2 2 2 2 18 5" xfId="19948"/>
    <cellStyle name="Normal 2 2 2 2 18 5 2" xfId="42720"/>
    <cellStyle name="Normal 2 2 2 2 18 6" xfId="26108"/>
    <cellStyle name="Normal 2 2 2 2 19" xfId="3391"/>
    <cellStyle name="Normal 2 2 2 2 19 2" xfId="7516"/>
    <cellStyle name="Normal 2 2 2 2 19 2 2" xfId="30288"/>
    <cellStyle name="Normal 2 2 2 2 19 3" xfId="11643"/>
    <cellStyle name="Normal 2 2 2 2 19 3 2" xfId="34415"/>
    <cellStyle name="Normal 2 2 2 2 19 4" xfId="16043"/>
    <cellStyle name="Normal 2 2 2 2 19 4 2" xfId="38815"/>
    <cellStyle name="Normal 2 2 2 2 19 5" xfId="20003"/>
    <cellStyle name="Normal 2 2 2 2 19 5 2" xfId="42775"/>
    <cellStyle name="Normal 2 2 2 2 19 6" xfId="26163"/>
    <cellStyle name="Normal 2 2 2 2 2" xfId="256"/>
    <cellStyle name="Normal 2 2 2 2 2 10" xfId="8563"/>
    <cellStyle name="Normal 2 2 2 2 2 10 2" xfId="31335"/>
    <cellStyle name="Normal 2 2 2 2 2 11" xfId="12523"/>
    <cellStyle name="Normal 2 2 2 2 2 11 2" xfId="35295"/>
    <cellStyle name="Normal 2 2 2 2 2 12" xfId="12963"/>
    <cellStyle name="Normal 2 2 2 2 2 12 2" xfId="35735"/>
    <cellStyle name="Normal 2 2 2 2 2 13" xfId="16923"/>
    <cellStyle name="Normal 2 2 2 2 2 13 2" xfId="39695"/>
    <cellStyle name="Normal 2 2 2 2 2 14" xfId="366"/>
    <cellStyle name="Normal 2 2 2 2 2 14 2" xfId="23138"/>
    <cellStyle name="Normal 2 2 2 2 2 15" xfId="23028"/>
    <cellStyle name="Normal 2 2 2 2 2 2" xfId="421"/>
    <cellStyle name="Normal 2 2 2 2 2 2 10" xfId="17033"/>
    <cellStyle name="Normal 2 2 2 2 2 2 10 2" xfId="39805"/>
    <cellStyle name="Normal 2 2 2 2 2 2 11" xfId="23193"/>
    <cellStyle name="Normal 2 2 2 2 2 2 2" xfId="1136"/>
    <cellStyle name="Normal 2 2 2 2 2 2 2 2" xfId="5261"/>
    <cellStyle name="Normal 2 2 2 2 2 2 2 2 2" xfId="28033"/>
    <cellStyle name="Normal 2 2 2 2 2 2 2 3" xfId="9388"/>
    <cellStyle name="Normal 2 2 2 2 2 2 2 3 2" xfId="32160"/>
    <cellStyle name="Normal 2 2 2 2 2 2 2 4" xfId="13788"/>
    <cellStyle name="Normal 2 2 2 2 2 2 2 4 2" xfId="36560"/>
    <cellStyle name="Normal 2 2 2 2 2 2 2 5" xfId="17748"/>
    <cellStyle name="Normal 2 2 2 2 2 2 2 5 2" xfId="40520"/>
    <cellStyle name="Normal 2 2 2 2 2 2 2 6" xfId="23908"/>
    <cellStyle name="Normal 2 2 2 2 2 2 3" xfId="1851"/>
    <cellStyle name="Normal 2 2 2 2 2 2 3 2" xfId="5976"/>
    <cellStyle name="Normal 2 2 2 2 2 2 3 2 2" xfId="28748"/>
    <cellStyle name="Normal 2 2 2 2 2 2 3 3" xfId="10103"/>
    <cellStyle name="Normal 2 2 2 2 2 2 3 3 2" xfId="32875"/>
    <cellStyle name="Normal 2 2 2 2 2 2 3 4" xfId="14503"/>
    <cellStyle name="Normal 2 2 2 2 2 2 3 4 2" xfId="37275"/>
    <cellStyle name="Normal 2 2 2 2 2 2 3 5" xfId="18463"/>
    <cellStyle name="Normal 2 2 2 2 2 2 3 5 2" xfId="41235"/>
    <cellStyle name="Normal 2 2 2 2 2 2 3 6" xfId="24623"/>
    <cellStyle name="Normal 2 2 2 2 2 2 4" xfId="2676"/>
    <cellStyle name="Normal 2 2 2 2 2 2 4 2" xfId="6801"/>
    <cellStyle name="Normal 2 2 2 2 2 2 4 2 2" xfId="29573"/>
    <cellStyle name="Normal 2 2 2 2 2 2 4 3" xfId="10928"/>
    <cellStyle name="Normal 2 2 2 2 2 2 4 3 2" xfId="33700"/>
    <cellStyle name="Normal 2 2 2 2 2 2 4 4" xfId="15328"/>
    <cellStyle name="Normal 2 2 2 2 2 2 4 4 2" xfId="38100"/>
    <cellStyle name="Normal 2 2 2 2 2 2 4 5" xfId="19288"/>
    <cellStyle name="Normal 2 2 2 2 2 2 4 5 2" xfId="42060"/>
    <cellStyle name="Normal 2 2 2 2 2 2 4 6" xfId="25448"/>
    <cellStyle name="Normal 2 2 2 2 2 2 5" xfId="3666"/>
    <cellStyle name="Normal 2 2 2 2 2 2 5 2" xfId="7791"/>
    <cellStyle name="Normal 2 2 2 2 2 2 5 2 2" xfId="30563"/>
    <cellStyle name="Normal 2 2 2 2 2 2 5 3" xfId="11918"/>
    <cellStyle name="Normal 2 2 2 2 2 2 5 3 2" xfId="34690"/>
    <cellStyle name="Normal 2 2 2 2 2 2 5 4" xfId="16318"/>
    <cellStyle name="Normal 2 2 2 2 2 2 5 4 2" xfId="39090"/>
    <cellStyle name="Normal 2 2 2 2 2 2 5 5" xfId="20278"/>
    <cellStyle name="Normal 2 2 2 2 2 2 5 5 2" xfId="43050"/>
    <cellStyle name="Normal 2 2 2 2 2 2 5 6" xfId="26438"/>
    <cellStyle name="Normal 2 2 2 2 2 2 6" xfId="4546"/>
    <cellStyle name="Normal 2 2 2 2 2 2 6 2" xfId="27318"/>
    <cellStyle name="Normal 2 2 2 2 2 2 7" xfId="8673"/>
    <cellStyle name="Normal 2 2 2 2 2 2 7 2" xfId="31445"/>
    <cellStyle name="Normal 2 2 2 2 2 2 8" xfId="12633"/>
    <cellStyle name="Normal 2 2 2 2 2 2 8 2" xfId="35405"/>
    <cellStyle name="Normal 2 2 2 2 2 2 9" xfId="13073"/>
    <cellStyle name="Normal 2 2 2 2 2 2 9 2" xfId="35845"/>
    <cellStyle name="Normal 2 2 2 2 2 3" xfId="531"/>
    <cellStyle name="Normal 2 2 2 2 2 3 10" xfId="17143"/>
    <cellStyle name="Normal 2 2 2 2 2 3 10 2" xfId="39915"/>
    <cellStyle name="Normal 2 2 2 2 2 3 11" xfId="23303"/>
    <cellStyle name="Normal 2 2 2 2 2 3 2" xfId="1246"/>
    <cellStyle name="Normal 2 2 2 2 2 3 2 2" xfId="5371"/>
    <cellStyle name="Normal 2 2 2 2 2 3 2 2 2" xfId="28143"/>
    <cellStyle name="Normal 2 2 2 2 2 3 2 3" xfId="9498"/>
    <cellStyle name="Normal 2 2 2 2 2 3 2 3 2" xfId="32270"/>
    <cellStyle name="Normal 2 2 2 2 2 3 2 4" xfId="13898"/>
    <cellStyle name="Normal 2 2 2 2 2 3 2 4 2" xfId="36670"/>
    <cellStyle name="Normal 2 2 2 2 2 3 2 5" xfId="17858"/>
    <cellStyle name="Normal 2 2 2 2 2 3 2 5 2" xfId="40630"/>
    <cellStyle name="Normal 2 2 2 2 2 3 2 6" xfId="24018"/>
    <cellStyle name="Normal 2 2 2 2 2 3 3" xfId="1961"/>
    <cellStyle name="Normal 2 2 2 2 2 3 3 2" xfId="6086"/>
    <cellStyle name="Normal 2 2 2 2 2 3 3 2 2" xfId="28858"/>
    <cellStyle name="Normal 2 2 2 2 2 3 3 3" xfId="10213"/>
    <cellStyle name="Normal 2 2 2 2 2 3 3 3 2" xfId="32985"/>
    <cellStyle name="Normal 2 2 2 2 2 3 3 4" xfId="14613"/>
    <cellStyle name="Normal 2 2 2 2 2 3 3 4 2" xfId="37385"/>
    <cellStyle name="Normal 2 2 2 2 2 3 3 5" xfId="18573"/>
    <cellStyle name="Normal 2 2 2 2 2 3 3 5 2" xfId="41345"/>
    <cellStyle name="Normal 2 2 2 2 2 3 3 6" xfId="24733"/>
    <cellStyle name="Normal 2 2 2 2 2 3 4" xfId="2786"/>
    <cellStyle name="Normal 2 2 2 2 2 3 4 2" xfId="6911"/>
    <cellStyle name="Normal 2 2 2 2 2 3 4 2 2" xfId="29683"/>
    <cellStyle name="Normal 2 2 2 2 2 3 4 3" xfId="11038"/>
    <cellStyle name="Normal 2 2 2 2 2 3 4 3 2" xfId="33810"/>
    <cellStyle name="Normal 2 2 2 2 2 3 4 4" xfId="15438"/>
    <cellStyle name="Normal 2 2 2 2 2 3 4 4 2" xfId="38210"/>
    <cellStyle name="Normal 2 2 2 2 2 3 4 5" xfId="19398"/>
    <cellStyle name="Normal 2 2 2 2 2 3 4 5 2" xfId="42170"/>
    <cellStyle name="Normal 2 2 2 2 2 3 4 6" xfId="25558"/>
    <cellStyle name="Normal 2 2 2 2 2 3 5" xfId="3776"/>
    <cellStyle name="Normal 2 2 2 2 2 3 5 2" xfId="7901"/>
    <cellStyle name="Normal 2 2 2 2 2 3 5 2 2" xfId="30673"/>
    <cellStyle name="Normal 2 2 2 2 2 3 5 3" xfId="12028"/>
    <cellStyle name="Normal 2 2 2 2 2 3 5 3 2" xfId="34800"/>
    <cellStyle name="Normal 2 2 2 2 2 3 5 4" xfId="16428"/>
    <cellStyle name="Normal 2 2 2 2 2 3 5 4 2" xfId="39200"/>
    <cellStyle name="Normal 2 2 2 2 2 3 5 5" xfId="20388"/>
    <cellStyle name="Normal 2 2 2 2 2 3 5 5 2" xfId="43160"/>
    <cellStyle name="Normal 2 2 2 2 2 3 5 6" xfId="26548"/>
    <cellStyle name="Normal 2 2 2 2 2 3 6" xfId="4656"/>
    <cellStyle name="Normal 2 2 2 2 2 3 6 2" xfId="27428"/>
    <cellStyle name="Normal 2 2 2 2 2 3 7" xfId="8783"/>
    <cellStyle name="Normal 2 2 2 2 2 3 7 2" xfId="31555"/>
    <cellStyle name="Normal 2 2 2 2 2 3 8" xfId="12743"/>
    <cellStyle name="Normal 2 2 2 2 2 3 8 2" xfId="35515"/>
    <cellStyle name="Normal 2 2 2 2 2 3 9" xfId="13183"/>
    <cellStyle name="Normal 2 2 2 2 2 3 9 2" xfId="35955"/>
    <cellStyle name="Normal 2 2 2 2 2 4" xfId="806"/>
    <cellStyle name="Normal 2 2 2 2 2 4 10" xfId="23578"/>
    <cellStyle name="Normal 2 2 2 2 2 4 2" xfId="1521"/>
    <cellStyle name="Normal 2 2 2 2 2 4 2 2" xfId="5646"/>
    <cellStyle name="Normal 2 2 2 2 2 4 2 2 2" xfId="28418"/>
    <cellStyle name="Normal 2 2 2 2 2 4 2 3" xfId="9773"/>
    <cellStyle name="Normal 2 2 2 2 2 4 2 3 2" xfId="32545"/>
    <cellStyle name="Normal 2 2 2 2 2 4 2 4" xfId="14173"/>
    <cellStyle name="Normal 2 2 2 2 2 4 2 4 2" xfId="36945"/>
    <cellStyle name="Normal 2 2 2 2 2 4 2 5" xfId="18133"/>
    <cellStyle name="Normal 2 2 2 2 2 4 2 5 2" xfId="40905"/>
    <cellStyle name="Normal 2 2 2 2 2 4 2 6" xfId="24293"/>
    <cellStyle name="Normal 2 2 2 2 2 4 3" xfId="2236"/>
    <cellStyle name="Normal 2 2 2 2 2 4 3 2" xfId="6361"/>
    <cellStyle name="Normal 2 2 2 2 2 4 3 2 2" xfId="29133"/>
    <cellStyle name="Normal 2 2 2 2 2 4 3 3" xfId="10488"/>
    <cellStyle name="Normal 2 2 2 2 2 4 3 3 2" xfId="33260"/>
    <cellStyle name="Normal 2 2 2 2 2 4 3 4" xfId="14888"/>
    <cellStyle name="Normal 2 2 2 2 2 4 3 4 2" xfId="37660"/>
    <cellStyle name="Normal 2 2 2 2 2 4 3 5" xfId="18848"/>
    <cellStyle name="Normal 2 2 2 2 2 4 3 5 2" xfId="41620"/>
    <cellStyle name="Normal 2 2 2 2 2 4 3 6" xfId="25008"/>
    <cellStyle name="Normal 2 2 2 2 2 4 4" xfId="3061"/>
    <cellStyle name="Normal 2 2 2 2 2 4 4 2" xfId="7186"/>
    <cellStyle name="Normal 2 2 2 2 2 4 4 2 2" xfId="29958"/>
    <cellStyle name="Normal 2 2 2 2 2 4 4 3" xfId="11313"/>
    <cellStyle name="Normal 2 2 2 2 2 4 4 3 2" xfId="34085"/>
    <cellStyle name="Normal 2 2 2 2 2 4 4 4" xfId="15713"/>
    <cellStyle name="Normal 2 2 2 2 2 4 4 4 2" xfId="38485"/>
    <cellStyle name="Normal 2 2 2 2 2 4 4 5" xfId="19673"/>
    <cellStyle name="Normal 2 2 2 2 2 4 4 5 2" xfId="42445"/>
    <cellStyle name="Normal 2 2 2 2 2 4 4 6" xfId="25833"/>
    <cellStyle name="Normal 2 2 2 2 2 4 5" xfId="4051"/>
    <cellStyle name="Normal 2 2 2 2 2 4 5 2" xfId="8176"/>
    <cellStyle name="Normal 2 2 2 2 2 4 5 2 2" xfId="30948"/>
    <cellStyle name="Normal 2 2 2 2 2 4 5 3" xfId="12303"/>
    <cellStyle name="Normal 2 2 2 2 2 4 5 3 2" xfId="35075"/>
    <cellStyle name="Normal 2 2 2 2 2 4 5 4" xfId="16703"/>
    <cellStyle name="Normal 2 2 2 2 2 4 5 4 2" xfId="39475"/>
    <cellStyle name="Normal 2 2 2 2 2 4 5 5" xfId="20663"/>
    <cellStyle name="Normal 2 2 2 2 2 4 5 5 2" xfId="43435"/>
    <cellStyle name="Normal 2 2 2 2 2 4 5 6" xfId="26823"/>
    <cellStyle name="Normal 2 2 2 2 2 4 6" xfId="4931"/>
    <cellStyle name="Normal 2 2 2 2 2 4 6 2" xfId="27703"/>
    <cellStyle name="Normal 2 2 2 2 2 4 7" xfId="9058"/>
    <cellStyle name="Normal 2 2 2 2 2 4 7 2" xfId="31830"/>
    <cellStyle name="Normal 2 2 2 2 2 4 8" xfId="13458"/>
    <cellStyle name="Normal 2 2 2 2 2 4 8 2" xfId="36230"/>
    <cellStyle name="Normal 2 2 2 2 2 4 9" xfId="17418"/>
    <cellStyle name="Normal 2 2 2 2 2 4 9 2" xfId="40190"/>
    <cellStyle name="Normal 2 2 2 2 2 5" xfId="1026"/>
    <cellStyle name="Normal 2 2 2 2 2 5 2" xfId="5151"/>
    <cellStyle name="Normal 2 2 2 2 2 5 2 2" xfId="27923"/>
    <cellStyle name="Normal 2 2 2 2 2 5 3" xfId="9278"/>
    <cellStyle name="Normal 2 2 2 2 2 5 3 2" xfId="32050"/>
    <cellStyle name="Normal 2 2 2 2 2 5 4" xfId="13678"/>
    <cellStyle name="Normal 2 2 2 2 2 5 4 2" xfId="36450"/>
    <cellStyle name="Normal 2 2 2 2 2 5 5" xfId="17638"/>
    <cellStyle name="Normal 2 2 2 2 2 5 5 2" xfId="40410"/>
    <cellStyle name="Normal 2 2 2 2 2 5 6" xfId="23798"/>
    <cellStyle name="Normal 2 2 2 2 2 6" xfId="1741"/>
    <cellStyle name="Normal 2 2 2 2 2 6 2" xfId="5866"/>
    <cellStyle name="Normal 2 2 2 2 2 6 2 2" xfId="28638"/>
    <cellStyle name="Normal 2 2 2 2 2 6 3" xfId="9993"/>
    <cellStyle name="Normal 2 2 2 2 2 6 3 2" xfId="32765"/>
    <cellStyle name="Normal 2 2 2 2 2 6 4" xfId="14393"/>
    <cellStyle name="Normal 2 2 2 2 2 6 4 2" xfId="37165"/>
    <cellStyle name="Normal 2 2 2 2 2 6 5" xfId="18353"/>
    <cellStyle name="Normal 2 2 2 2 2 6 5 2" xfId="41125"/>
    <cellStyle name="Normal 2 2 2 2 2 6 6" xfId="24513"/>
    <cellStyle name="Normal 2 2 2 2 2 7" xfId="2566"/>
    <cellStyle name="Normal 2 2 2 2 2 7 2" xfId="6691"/>
    <cellStyle name="Normal 2 2 2 2 2 7 2 2" xfId="29463"/>
    <cellStyle name="Normal 2 2 2 2 2 7 3" xfId="10818"/>
    <cellStyle name="Normal 2 2 2 2 2 7 3 2" xfId="33590"/>
    <cellStyle name="Normal 2 2 2 2 2 7 4" xfId="15218"/>
    <cellStyle name="Normal 2 2 2 2 2 7 4 2" xfId="37990"/>
    <cellStyle name="Normal 2 2 2 2 2 7 5" xfId="19178"/>
    <cellStyle name="Normal 2 2 2 2 2 7 5 2" xfId="41950"/>
    <cellStyle name="Normal 2 2 2 2 2 7 6" xfId="25338"/>
    <cellStyle name="Normal 2 2 2 2 2 8" xfId="3556"/>
    <cellStyle name="Normal 2 2 2 2 2 8 2" xfId="7681"/>
    <cellStyle name="Normal 2 2 2 2 2 8 2 2" xfId="30453"/>
    <cellStyle name="Normal 2 2 2 2 2 8 3" xfId="11808"/>
    <cellStyle name="Normal 2 2 2 2 2 8 3 2" xfId="34580"/>
    <cellStyle name="Normal 2 2 2 2 2 8 4" xfId="16208"/>
    <cellStyle name="Normal 2 2 2 2 2 8 4 2" xfId="38980"/>
    <cellStyle name="Normal 2 2 2 2 2 8 5" xfId="20168"/>
    <cellStyle name="Normal 2 2 2 2 2 8 5 2" xfId="42940"/>
    <cellStyle name="Normal 2 2 2 2 2 8 6" xfId="26328"/>
    <cellStyle name="Normal 2 2 2 2 2 9" xfId="4436"/>
    <cellStyle name="Normal 2 2 2 2 2 9 2" xfId="27208"/>
    <cellStyle name="Normal 2 2 2 2 20" xfId="3446"/>
    <cellStyle name="Normal 2 2 2 2 20 2" xfId="7571"/>
    <cellStyle name="Normal 2 2 2 2 20 2 2" xfId="30343"/>
    <cellStyle name="Normal 2 2 2 2 20 3" xfId="11698"/>
    <cellStyle name="Normal 2 2 2 2 20 3 2" xfId="34470"/>
    <cellStyle name="Normal 2 2 2 2 20 4" xfId="16098"/>
    <cellStyle name="Normal 2 2 2 2 20 4 2" xfId="38870"/>
    <cellStyle name="Normal 2 2 2 2 20 5" xfId="20058"/>
    <cellStyle name="Normal 2 2 2 2 20 5 2" xfId="42830"/>
    <cellStyle name="Normal 2 2 2 2 20 6" xfId="26218"/>
    <cellStyle name="Normal 2 2 2 2 21" xfId="3501"/>
    <cellStyle name="Normal 2 2 2 2 21 2" xfId="7626"/>
    <cellStyle name="Normal 2 2 2 2 21 2 2" xfId="30398"/>
    <cellStyle name="Normal 2 2 2 2 21 3" xfId="11753"/>
    <cellStyle name="Normal 2 2 2 2 21 3 2" xfId="34525"/>
    <cellStyle name="Normal 2 2 2 2 21 4" xfId="16153"/>
    <cellStyle name="Normal 2 2 2 2 21 4 2" xfId="38925"/>
    <cellStyle name="Normal 2 2 2 2 21 5" xfId="20113"/>
    <cellStyle name="Normal 2 2 2 2 21 5 2" xfId="42885"/>
    <cellStyle name="Normal 2 2 2 2 21 6" xfId="26273"/>
    <cellStyle name="Normal 2 2 2 2 22" xfId="4216"/>
    <cellStyle name="Normal 2 2 2 2 22 2" xfId="26988"/>
    <cellStyle name="Normal 2 2 2 2 23" xfId="4271"/>
    <cellStyle name="Normal 2 2 2 2 23 2" xfId="27043"/>
    <cellStyle name="Normal 2 2 2 2 24" xfId="4326"/>
    <cellStyle name="Normal 2 2 2 2 24 2" xfId="27098"/>
    <cellStyle name="Normal 2 2 2 2 25" xfId="4381"/>
    <cellStyle name="Normal 2 2 2 2 25 2" xfId="27153"/>
    <cellStyle name="Normal 2 2 2 2 26" xfId="8341"/>
    <cellStyle name="Normal 2 2 2 2 26 2" xfId="31113"/>
    <cellStyle name="Normal 2 2 2 2 27" xfId="8398"/>
    <cellStyle name="Normal 2 2 2 2 27 2" xfId="31170"/>
    <cellStyle name="Normal 2 2 2 2 28" xfId="8453"/>
    <cellStyle name="Normal 2 2 2 2 28 2" xfId="31225"/>
    <cellStyle name="Normal 2 2 2 2 29" xfId="8508"/>
    <cellStyle name="Normal 2 2 2 2 29 2" xfId="31280"/>
    <cellStyle name="Normal 2 2 2 2 3" xfId="311"/>
    <cellStyle name="Normal 2 2 2 2 3 10" xfId="16978"/>
    <cellStyle name="Normal 2 2 2 2 3 10 2" xfId="39750"/>
    <cellStyle name="Normal 2 2 2 2 3 11" xfId="23083"/>
    <cellStyle name="Normal 2 2 2 2 3 2" xfId="1081"/>
    <cellStyle name="Normal 2 2 2 2 3 2 2" xfId="5206"/>
    <cellStyle name="Normal 2 2 2 2 3 2 2 2" xfId="27978"/>
    <cellStyle name="Normal 2 2 2 2 3 2 3" xfId="9333"/>
    <cellStyle name="Normal 2 2 2 2 3 2 3 2" xfId="32105"/>
    <cellStyle name="Normal 2 2 2 2 3 2 4" xfId="13733"/>
    <cellStyle name="Normal 2 2 2 2 3 2 4 2" xfId="36505"/>
    <cellStyle name="Normal 2 2 2 2 3 2 5" xfId="17693"/>
    <cellStyle name="Normal 2 2 2 2 3 2 5 2" xfId="40465"/>
    <cellStyle name="Normal 2 2 2 2 3 2 6" xfId="23853"/>
    <cellStyle name="Normal 2 2 2 2 3 3" xfId="1796"/>
    <cellStyle name="Normal 2 2 2 2 3 3 2" xfId="5921"/>
    <cellStyle name="Normal 2 2 2 2 3 3 2 2" xfId="28693"/>
    <cellStyle name="Normal 2 2 2 2 3 3 3" xfId="10048"/>
    <cellStyle name="Normal 2 2 2 2 3 3 3 2" xfId="32820"/>
    <cellStyle name="Normal 2 2 2 2 3 3 4" xfId="14448"/>
    <cellStyle name="Normal 2 2 2 2 3 3 4 2" xfId="37220"/>
    <cellStyle name="Normal 2 2 2 2 3 3 5" xfId="18408"/>
    <cellStyle name="Normal 2 2 2 2 3 3 5 2" xfId="41180"/>
    <cellStyle name="Normal 2 2 2 2 3 3 6" xfId="24568"/>
    <cellStyle name="Normal 2 2 2 2 3 4" xfId="2621"/>
    <cellStyle name="Normal 2 2 2 2 3 4 2" xfId="6746"/>
    <cellStyle name="Normal 2 2 2 2 3 4 2 2" xfId="29518"/>
    <cellStyle name="Normal 2 2 2 2 3 4 3" xfId="10873"/>
    <cellStyle name="Normal 2 2 2 2 3 4 3 2" xfId="33645"/>
    <cellStyle name="Normal 2 2 2 2 3 4 4" xfId="15273"/>
    <cellStyle name="Normal 2 2 2 2 3 4 4 2" xfId="38045"/>
    <cellStyle name="Normal 2 2 2 2 3 4 5" xfId="19233"/>
    <cellStyle name="Normal 2 2 2 2 3 4 5 2" xfId="42005"/>
    <cellStyle name="Normal 2 2 2 2 3 4 6" xfId="25393"/>
    <cellStyle name="Normal 2 2 2 2 3 5" xfId="3611"/>
    <cellStyle name="Normal 2 2 2 2 3 5 2" xfId="7736"/>
    <cellStyle name="Normal 2 2 2 2 3 5 2 2" xfId="30508"/>
    <cellStyle name="Normal 2 2 2 2 3 5 3" xfId="11863"/>
    <cellStyle name="Normal 2 2 2 2 3 5 3 2" xfId="34635"/>
    <cellStyle name="Normal 2 2 2 2 3 5 4" xfId="16263"/>
    <cellStyle name="Normal 2 2 2 2 3 5 4 2" xfId="39035"/>
    <cellStyle name="Normal 2 2 2 2 3 5 5" xfId="20223"/>
    <cellStyle name="Normal 2 2 2 2 3 5 5 2" xfId="42995"/>
    <cellStyle name="Normal 2 2 2 2 3 5 6" xfId="26383"/>
    <cellStyle name="Normal 2 2 2 2 3 6" xfId="4491"/>
    <cellStyle name="Normal 2 2 2 2 3 6 2" xfId="27263"/>
    <cellStyle name="Normal 2 2 2 2 3 7" xfId="8618"/>
    <cellStyle name="Normal 2 2 2 2 3 7 2" xfId="31390"/>
    <cellStyle name="Normal 2 2 2 2 3 8" xfId="12578"/>
    <cellStyle name="Normal 2 2 2 2 3 8 2" xfId="35350"/>
    <cellStyle name="Normal 2 2 2 2 3 9" xfId="13018"/>
    <cellStyle name="Normal 2 2 2 2 3 9 2" xfId="35790"/>
    <cellStyle name="Normal 2 2 2 2 30" xfId="12468"/>
    <cellStyle name="Normal 2 2 2 2 30 2" xfId="35240"/>
    <cellStyle name="Normal 2 2 2 2 31" xfId="12798"/>
    <cellStyle name="Normal 2 2 2 2 31 2" xfId="35570"/>
    <cellStyle name="Normal 2 2 2 2 32" xfId="12853"/>
    <cellStyle name="Normal 2 2 2 2 32 2" xfId="35625"/>
    <cellStyle name="Normal 2 2 2 2 33" xfId="12908"/>
    <cellStyle name="Normal 2 2 2 2 33 2" xfId="35680"/>
    <cellStyle name="Normal 2 2 2 2 34" xfId="16868"/>
    <cellStyle name="Normal 2 2 2 2 34 2" xfId="39640"/>
    <cellStyle name="Normal 2 2 2 2 35" xfId="20828"/>
    <cellStyle name="Normal 2 2 2 2 35 2" xfId="43600"/>
    <cellStyle name="Normal 2 2 2 2 36" xfId="20883"/>
    <cellStyle name="Normal 2 2 2 2 36 2" xfId="43655"/>
    <cellStyle name="Normal 2 2 2 2 37" xfId="20938"/>
    <cellStyle name="Normal 2 2 2 2 37 2" xfId="43710"/>
    <cellStyle name="Normal 2 2 2 2 38" xfId="20993"/>
    <cellStyle name="Normal 2 2 2 2 38 2" xfId="43765"/>
    <cellStyle name="Normal 2 2 2 2 39" xfId="21048"/>
    <cellStyle name="Normal 2 2 2 2 39 2" xfId="43820"/>
    <cellStyle name="Normal 2 2 2 2 4" xfId="476"/>
    <cellStyle name="Normal 2 2 2 2 4 10" xfId="17088"/>
    <cellStyle name="Normal 2 2 2 2 4 10 2" xfId="39860"/>
    <cellStyle name="Normal 2 2 2 2 4 11" xfId="23248"/>
    <cellStyle name="Normal 2 2 2 2 4 2" xfId="1191"/>
    <cellStyle name="Normal 2 2 2 2 4 2 2" xfId="5316"/>
    <cellStyle name="Normal 2 2 2 2 4 2 2 2" xfId="28088"/>
    <cellStyle name="Normal 2 2 2 2 4 2 3" xfId="9443"/>
    <cellStyle name="Normal 2 2 2 2 4 2 3 2" xfId="32215"/>
    <cellStyle name="Normal 2 2 2 2 4 2 4" xfId="13843"/>
    <cellStyle name="Normal 2 2 2 2 4 2 4 2" xfId="36615"/>
    <cellStyle name="Normal 2 2 2 2 4 2 5" xfId="17803"/>
    <cellStyle name="Normal 2 2 2 2 4 2 5 2" xfId="40575"/>
    <cellStyle name="Normal 2 2 2 2 4 2 6" xfId="23963"/>
    <cellStyle name="Normal 2 2 2 2 4 3" xfId="1906"/>
    <cellStyle name="Normal 2 2 2 2 4 3 2" xfId="6031"/>
    <cellStyle name="Normal 2 2 2 2 4 3 2 2" xfId="28803"/>
    <cellStyle name="Normal 2 2 2 2 4 3 3" xfId="10158"/>
    <cellStyle name="Normal 2 2 2 2 4 3 3 2" xfId="32930"/>
    <cellStyle name="Normal 2 2 2 2 4 3 4" xfId="14558"/>
    <cellStyle name="Normal 2 2 2 2 4 3 4 2" xfId="37330"/>
    <cellStyle name="Normal 2 2 2 2 4 3 5" xfId="18518"/>
    <cellStyle name="Normal 2 2 2 2 4 3 5 2" xfId="41290"/>
    <cellStyle name="Normal 2 2 2 2 4 3 6" xfId="24678"/>
    <cellStyle name="Normal 2 2 2 2 4 4" xfId="2731"/>
    <cellStyle name="Normal 2 2 2 2 4 4 2" xfId="6856"/>
    <cellStyle name="Normal 2 2 2 2 4 4 2 2" xfId="29628"/>
    <cellStyle name="Normal 2 2 2 2 4 4 3" xfId="10983"/>
    <cellStyle name="Normal 2 2 2 2 4 4 3 2" xfId="33755"/>
    <cellStyle name="Normal 2 2 2 2 4 4 4" xfId="15383"/>
    <cellStyle name="Normal 2 2 2 2 4 4 4 2" xfId="38155"/>
    <cellStyle name="Normal 2 2 2 2 4 4 5" xfId="19343"/>
    <cellStyle name="Normal 2 2 2 2 4 4 5 2" xfId="42115"/>
    <cellStyle name="Normal 2 2 2 2 4 4 6" xfId="25503"/>
    <cellStyle name="Normal 2 2 2 2 4 5" xfId="3721"/>
    <cellStyle name="Normal 2 2 2 2 4 5 2" xfId="7846"/>
    <cellStyle name="Normal 2 2 2 2 4 5 2 2" xfId="30618"/>
    <cellStyle name="Normal 2 2 2 2 4 5 3" xfId="11973"/>
    <cellStyle name="Normal 2 2 2 2 4 5 3 2" xfId="34745"/>
    <cellStyle name="Normal 2 2 2 2 4 5 4" xfId="16373"/>
    <cellStyle name="Normal 2 2 2 2 4 5 4 2" xfId="39145"/>
    <cellStyle name="Normal 2 2 2 2 4 5 5" xfId="20333"/>
    <cellStyle name="Normal 2 2 2 2 4 5 5 2" xfId="43105"/>
    <cellStyle name="Normal 2 2 2 2 4 5 6" xfId="26493"/>
    <cellStyle name="Normal 2 2 2 2 4 6" xfId="4601"/>
    <cellStyle name="Normal 2 2 2 2 4 6 2" xfId="27373"/>
    <cellStyle name="Normal 2 2 2 2 4 7" xfId="8728"/>
    <cellStyle name="Normal 2 2 2 2 4 7 2" xfId="31500"/>
    <cellStyle name="Normal 2 2 2 2 4 8" xfId="12688"/>
    <cellStyle name="Normal 2 2 2 2 4 8 2" xfId="35460"/>
    <cellStyle name="Normal 2 2 2 2 4 9" xfId="13128"/>
    <cellStyle name="Normal 2 2 2 2 4 9 2" xfId="35900"/>
    <cellStyle name="Normal 2 2 2 2 40" xfId="21103"/>
    <cellStyle name="Normal 2 2 2 2 40 2" xfId="43875"/>
    <cellStyle name="Normal 2 2 2 2 41" xfId="21158"/>
    <cellStyle name="Normal 2 2 2 2 41 2" xfId="43930"/>
    <cellStyle name="Normal 2 2 2 2 42" xfId="21213"/>
    <cellStyle name="Normal 2 2 2 2 42 2" xfId="43985"/>
    <cellStyle name="Normal 2 2 2 2 43" xfId="21268"/>
    <cellStyle name="Normal 2 2 2 2 43 2" xfId="44040"/>
    <cellStyle name="Normal 2 2 2 2 44" xfId="21323"/>
    <cellStyle name="Normal 2 2 2 2 44 2" xfId="44095"/>
    <cellStyle name="Normal 2 2 2 2 45" xfId="21378"/>
    <cellStyle name="Normal 2 2 2 2 45 2" xfId="44150"/>
    <cellStyle name="Normal 2 2 2 2 46" xfId="21433"/>
    <cellStyle name="Normal 2 2 2 2 46 2" xfId="44205"/>
    <cellStyle name="Normal 2 2 2 2 47" xfId="21488"/>
    <cellStyle name="Normal 2 2 2 2 47 2" xfId="44260"/>
    <cellStyle name="Normal 2 2 2 2 48" xfId="21543"/>
    <cellStyle name="Normal 2 2 2 2 48 2" xfId="44315"/>
    <cellStyle name="Normal 2 2 2 2 49" xfId="21598"/>
    <cellStyle name="Normal 2 2 2 2 49 2" xfId="44370"/>
    <cellStyle name="Normal 2 2 2 2 5" xfId="586"/>
    <cellStyle name="Normal 2 2 2 2 5 10" xfId="23358"/>
    <cellStyle name="Normal 2 2 2 2 5 2" xfId="1301"/>
    <cellStyle name="Normal 2 2 2 2 5 2 2" xfId="5426"/>
    <cellStyle name="Normal 2 2 2 2 5 2 2 2" xfId="28198"/>
    <cellStyle name="Normal 2 2 2 2 5 2 3" xfId="9553"/>
    <cellStyle name="Normal 2 2 2 2 5 2 3 2" xfId="32325"/>
    <cellStyle name="Normal 2 2 2 2 5 2 4" xfId="13953"/>
    <cellStyle name="Normal 2 2 2 2 5 2 4 2" xfId="36725"/>
    <cellStyle name="Normal 2 2 2 2 5 2 5" xfId="17913"/>
    <cellStyle name="Normal 2 2 2 2 5 2 5 2" xfId="40685"/>
    <cellStyle name="Normal 2 2 2 2 5 2 6" xfId="24073"/>
    <cellStyle name="Normal 2 2 2 2 5 3" xfId="2016"/>
    <cellStyle name="Normal 2 2 2 2 5 3 2" xfId="6141"/>
    <cellStyle name="Normal 2 2 2 2 5 3 2 2" xfId="28913"/>
    <cellStyle name="Normal 2 2 2 2 5 3 3" xfId="10268"/>
    <cellStyle name="Normal 2 2 2 2 5 3 3 2" xfId="33040"/>
    <cellStyle name="Normal 2 2 2 2 5 3 4" xfId="14668"/>
    <cellStyle name="Normal 2 2 2 2 5 3 4 2" xfId="37440"/>
    <cellStyle name="Normal 2 2 2 2 5 3 5" xfId="18628"/>
    <cellStyle name="Normal 2 2 2 2 5 3 5 2" xfId="41400"/>
    <cellStyle name="Normal 2 2 2 2 5 3 6" xfId="24788"/>
    <cellStyle name="Normal 2 2 2 2 5 4" xfId="2841"/>
    <cellStyle name="Normal 2 2 2 2 5 4 2" xfId="6966"/>
    <cellStyle name="Normal 2 2 2 2 5 4 2 2" xfId="29738"/>
    <cellStyle name="Normal 2 2 2 2 5 4 3" xfId="11093"/>
    <cellStyle name="Normal 2 2 2 2 5 4 3 2" xfId="33865"/>
    <cellStyle name="Normal 2 2 2 2 5 4 4" xfId="15493"/>
    <cellStyle name="Normal 2 2 2 2 5 4 4 2" xfId="38265"/>
    <cellStyle name="Normal 2 2 2 2 5 4 5" xfId="19453"/>
    <cellStyle name="Normal 2 2 2 2 5 4 5 2" xfId="42225"/>
    <cellStyle name="Normal 2 2 2 2 5 4 6" xfId="25613"/>
    <cellStyle name="Normal 2 2 2 2 5 5" xfId="3831"/>
    <cellStyle name="Normal 2 2 2 2 5 5 2" xfId="7956"/>
    <cellStyle name="Normal 2 2 2 2 5 5 2 2" xfId="30728"/>
    <cellStyle name="Normal 2 2 2 2 5 5 3" xfId="12083"/>
    <cellStyle name="Normal 2 2 2 2 5 5 3 2" xfId="34855"/>
    <cellStyle name="Normal 2 2 2 2 5 5 4" xfId="16483"/>
    <cellStyle name="Normal 2 2 2 2 5 5 4 2" xfId="39255"/>
    <cellStyle name="Normal 2 2 2 2 5 5 5" xfId="20443"/>
    <cellStyle name="Normal 2 2 2 2 5 5 5 2" xfId="43215"/>
    <cellStyle name="Normal 2 2 2 2 5 5 6" xfId="26603"/>
    <cellStyle name="Normal 2 2 2 2 5 6" xfId="4711"/>
    <cellStyle name="Normal 2 2 2 2 5 6 2" xfId="27483"/>
    <cellStyle name="Normal 2 2 2 2 5 7" xfId="8838"/>
    <cellStyle name="Normal 2 2 2 2 5 7 2" xfId="31610"/>
    <cellStyle name="Normal 2 2 2 2 5 8" xfId="13238"/>
    <cellStyle name="Normal 2 2 2 2 5 8 2" xfId="36010"/>
    <cellStyle name="Normal 2 2 2 2 5 9" xfId="17198"/>
    <cellStyle name="Normal 2 2 2 2 5 9 2" xfId="39970"/>
    <cellStyle name="Normal 2 2 2 2 50" xfId="21653"/>
    <cellStyle name="Normal 2 2 2 2 50 2" xfId="44425"/>
    <cellStyle name="Normal 2 2 2 2 51" xfId="21708"/>
    <cellStyle name="Normal 2 2 2 2 51 2" xfId="44480"/>
    <cellStyle name="Normal 2 2 2 2 52" xfId="21763"/>
    <cellStyle name="Normal 2 2 2 2 52 2" xfId="44535"/>
    <cellStyle name="Normal 2 2 2 2 53" xfId="21818"/>
    <cellStyle name="Normal 2 2 2 2 53 2" xfId="44590"/>
    <cellStyle name="Normal 2 2 2 2 54" xfId="21873"/>
    <cellStyle name="Normal 2 2 2 2 54 2" xfId="44645"/>
    <cellStyle name="Normal 2 2 2 2 55" xfId="21928"/>
    <cellStyle name="Normal 2 2 2 2 55 2" xfId="44700"/>
    <cellStyle name="Normal 2 2 2 2 56" xfId="21983"/>
    <cellStyle name="Normal 2 2 2 2 56 2" xfId="44755"/>
    <cellStyle name="Normal 2 2 2 2 57" xfId="22038"/>
    <cellStyle name="Normal 2 2 2 2 57 2" xfId="44810"/>
    <cellStyle name="Normal 2 2 2 2 58" xfId="22093"/>
    <cellStyle name="Normal 2 2 2 2 58 2" xfId="44865"/>
    <cellStyle name="Normal 2 2 2 2 59" xfId="22148"/>
    <cellStyle name="Normal 2 2 2 2 59 2" xfId="44920"/>
    <cellStyle name="Normal 2 2 2 2 6" xfId="641"/>
    <cellStyle name="Normal 2 2 2 2 6 10" xfId="23413"/>
    <cellStyle name="Normal 2 2 2 2 6 2" xfId="1356"/>
    <cellStyle name="Normal 2 2 2 2 6 2 2" xfId="5481"/>
    <cellStyle name="Normal 2 2 2 2 6 2 2 2" xfId="28253"/>
    <cellStyle name="Normal 2 2 2 2 6 2 3" xfId="9608"/>
    <cellStyle name="Normal 2 2 2 2 6 2 3 2" xfId="32380"/>
    <cellStyle name="Normal 2 2 2 2 6 2 4" xfId="14008"/>
    <cellStyle name="Normal 2 2 2 2 6 2 4 2" xfId="36780"/>
    <cellStyle name="Normal 2 2 2 2 6 2 5" xfId="17968"/>
    <cellStyle name="Normal 2 2 2 2 6 2 5 2" xfId="40740"/>
    <cellStyle name="Normal 2 2 2 2 6 2 6" xfId="24128"/>
    <cellStyle name="Normal 2 2 2 2 6 3" xfId="2071"/>
    <cellStyle name="Normal 2 2 2 2 6 3 2" xfId="6196"/>
    <cellStyle name="Normal 2 2 2 2 6 3 2 2" xfId="28968"/>
    <cellStyle name="Normal 2 2 2 2 6 3 3" xfId="10323"/>
    <cellStyle name="Normal 2 2 2 2 6 3 3 2" xfId="33095"/>
    <cellStyle name="Normal 2 2 2 2 6 3 4" xfId="14723"/>
    <cellStyle name="Normal 2 2 2 2 6 3 4 2" xfId="37495"/>
    <cellStyle name="Normal 2 2 2 2 6 3 5" xfId="18683"/>
    <cellStyle name="Normal 2 2 2 2 6 3 5 2" xfId="41455"/>
    <cellStyle name="Normal 2 2 2 2 6 3 6" xfId="24843"/>
    <cellStyle name="Normal 2 2 2 2 6 4" xfId="2896"/>
    <cellStyle name="Normal 2 2 2 2 6 4 2" xfId="7021"/>
    <cellStyle name="Normal 2 2 2 2 6 4 2 2" xfId="29793"/>
    <cellStyle name="Normal 2 2 2 2 6 4 3" xfId="11148"/>
    <cellStyle name="Normal 2 2 2 2 6 4 3 2" xfId="33920"/>
    <cellStyle name="Normal 2 2 2 2 6 4 4" xfId="15548"/>
    <cellStyle name="Normal 2 2 2 2 6 4 4 2" xfId="38320"/>
    <cellStyle name="Normal 2 2 2 2 6 4 5" xfId="19508"/>
    <cellStyle name="Normal 2 2 2 2 6 4 5 2" xfId="42280"/>
    <cellStyle name="Normal 2 2 2 2 6 4 6" xfId="25668"/>
    <cellStyle name="Normal 2 2 2 2 6 5" xfId="3886"/>
    <cellStyle name="Normal 2 2 2 2 6 5 2" xfId="8011"/>
    <cellStyle name="Normal 2 2 2 2 6 5 2 2" xfId="30783"/>
    <cellStyle name="Normal 2 2 2 2 6 5 3" xfId="12138"/>
    <cellStyle name="Normal 2 2 2 2 6 5 3 2" xfId="34910"/>
    <cellStyle name="Normal 2 2 2 2 6 5 4" xfId="16538"/>
    <cellStyle name="Normal 2 2 2 2 6 5 4 2" xfId="39310"/>
    <cellStyle name="Normal 2 2 2 2 6 5 5" xfId="20498"/>
    <cellStyle name="Normal 2 2 2 2 6 5 5 2" xfId="43270"/>
    <cellStyle name="Normal 2 2 2 2 6 5 6" xfId="26658"/>
    <cellStyle name="Normal 2 2 2 2 6 6" xfId="4766"/>
    <cellStyle name="Normal 2 2 2 2 6 6 2" xfId="27538"/>
    <cellStyle name="Normal 2 2 2 2 6 7" xfId="8893"/>
    <cellStyle name="Normal 2 2 2 2 6 7 2" xfId="31665"/>
    <cellStyle name="Normal 2 2 2 2 6 8" xfId="13293"/>
    <cellStyle name="Normal 2 2 2 2 6 8 2" xfId="36065"/>
    <cellStyle name="Normal 2 2 2 2 6 9" xfId="17253"/>
    <cellStyle name="Normal 2 2 2 2 6 9 2" xfId="40025"/>
    <cellStyle name="Normal 2 2 2 2 60" xfId="22203"/>
    <cellStyle name="Normal 2 2 2 2 60 2" xfId="44975"/>
    <cellStyle name="Normal 2 2 2 2 61" xfId="22258"/>
    <cellStyle name="Normal 2 2 2 2 61 2" xfId="45030"/>
    <cellStyle name="Normal 2 2 2 2 62" xfId="22313"/>
    <cellStyle name="Normal 2 2 2 2 62 2" xfId="45085"/>
    <cellStyle name="Normal 2 2 2 2 63" xfId="22368"/>
    <cellStyle name="Normal 2 2 2 2 63 2" xfId="45140"/>
    <cellStyle name="Normal 2 2 2 2 64" xfId="22423"/>
    <cellStyle name="Normal 2 2 2 2 64 2" xfId="45195"/>
    <cellStyle name="Normal 2 2 2 2 65" xfId="22478"/>
    <cellStyle name="Normal 2 2 2 2 65 2" xfId="45250"/>
    <cellStyle name="Normal 2 2 2 2 66" xfId="22533"/>
    <cellStyle name="Normal 2 2 2 2 66 2" xfId="45305"/>
    <cellStyle name="Normal 2 2 2 2 67" xfId="22588"/>
    <cellStyle name="Normal 2 2 2 2 67 2" xfId="45360"/>
    <cellStyle name="Normal 2 2 2 2 68" xfId="22643"/>
    <cellStyle name="Normal 2 2 2 2 68 2" xfId="45415"/>
    <cellStyle name="Normal 2 2 2 2 69" xfId="22698"/>
    <cellStyle name="Normal 2 2 2 2 69 2" xfId="45470"/>
    <cellStyle name="Normal 2 2 2 2 7" xfId="696"/>
    <cellStyle name="Normal 2 2 2 2 7 10" xfId="23468"/>
    <cellStyle name="Normal 2 2 2 2 7 2" xfId="1411"/>
    <cellStyle name="Normal 2 2 2 2 7 2 2" xfId="5536"/>
    <cellStyle name="Normal 2 2 2 2 7 2 2 2" xfId="28308"/>
    <cellStyle name="Normal 2 2 2 2 7 2 3" xfId="9663"/>
    <cellStyle name="Normal 2 2 2 2 7 2 3 2" xfId="32435"/>
    <cellStyle name="Normal 2 2 2 2 7 2 4" xfId="14063"/>
    <cellStyle name="Normal 2 2 2 2 7 2 4 2" xfId="36835"/>
    <cellStyle name="Normal 2 2 2 2 7 2 5" xfId="18023"/>
    <cellStyle name="Normal 2 2 2 2 7 2 5 2" xfId="40795"/>
    <cellStyle name="Normal 2 2 2 2 7 2 6" xfId="24183"/>
    <cellStyle name="Normal 2 2 2 2 7 3" xfId="2126"/>
    <cellStyle name="Normal 2 2 2 2 7 3 2" xfId="6251"/>
    <cellStyle name="Normal 2 2 2 2 7 3 2 2" xfId="29023"/>
    <cellStyle name="Normal 2 2 2 2 7 3 3" xfId="10378"/>
    <cellStyle name="Normal 2 2 2 2 7 3 3 2" xfId="33150"/>
    <cellStyle name="Normal 2 2 2 2 7 3 4" xfId="14778"/>
    <cellStyle name="Normal 2 2 2 2 7 3 4 2" xfId="37550"/>
    <cellStyle name="Normal 2 2 2 2 7 3 5" xfId="18738"/>
    <cellStyle name="Normal 2 2 2 2 7 3 5 2" xfId="41510"/>
    <cellStyle name="Normal 2 2 2 2 7 3 6" xfId="24898"/>
    <cellStyle name="Normal 2 2 2 2 7 4" xfId="2951"/>
    <cellStyle name="Normal 2 2 2 2 7 4 2" xfId="7076"/>
    <cellStyle name="Normal 2 2 2 2 7 4 2 2" xfId="29848"/>
    <cellStyle name="Normal 2 2 2 2 7 4 3" xfId="11203"/>
    <cellStyle name="Normal 2 2 2 2 7 4 3 2" xfId="33975"/>
    <cellStyle name="Normal 2 2 2 2 7 4 4" xfId="15603"/>
    <cellStyle name="Normal 2 2 2 2 7 4 4 2" xfId="38375"/>
    <cellStyle name="Normal 2 2 2 2 7 4 5" xfId="19563"/>
    <cellStyle name="Normal 2 2 2 2 7 4 5 2" xfId="42335"/>
    <cellStyle name="Normal 2 2 2 2 7 4 6" xfId="25723"/>
    <cellStyle name="Normal 2 2 2 2 7 5" xfId="3941"/>
    <cellStyle name="Normal 2 2 2 2 7 5 2" xfId="8066"/>
    <cellStyle name="Normal 2 2 2 2 7 5 2 2" xfId="30838"/>
    <cellStyle name="Normal 2 2 2 2 7 5 3" xfId="12193"/>
    <cellStyle name="Normal 2 2 2 2 7 5 3 2" xfId="34965"/>
    <cellStyle name="Normal 2 2 2 2 7 5 4" xfId="16593"/>
    <cellStyle name="Normal 2 2 2 2 7 5 4 2" xfId="39365"/>
    <cellStyle name="Normal 2 2 2 2 7 5 5" xfId="20553"/>
    <cellStyle name="Normal 2 2 2 2 7 5 5 2" xfId="43325"/>
    <cellStyle name="Normal 2 2 2 2 7 5 6" xfId="26713"/>
    <cellStyle name="Normal 2 2 2 2 7 6" xfId="4821"/>
    <cellStyle name="Normal 2 2 2 2 7 6 2" xfId="27593"/>
    <cellStyle name="Normal 2 2 2 2 7 7" xfId="8948"/>
    <cellStyle name="Normal 2 2 2 2 7 7 2" xfId="31720"/>
    <cellStyle name="Normal 2 2 2 2 7 8" xfId="13348"/>
    <cellStyle name="Normal 2 2 2 2 7 8 2" xfId="36120"/>
    <cellStyle name="Normal 2 2 2 2 7 9" xfId="17308"/>
    <cellStyle name="Normal 2 2 2 2 7 9 2" xfId="40080"/>
    <cellStyle name="Normal 2 2 2 2 70" xfId="22753"/>
    <cellStyle name="Normal 2 2 2 2 70 2" xfId="45525"/>
    <cellStyle name="Normal 2 2 2 2 71" xfId="22808"/>
    <cellStyle name="Normal 2 2 2 2 71 2" xfId="45580"/>
    <cellStyle name="Normal 2 2 2 2 72" xfId="22863"/>
    <cellStyle name="Normal 2 2 2 2 72 2" xfId="45635"/>
    <cellStyle name="Normal 2 2 2 2 73" xfId="22918"/>
    <cellStyle name="Normal 2 2 2 2 73 2" xfId="45690"/>
    <cellStyle name="Normal 2 2 2 2 74" xfId="22973"/>
    <cellStyle name="Normal 2 2 2 2 8" xfId="751"/>
    <cellStyle name="Normal 2 2 2 2 8 10" xfId="23523"/>
    <cellStyle name="Normal 2 2 2 2 8 2" xfId="1466"/>
    <cellStyle name="Normal 2 2 2 2 8 2 2" xfId="5591"/>
    <cellStyle name="Normal 2 2 2 2 8 2 2 2" xfId="28363"/>
    <cellStyle name="Normal 2 2 2 2 8 2 3" xfId="9718"/>
    <cellStyle name="Normal 2 2 2 2 8 2 3 2" xfId="32490"/>
    <cellStyle name="Normal 2 2 2 2 8 2 4" xfId="14118"/>
    <cellStyle name="Normal 2 2 2 2 8 2 4 2" xfId="36890"/>
    <cellStyle name="Normal 2 2 2 2 8 2 5" xfId="18078"/>
    <cellStyle name="Normal 2 2 2 2 8 2 5 2" xfId="40850"/>
    <cellStyle name="Normal 2 2 2 2 8 2 6" xfId="24238"/>
    <cellStyle name="Normal 2 2 2 2 8 3" xfId="2181"/>
    <cellStyle name="Normal 2 2 2 2 8 3 2" xfId="6306"/>
    <cellStyle name="Normal 2 2 2 2 8 3 2 2" xfId="29078"/>
    <cellStyle name="Normal 2 2 2 2 8 3 3" xfId="10433"/>
    <cellStyle name="Normal 2 2 2 2 8 3 3 2" xfId="33205"/>
    <cellStyle name="Normal 2 2 2 2 8 3 4" xfId="14833"/>
    <cellStyle name="Normal 2 2 2 2 8 3 4 2" xfId="37605"/>
    <cellStyle name="Normal 2 2 2 2 8 3 5" xfId="18793"/>
    <cellStyle name="Normal 2 2 2 2 8 3 5 2" xfId="41565"/>
    <cellStyle name="Normal 2 2 2 2 8 3 6" xfId="24953"/>
    <cellStyle name="Normal 2 2 2 2 8 4" xfId="3006"/>
    <cellStyle name="Normal 2 2 2 2 8 4 2" xfId="7131"/>
    <cellStyle name="Normal 2 2 2 2 8 4 2 2" xfId="29903"/>
    <cellStyle name="Normal 2 2 2 2 8 4 3" xfId="11258"/>
    <cellStyle name="Normal 2 2 2 2 8 4 3 2" xfId="34030"/>
    <cellStyle name="Normal 2 2 2 2 8 4 4" xfId="15658"/>
    <cellStyle name="Normal 2 2 2 2 8 4 4 2" xfId="38430"/>
    <cellStyle name="Normal 2 2 2 2 8 4 5" xfId="19618"/>
    <cellStyle name="Normal 2 2 2 2 8 4 5 2" xfId="42390"/>
    <cellStyle name="Normal 2 2 2 2 8 4 6" xfId="25778"/>
    <cellStyle name="Normal 2 2 2 2 8 5" xfId="3996"/>
    <cellStyle name="Normal 2 2 2 2 8 5 2" xfId="8121"/>
    <cellStyle name="Normal 2 2 2 2 8 5 2 2" xfId="30893"/>
    <cellStyle name="Normal 2 2 2 2 8 5 3" xfId="12248"/>
    <cellStyle name="Normal 2 2 2 2 8 5 3 2" xfId="35020"/>
    <cellStyle name="Normal 2 2 2 2 8 5 4" xfId="16648"/>
    <cellStyle name="Normal 2 2 2 2 8 5 4 2" xfId="39420"/>
    <cellStyle name="Normal 2 2 2 2 8 5 5" xfId="20608"/>
    <cellStyle name="Normal 2 2 2 2 8 5 5 2" xfId="43380"/>
    <cellStyle name="Normal 2 2 2 2 8 5 6" xfId="26768"/>
    <cellStyle name="Normal 2 2 2 2 8 6" xfId="4876"/>
    <cellStyle name="Normal 2 2 2 2 8 6 2" xfId="27648"/>
    <cellStyle name="Normal 2 2 2 2 8 7" xfId="9003"/>
    <cellStyle name="Normal 2 2 2 2 8 7 2" xfId="31775"/>
    <cellStyle name="Normal 2 2 2 2 8 8" xfId="13403"/>
    <cellStyle name="Normal 2 2 2 2 8 8 2" xfId="36175"/>
    <cellStyle name="Normal 2 2 2 2 8 9" xfId="17363"/>
    <cellStyle name="Normal 2 2 2 2 8 9 2" xfId="40135"/>
    <cellStyle name="Normal 2 2 2 2 9" xfId="861"/>
    <cellStyle name="Normal 2 2 2 2 9 10" xfId="23633"/>
    <cellStyle name="Normal 2 2 2 2 9 2" xfId="1576"/>
    <cellStyle name="Normal 2 2 2 2 9 2 2" xfId="5701"/>
    <cellStyle name="Normal 2 2 2 2 9 2 2 2" xfId="28473"/>
    <cellStyle name="Normal 2 2 2 2 9 2 3" xfId="9828"/>
    <cellStyle name="Normal 2 2 2 2 9 2 3 2" xfId="32600"/>
    <cellStyle name="Normal 2 2 2 2 9 2 4" xfId="14228"/>
    <cellStyle name="Normal 2 2 2 2 9 2 4 2" xfId="37000"/>
    <cellStyle name="Normal 2 2 2 2 9 2 5" xfId="18188"/>
    <cellStyle name="Normal 2 2 2 2 9 2 5 2" xfId="40960"/>
    <cellStyle name="Normal 2 2 2 2 9 2 6" xfId="24348"/>
    <cellStyle name="Normal 2 2 2 2 9 3" xfId="2291"/>
    <cellStyle name="Normal 2 2 2 2 9 3 2" xfId="6416"/>
    <cellStyle name="Normal 2 2 2 2 9 3 2 2" xfId="29188"/>
    <cellStyle name="Normal 2 2 2 2 9 3 3" xfId="10543"/>
    <cellStyle name="Normal 2 2 2 2 9 3 3 2" xfId="33315"/>
    <cellStyle name="Normal 2 2 2 2 9 3 4" xfId="14943"/>
    <cellStyle name="Normal 2 2 2 2 9 3 4 2" xfId="37715"/>
    <cellStyle name="Normal 2 2 2 2 9 3 5" xfId="18903"/>
    <cellStyle name="Normal 2 2 2 2 9 3 5 2" xfId="41675"/>
    <cellStyle name="Normal 2 2 2 2 9 3 6" xfId="25063"/>
    <cellStyle name="Normal 2 2 2 2 9 4" xfId="3116"/>
    <cellStyle name="Normal 2 2 2 2 9 4 2" xfId="7241"/>
    <cellStyle name="Normal 2 2 2 2 9 4 2 2" xfId="30013"/>
    <cellStyle name="Normal 2 2 2 2 9 4 3" xfId="11368"/>
    <cellStyle name="Normal 2 2 2 2 9 4 3 2" xfId="34140"/>
    <cellStyle name="Normal 2 2 2 2 9 4 4" xfId="15768"/>
    <cellStyle name="Normal 2 2 2 2 9 4 4 2" xfId="38540"/>
    <cellStyle name="Normal 2 2 2 2 9 4 5" xfId="19728"/>
    <cellStyle name="Normal 2 2 2 2 9 4 5 2" xfId="42500"/>
    <cellStyle name="Normal 2 2 2 2 9 4 6" xfId="25888"/>
    <cellStyle name="Normal 2 2 2 2 9 5" xfId="4106"/>
    <cellStyle name="Normal 2 2 2 2 9 5 2" xfId="8231"/>
    <cellStyle name="Normal 2 2 2 2 9 5 2 2" xfId="31003"/>
    <cellStyle name="Normal 2 2 2 2 9 5 3" xfId="12358"/>
    <cellStyle name="Normal 2 2 2 2 9 5 3 2" xfId="35130"/>
    <cellStyle name="Normal 2 2 2 2 9 5 4" xfId="16758"/>
    <cellStyle name="Normal 2 2 2 2 9 5 4 2" xfId="39530"/>
    <cellStyle name="Normal 2 2 2 2 9 5 5" xfId="20718"/>
    <cellStyle name="Normal 2 2 2 2 9 5 5 2" xfId="43490"/>
    <cellStyle name="Normal 2 2 2 2 9 5 6" xfId="26878"/>
    <cellStyle name="Normal 2 2 2 2 9 6" xfId="4986"/>
    <cellStyle name="Normal 2 2 2 2 9 6 2" xfId="27758"/>
    <cellStyle name="Normal 2 2 2 2 9 7" xfId="9113"/>
    <cellStyle name="Normal 2 2 2 2 9 7 2" xfId="31885"/>
    <cellStyle name="Normal 2 2 2 2 9 8" xfId="13513"/>
    <cellStyle name="Normal 2 2 2 2 9 8 2" xfId="36285"/>
    <cellStyle name="Normal 2 2 2 2 9 9" xfId="17473"/>
    <cellStyle name="Normal 2 2 2 2 9 9 2" xfId="40245"/>
    <cellStyle name="Normal 2 2 2 20" xfId="3390"/>
    <cellStyle name="Normal 2 2 2 20 2" xfId="7515"/>
    <cellStyle name="Normal 2 2 2 20 2 2" xfId="30287"/>
    <cellStyle name="Normal 2 2 2 20 3" xfId="11642"/>
    <cellStyle name="Normal 2 2 2 20 3 2" xfId="34414"/>
    <cellStyle name="Normal 2 2 2 20 4" xfId="16042"/>
    <cellStyle name="Normal 2 2 2 20 4 2" xfId="38814"/>
    <cellStyle name="Normal 2 2 2 20 5" xfId="20002"/>
    <cellStyle name="Normal 2 2 2 20 5 2" xfId="42774"/>
    <cellStyle name="Normal 2 2 2 20 6" xfId="26162"/>
    <cellStyle name="Normal 2 2 2 21" xfId="3445"/>
    <cellStyle name="Normal 2 2 2 21 2" xfId="7570"/>
    <cellStyle name="Normal 2 2 2 21 2 2" xfId="30342"/>
    <cellStyle name="Normal 2 2 2 21 3" xfId="11697"/>
    <cellStyle name="Normal 2 2 2 21 3 2" xfId="34469"/>
    <cellStyle name="Normal 2 2 2 21 4" xfId="16097"/>
    <cellStyle name="Normal 2 2 2 21 4 2" xfId="38869"/>
    <cellStyle name="Normal 2 2 2 21 5" xfId="20057"/>
    <cellStyle name="Normal 2 2 2 21 5 2" xfId="42829"/>
    <cellStyle name="Normal 2 2 2 21 6" xfId="26217"/>
    <cellStyle name="Normal 2 2 2 22" xfId="3500"/>
    <cellStyle name="Normal 2 2 2 22 2" xfId="7625"/>
    <cellStyle name="Normal 2 2 2 22 2 2" xfId="30397"/>
    <cellStyle name="Normal 2 2 2 22 3" xfId="11752"/>
    <cellStyle name="Normal 2 2 2 22 3 2" xfId="34524"/>
    <cellStyle name="Normal 2 2 2 22 4" xfId="16152"/>
    <cellStyle name="Normal 2 2 2 22 4 2" xfId="38924"/>
    <cellStyle name="Normal 2 2 2 22 5" xfId="20112"/>
    <cellStyle name="Normal 2 2 2 22 5 2" xfId="42884"/>
    <cellStyle name="Normal 2 2 2 22 6" xfId="26272"/>
    <cellStyle name="Normal 2 2 2 23" xfId="4215"/>
    <cellStyle name="Normal 2 2 2 23 2" xfId="26987"/>
    <cellStyle name="Normal 2 2 2 24" xfId="4270"/>
    <cellStyle name="Normal 2 2 2 24 2" xfId="27042"/>
    <cellStyle name="Normal 2 2 2 25" xfId="4325"/>
    <cellStyle name="Normal 2 2 2 25 2" xfId="27097"/>
    <cellStyle name="Normal 2 2 2 26" xfId="4380"/>
    <cellStyle name="Normal 2 2 2 26 2" xfId="27152"/>
    <cellStyle name="Normal 2 2 2 27" xfId="8340"/>
    <cellStyle name="Normal 2 2 2 27 2" xfId="31112"/>
    <cellStyle name="Normal 2 2 2 28" xfId="8397"/>
    <cellStyle name="Normal 2 2 2 28 2" xfId="31169"/>
    <cellStyle name="Normal 2 2 2 29" xfId="8452"/>
    <cellStyle name="Normal 2 2 2 29 2" xfId="31224"/>
    <cellStyle name="Normal 2 2 2 3" xfId="255"/>
    <cellStyle name="Normal 2 2 2 3 10" xfId="8562"/>
    <cellStyle name="Normal 2 2 2 3 10 2" xfId="31334"/>
    <cellStyle name="Normal 2 2 2 3 11" xfId="12522"/>
    <cellStyle name="Normal 2 2 2 3 11 2" xfId="35294"/>
    <cellStyle name="Normal 2 2 2 3 12" xfId="12962"/>
    <cellStyle name="Normal 2 2 2 3 12 2" xfId="35734"/>
    <cellStyle name="Normal 2 2 2 3 13" xfId="16922"/>
    <cellStyle name="Normal 2 2 2 3 13 2" xfId="39694"/>
    <cellStyle name="Normal 2 2 2 3 14" xfId="365"/>
    <cellStyle name="Normal 2 2 2 3 14 2" xfId="23137"/>
    <cellStyle name="Normal 2 2 2 3 15" xfId="23027"/>
    <cellStyle name="Normal 2 2 2 3 2" xfId="420"/>
    <cellStyle name="Normal 2 2 2 3 2 10" xfId="17032"/>
    <cellStyle name="Normal 2 2 2 3 2 10 2" xfId="39804"/>
    <cellStyle name="Normal 2 2 2 3 2 11" xfId="23192"/>
    <cellStyle name="Normal 2 2 2 3 2 2" xfId="1135"/>
    <cellStyle name="Normal 2 2 2 3 2 2 2" xfId="5260"/>
    <cellStyle name="Normal 2 2 2 3 2 2 2 2" xfId="28032"/>
    <cellStyle name="Normal 2 2 2 3 2 2 3" xfId="9387"/>
    <cellStyle name="Normal 2 2 2 3 2 2 3 2" xfId="32159"/>
    <cellStyle name="Normal 2 2 2 3 2 2 4" xfId="13787"/>
    <cellStyle name="Normal 2 2 2 3 2 2 4 2" xfId="36559"/>
    <cellStyle name="Normal 2 2 2 3 2 2 5" xfId="17747"/>
    <cellStyle name="Normal 2 2 2 3 2 2 5 2" xfId="40519"/>
    <cellStyle name="Normal 2 2 2 3 2 2 6" xfId="23907"/>
    <cellStyle name="Normal 2 2 2 3 2 3" xfId="1850"/>
    <cellStyle name="Normal 2 2 2 3 2 3 2" xfId="5975"/>
    <cellStyle name="Normal 2 2 2 3 2 3 2 2" xfId="28747"/>
    <cellStyle name="Normal 2 2 2 3 2 3 3" xfId="10102"/>
    <cellStyle name="Normal 2 2 2 3 2 3 3 2" xfId="32874"/>
    <cellStyle name="Normal 2 2 2 3 2 3 4" xfId="14502"/>
    <cellStyle name="Normal 2 2 2 3 2 3 4 2" xfId="37274"/>
    <cellStyle name="Normal 2 2 2 3 2 3 5" xfId="18462"/>
    <cellStyle name="Normal 2 2 2 3 2 3 5 2" xfId="41234"/>
    <cellStyle name="Normal 2 2 2 3 2 3 6" xfId="24622"/>
    <cellStyle name="Normal 2 2 2 3 2 4" xfId="2675"/>
    <cellStyle name="Normal 2 2 2 3 2 4 2" xfId="6800"/>
    <cellStyle name="Normal 2 2 2 3 2 4 2 2" xfId="29572"/>
    <cellStyle name="Normal 2 2 2 3 2 4 3" xfId="10927"/>
    <cellStyle name="Normal 2 2 2 3 2 4 3 2" xfId="33699"/>
    <cellStyle name="Normal 2 2 2 3 2 4 4" xfId="15327"/>
    <cellStyle name="Normal 2 2 2 3 2 4 4 2" xfId="38099"/>
    <cellStyle name="Normal 2 2 2 3 2 4 5" xfId="19287"/>
    <cellStyle name="Normal 2 2 2 3 2 4 5 2" xfId="42059"/>
    <cellStyle name="Normal 2 2 2 3 2 4 6" xfId="25447"/>
    <cellStyle name="Normal 2 2 2 3 2 5" xfId="3665"/>
    <cellStyle name="Normal 2 2 2 3 2 5 2" xfId="7790"/>
    <cellStyle name="Normal 2 2 2 3 2 5 2 2" xfId="30562"/>
    <cellStyle name="Normal 2 2 2 3 2 5 3" xfId="11917"/>
    <cellStyle name="Normal 2 2 2 3 2 5 3 2" xfId="34689"/>
    <cellStyle name="Normal 2 2 2 3 2 5 4" xfId="16317"/>
    <cellStyle name="Normal 2 2 2 3 2 5 4 2" xfId="39089"/>
    <cellStyle name="Normal 2 2 2 3 2 5 5" xfId="20277"/>
    <cellStyle name="Normal 2 2 2 3 2 5 5 2" xfId="43049"/>
    <cellStyle name="Normal 2 2 2 3 2 5 6" xfId="26437"/>
    <cellStyle name="Normal 2 2 2 3 2 6" xfId="4545"/>
    <cellStyle name="Normal 2 2 2 3 2 6 2" xfId="27317"/>
    <cellStyle name="Normal 2 2 2 3 2 7" xfId="8672"/>
    <cellStyle name="Normal 2 2 2 3 2 7 2" xfId="31444"/>
    <cellStyle name="Normal 2 2 2 3 2 8" xfId="12632"/>
    <cellStyle name="Normal 2 2 2 3 2 8 2" xfId="35404"/>
    <cellStyle name="Normal 2 2 2 3 2 9" xfId="13072"/>
    <cellStyle name="Normal 2 2 2 3 2 9 2" xfId="35844"/>
    <cellStyle name="Normal 2 2 2 3 3" xfId="530"/>
    <cellStyle name="Normal 2 2 2 3 3 10" xfId="17142"/>
    <cellStyle name="Normal 2 2 2 3 3 10 2" xfId="39914"/>
    <cellStyle name="Normal 2 2 2 3 3 11" xfId="23302"/>
    <cellStyle name="Normal 2 2 2 3 3 2" xfId="1245"/>
    <cellStyle name="Normal 2 2 2 3 3 2 2" xfId="5370"/>
    <cellStyle name="Normal 2 2 2 3 3 2 2 2" xfId="28142"/>
    <cellStyle name="Normal 2 2 2 3 3 2 3" xfId="9497"/>
    <cellStyle name="Normal 2 2 2 3 3 2 3 2" xfId="32269"/>
    <cellStyle name="Normal 2 2 2 3 3 2 4" xfId="13897"/>
    <cellStyle name="Normal 2 2 2 3 3 2 4 2" xfId="36669"/>
    <cellStyle name="Normal 2 2 2 3 3 2 5" xfId="17857"/>
    <cellStyle name="Normal 2 2 2 3 3 2 5 2" xfId="40629"/>
    <cellStyle name="Normal 2 2 2 3 3 2 6" xfId="24017"/>
    <cellStyle name="Normal 2 2 2 3 3 3" xfId="1960"/>
    <cellStyle name="Normal 2 2 2 3 3 3 2" xfId="6085"/>
    <cellStyle name="Normal 2 2 2 3 3 3 2 2" xfId="28857"/>
    <cellStyle name="Normal 2 2 2 3 3 3 3" xfId="10212"/>
    <cellStyle name="Normal 2 2 2 3 3 3 3 2" xfId="32984"/>
    <cellStyle name="Normal 2 2 2 3 3 3 4" xfId="14612"/>
    <cellStyle name="Normal 2 2 2 3 3 3 4 2" xfId="37384"/>
    <cellStyle name="Normal 2 2 2 3 3 3 5" xfId="18572"/>
    <cellStyle name="Normal 2 2 2 3 3 3 5 2" xfId="41344"/>
    <cellStyle name="Normal 2 2 2 3 3 3 6" xfId="24732"/>
    <cellStyle name="Normal 2 2 2 3 3 4" xfId="2785"/>
    <cellStyle name="Normal 2 2 2 3 3 4 2" xfId="6910"/>
    <cellStyle name="Normal 2 2 2 3 3 4 2 2" xfId="29682"/>
    <cellStyle name="Normal 2 2 2 3 3 4 3" xfId="11037"/>
    <cellStyle name="Normal 2 2 2 3 3 4 3 2" xfId="33809"/>
    <cellStyle name="Normal 2 2 2 3 3 4 4" xfId="15437"/>
    <cellStyle name="Normal 2 2 2 3 3 4 4 2" xfId="38209"/>
    <cellStyle name="Normal 2 2 2 3 3 4 5" xfId="19397"/>
    <cellStyle name="Normal 2 2 2 3 3 4 5 2" xfId="42169"/>
    <cellStyle name="Normal 2 2 2 3 3 4 6" xfId="25557"/>
    <cellStyle name="Normal 2 2 2 3 3 5" xfId="3775"/>
    <cellStyle name="Normal 2 2 2 3 3 5 2" xfId="7900"/>
    <cellStyle name="Normal 2 2 2 3 3 5 2 2" xfId="30672"/>
    <cellStyle name="Normal 2 2 2 3 3 5 3" xfId="12027"/>
    <cellStyle name="Normal 2 2 2 3 3 5 3 2" xfId="34799"/>
    <cellStyle name="Normal 2 2 2 3 3 5 4" xfId="16427"/>
    <cellStyle name="Normal 2 2 2 3 3 5 4 2" xfId="39199"/>
    <cellStyle name="Normal 2 2 2 3 3 5 5" xfId="20387"/>
    <cellStyle name="Normal 2 2 2 3 3 5 5 2" xfId="43159"/>
    <cellStyle name="Normal 2 2 2 3 3 5 6" xfId="26547"/>
    <cellStyle name="Normal 2 2 2 3 3 6" xfId="4655"/>
    <cellStyle name="Normal 2 2 2 3 3 6 2" xfId="27427"/>
    <cellStyle name="Normal 2 2 2 3 3 7" xfId="8782"/>
    <cellStyle name="Normal 2 2 2 3 3 7 2" xfId="31554"/>
    <cellStyle name="Normal 2 2 2 3 3 8" xfId="12742"/>
    <cellStyle name="Normal 2 2 2 3 3 8 2" xfId="35514"/>
    <cellStyle name="Normal 2 2 2 3 3 9" xfId="13182"/>
    <cellStyle name="Normal 2 2 2 3 3 9 2" xfId="35954"/>
    <cellStyle name="Normal 2 2 2 3 4" xfId="805"/>
    <cellStyle name="Normal 2 2 2 3 4 10" xfId="23577"/>
    <cellStyle name="Normal 2 2 2 3 4 2" xfId="1520"/>
    <cellStyle name="Normal 2 2 2 3 4 2 2" xfId="5645"/>
    <cellStyle name="Normal 2 2 2 3 4 2 2 2" xfId="28417"/>
    <cellStyle name="Normal 2 2 2 3 4 2 3" xfId="9772"/>
    <cellStyle name="Normal 2 2 2 3 4 2 3 2" xfId="32544"/>
    <cellStyle name="Normal 2 2 2 3 4 2 4" xfId="14172"/>
    <cellStyle name="Normal 2 2 2 3 4 2 4 2" xfId="36944"/>
    <cellStyle name="Normal 2 2 2 3 4 2 5" xfId="18132"/>
    <cellStyle name="Normal 2 2 2 3 4 2 5 2" xfId="40904"/>
    <cellStyle name="Normal 2 2 2 3 4 2 6" xfId="24292"/>
    <cellStyle name="Normal 2 2 2 3 4 3" xfId="2235"/>
    <cellStyle name="Normal 2 2 2 3 4 3 2" xfId="6360"/>
    <cellStyle name="Normal 2 2 2 3 4 3 2 2" xfId="29132"/>
    <cellStyle name="Normal 2 2 2 3 4 3 3" xfId="10487"/>
    <cellStyle name="Normal 2 2 2 3 4 3 3 2" xfId="33259"/>
    <cellStyle name="Normal 2 2 2 3 4 3 4" xfId="14887"/>
    <cellStyle name="Normal 2 2 2 3 4 3 4 2" xfId="37659"/>
    <cellStyle name="Normal 2 2 2 3 4 3 5" xfId="18847"/>
    <cellStyle name="Normal 2 2 2 3 4 3 5 2" xfId="41619"/>
    <cellStyle name="Normal 2 2 2 3 4 3 6" xfId="25007"/>
    <cellStyle name="Normal 2 2 2 3 4 4" xfId="3060"/>
    <cellStyle name="Normal 2 2 2 3 4 4 2" xfId="7185"/>
    <cellStyle name="Normal 2 2 2 3 4 4 2 2" xfId="29957"/>
    <cellStyle name="Normal 2 2 2 3 4 4 3" xfId="11312"/>
    <cellStyle name="Normal 2 2 2 3 4 4 3 2" xfId="34084"/>
    <cellStyle name="Normal 2 2 2 3 4 4 4" xfId="15712"/>
    <cellStyle name="Normal 2 2 2 3 4 4 4 2" xfId="38484"/>
    <cellStyle name="Normal 2 2 2 3 4 4 5" xfId="19672"/>
    <cellStyle name="Normal 2 2 2 3 4 4 5 2" xfId="42444"/>
    <cellStyle name="Normal 2 2 2 3 4 4 6" xfId="25832"/>
    <cellStyle name="Normal 2 2 2 3 4 5" xfId="4050"/>
    <cellStyle name="Normal 2 2 2 3 4 5 2" xfId="8175"/>
    <cellStyle name="Normal 2 2 2 3 4 5 2 2" xfId="30947"/>
    <cellStyle name="Normal 2 2 2 3 4 5 3" xfId="12302"/>
    <cellStyle name="Normal 2 2 2 3 4 5 3 2" xfId="35074"/>
    <cellStyle name="Normal 2 2 2 3 4 5 4" xfId="16702"/>
    <cellStyle name="Normal 2 2 2 3 4 5 4 2" xfId="39474"/>
    <cellStyle name="Normal 2 2 2 3 4 5 5" xfId="20662"/>
    <cellStyle name="Normal 2 2 2 3 4 5 5 2" xfId="43434"/>
    <cellStyle name="Normal 2 2 2 3 4 5 6" xfId="26822"/>
    <cellStyle name="Normal 2 2 2 3 4 6" xfId="4930"/>
    <cellStyle name="Normal 2 2 2 3 4 6 2" xfId="27702"/>
    <cellStyle name="Normal 2 2 2 3 4 7" xfId="9057"/>
    <cellStyle name="Normal 2 2 2 3 4 7 2" xfId="31829"/>
    <cellStyle name="Normal 2 2 2 3 4 8" xfId="13457"/>
    <cellStyle name="Normal 2 2 2 3 4 8 2" xfId="36229"/>
    <cellStyle name="Normal 2 2 2 3 4 9" xfId="17417"/>
    <cellStyle name="Normal 2 2 2 3 4 9 2" xfId="40189"/>
    <cellStyle name="Normal 2 2 2 3 5" xfId="1025"/>
    <cellStyle name="Normal 2 2 2 3 5 2" xfId="5150"/>
    <cellStyle name="Normal 2 2 2 3 5 2 2" xfId="27922"/>
    <cellStyle name="Normal 2 2 2 3 5 3" xfId="9277"/>
    <cellStyle name="Normal 2 2 2 3 5 3 2" xfId="32049"/>
    <cellStyle name="Normal 2 2 2 3 5 4" xfId="13677"/>
    <cellStyle name="Normal 2 2 2 3 5 4 2" xfId="36449"/>
    <cellStyle name="Normal 2 2 2 3 5 5" xfId="17637"/>
    <cellStyle name="Normal 2 2 2 3 5 5 2" xfId="40409"/>
    <cellStyle name="Normal 2 2 2 3 5 6" xfId="23797"/>
    <cellStyle name="Normal 2 2 2 3 6" xfId="1740"/>
    <cellStyle name="Normal 2 2 2 3 6 2" xfId="5865"/>
    <cellStyle name="Normal 2 2 2 3 6 2 2" xfId="28637"/>
    <cellStyle name="Normal 2 2 2 3 6 3" xfId="9992"/>
    <cellStyle name="Normal 2 2 2 3 6 3 2" xfId="32764"/>
    <cellStyle name="Normal 2 2 2 3 6 4" xfId="14392"/>
    <cellStyle name="Normal 2 2 2 3 6 4 2" xfId="37164"/>
    <cellStyle name="Normal 2 2 2 3 6 5" xfId="18352"/>
    <cellStyle name="Normal 2 2 2 3 6 5 2" xfId="41124"/>
    <cellStyle name="Normal 2 2 2 3 6 6" xfId="24512"/>
    <cellStyle name="Normal 2 2 2 3 7" xfId="2565"/>
    <cellStyle name="Normal 2 2 2 3 7 2" xfId="6690"/>
    <cellStyle name="Normal 2 2 2 3 7 2 2" xfId="29462"/>
    <cellStyle name="Normal 2 2 2 3 7 3" xfId="10817"/>
    <cellStyle name="Normal 2 2 2 3 7 3 2" xfId="33589"/>
    <cellStyle name="Normal 2 2 2 3 7 4" xfId="15217"/>
    <cellStyle name="Normal 2 2 2 3 7 4 2" xfId="37989"/>
    <cellStyle name="Normal 2 2 2 3 7 5" xfId="19177"/>
    <cellStyle name="Normal 2 2 2 3 7 5 2" xfId="41949"/>
    <cellStyle name="Normal 2 2 2 3 7 6" xfId="25337"/>
    <cellStyle name="Normal 2 2 2 3 8" xfId="3555"/>
    <cellStyle name="Normal 2 2 2 3 8 2" xfId="7680"/>
    <cellStyle name="Normal 2 2 2 3 8 2 2" xfId="30452"/>
    <cellStyle name="Normal 2 2 2 3 8 3" xfId="11807"/>
    <cellStyle name="Normal 2 2 2 3 8 3 2" xfId="34579"/>
    <cellStyle name="Normal 2 2 2 3 8 4" xfId="16207"/>
    <cellStyle name="Normal 2 2 2 3 8 4 2" xfId="38979"/>
    <cellStyle name="Normal 2 2 2 3 8 5" xfId="20167"/>
    <cellStyle name="Normal 2 2 2 3 8 5 2" xfId="42939"/>
    <cellStyle name="Normal 2 2 2 3 8 6" xfId="26327"/>
    <cellStyle name="Normal 2 2 2 3 9" xfId="4435"/>
    <cellStyle name="Normal 2 2 2 3 9 2" xfId="27207"/>
    <cellStyle name="Normal 2 2 2 30" xfId="8507"/>
    <cellStyle name="Normal 2 2 2 30 2" xfId="31279"/>
    <cellStyle name="Normal 2 2 2 31" xfId="12467"/>
    <cellStyle name="Normal 2 2 2 31 2" xfId="35239"/>
    <cellStyle name="Normal 2 2 2 32" xfId="12797"/>
    <cellStyle name="Normal 2 2 2 32 2" xfId="35569"/>
    <cellStyle name="Normal 2 2 2 33" xfId="12852"/>
    <cellStyle name="Normal 2 2 2 33 2" xfId="35624"/>
    <cellStyle name="Normal 2 2 2 34" xfId="12907"/>
    <cellStyle name="Normal 2 2 2 34 2" xfId="35679"/>
    <cellStyle name="Normal 2 2 2 35" xfId="16867"/>
    <cellStyle name="Normal 2 2 2 35 2" xfId="39639"/>
    <cellStyle name="Normal 2 2 2 36" xfId="20827"/>
    <cellStyle name="Normal 2 2 2 36 2" xfId="43599"/>
    <cellStyle name="Normal 2 2 2 37" xfId="20882"/>
    <cellStyle name="Normal 2 2 2 37 2" xfId="43654"/>
    <cellStyle name="Normal 2 2 2 38" xfId="20937"/>
    <cellStyle name="Normal 2 2 2 38 2" xfId="43709"/>
    <cellStyle name="Normal 2 2 2 39" xfId="20992"/>
    <cellStyle name="Normal 2 2 2 39 2" xfId="43764"/>
    <cellStyle name="Normal 2 2 2 4" xfId="310"/>
    <cellStyle name="Normal 2 2 2 4 10" xfId="16977"/>
    <cellStyle name="Normal 2 2 2 4 10 2" xfId="39749"/>
    <cellStyle name="Normal 2 2 2 4 11" xfId="23082"/>
    <cellStyle name="Normal 2 2 2 4 2" xfId="1080"/>
    <cellStyle name="Normal 2 2 2 4 2 2" xfId="5205"/>
    <cellStyle name="Normal 2 2 2 4 2 2 2" xfId="27977"/>
    <cellStyle name="Normal 2 2 2 4 2 3" xfId="9332"/>
    <cellStyle name="Normal 2 2 2 4 2 3 2" xfId="32104"/>
    <cellStyle name="Normal 2 2 2 4 2 4" xfId="13732"/>
    <cellStyle name="Normal 2 2 2 4 2 4 2" xfId="36504"/>
    <cellStyle name="Normal 2 2 2 4 2 5" xfId="17692"/>
    <cellStyle name="Normal 2 2 2 4 2 5 2" xfId="40464"/>
    <cellStyle name="Normal 2 2 2 4 2 6" xfId="23852"/>
    <cellStyle name="Normal 2 2 2 4 3" xfId="1795"/>
    <cellStyle name="Normal 2 2 2 4 3 2" xfId="5920"/>
    <cellStyle name="Normal 2 2 2 4 3 2 2" xfId="28692"/>
    <cellStyle name="Normal 2 2 2 4 3 3" xfId="10047"/>
    <cellStyle name="Normal 2 2 2 4 3 3 2" xfId="32819"/>
    <cellStyle name="Normal 2 2 2 4 3 4" xfId="14447"/>
    <cellStyle name="Normal 2 2 2 4 3 4 2" xfId="37219"/>
    <cellStyle name="Normal 2 2 2 4 3 5" xfId="18407"/>
    <cellStyle name="Normal 2 2 2 4 3 5 2" xfId="41179"/>
    <cellStyle name="Normal 2 2 2 4 3 6" xfId="24567"/>
    <cellStyle name="Normal 2 2 2 4 4" xfId="2620"/>
    <cellStyle name="Normal 2 2 2 4 4 2" xfId="6745"/>
    <cellStyle name="Normal 2 2 2 4 4 2 2" xfId="29517"/>
    <cellStyle name="Normal 2 2 2 4 4 3" xfId="10872"/>
    <cellStyle name="Normal 2 2 2 4 4 3 2" xfId="33644"/>
    <cellStyle name="Normal 2 2 2 4 4 4" xfId="15272"/>
    <cellStyle name="Normal 2 2 2 4 4 4 2" xfId="38044"/>
    <cellStyle name="Normal 2 2 2 4 4 5" xfId="19232"/>
    <cellStyle name="Normal 2 2 2 4 4 5 2" xfId="42004"/>
    <cellStyle name="Normal 2 2 2 4 4 6" xfId="25392"/>
    <cellStyle name="Normal 2 2 2 4 5" xfId="3610"/>
    <cellStyle name="Normal 2 2 2 4 5 2" xfId="7735"/>
    <cellStyle name="Normal 2 2 2 4 5 2 2" xfId="30507"/>
    <cellStyle name="Normal 2 2 2 4 5 3" xfId="11862"/>
    <cellStyle name="Normal 2 2 2 4 5 3 2" xfId="34634"/>
    <cellStyle name="Normal 2 2 2 4 5 4" xfId="16262"/>
    <cellStyle name="Normal 2 2 2 4 5 4 2" xfId="39034"/>
    <cellStyle name="Normal 2 2 2 4 5 5" xfId="20222"/>
    <cellStyle name="Normal 2 2 2 4 5 5 2" xfId="42994"/>
    <cellStyle name="Normal 2 2 2 4 5 6" xfId="26382"/>
    <cellStyle name="Normal 2 2 2 4 6" xfId="4490"/>
    <cellStyle name="Normal 2 2 2 4 6 2" xfId="27262"/>
    <cellStyle name="Normal 2 2 2 4 7" xfId="8617"/>
    <cellStyle name="Normal 2 2 2 4 7 2" xfId="31389"/>
    <cellStyle name="Normal 2 2 2 4 8" xfId="12577"/>
    <cellStyle name="Normal 2 2 2 4 8 2" xfId="35349"/>
    <cellStyle name="Normal 2 2 2 4 9" xfId="13017"/>
    <cellStyle name="Normal 2 2 2 4 9 2" xfId="35789"/>
    <cellStyle name="Normal 2 2 2 40" xfId="21047"/>
    <cellStyle name="Normal 2 2 2 40 2" xfId="43819"/>
    <cellStyle name="Normal 2 2 2 41" xfId="21102"/>
    <cellStyle name="Normal 2 2 2 41 2" xfId="43874"/>
    <cellStyle name="Normal 2 2 2 42" xfId="21157"/>
    <cellStyle name="Normal 2 2 2 42 2" xfId="43929"/>
    <cellStyle name="Normal 2 2 2 43" xfId="21212"/>
    <cellStyle name="Normal 2 2 2 43 2" xfId="43984"/>
    <cellStyle name="Normal 2 2 2 44" xfId="21267"/>
    <cellStyle name="Normal 2 2 2 44 2" xfId="44039"/>
    <cellStyle name="Normal 2 2 2 45" xfId="21322"/>
    <cellStyle name="Normal 2 2 2 45 2" xfId="44094"/>
    <cellStyle name="Normal 2 2 2 46" xfId="21377"/>
    <cellStyle name="Normal 2 2 2 46 2" xfId="44149"/>
    <cellStyle name="Normal 2 2 2 47" xfId="21432"/>
    <cellStyle name="Normal 2 2 2 47 2" xfId="44204"/>
    <cellStyle name="Normal 2 2 2 48" xfId="21487"/>
    <cellStyle name="Normal 2 2 2 48 2" xfId="44259"/>
    <cellStyle name="Normal 2 2 2 49" xfId="21542"/>
    <cellStyle name="Normal 2 2 2 49 2" xfId="44314"/>
    <cellStyle name="Normal 2 2 2 5" xfId="475"/>
    <cellStyle name="Normal 2 2 2 5 10" xfId="17087"/>
    <cellStyle name="Normal 2 2 2 5 10 2" xfId="39859"/>
    <cellStyle name="Normal 2 2 2 5 11" xfId="23247"/>
    <cellStyle name="Normal 2 2 2 5 2" xfId="1190"/>
    <cellStyle name="Normal 2 2 2 5 2 2" xfId="5315"/>
    <cellStyle name="Normal 2 2 2 5 2 2 2" xfId="28087"/>
    <cellStyle name="Normal 2 2 2 5 2 3" xfId="9442"/>
    <cellStyle name="Normal 2 2 2 5 2 3 2" xfId="32214"/>
    <cellStyle name="Normal 2 2 2 5 2 4" xfId="13842"/>
    <cellStyle name="Normal 2 2 2 5 2 4 2" xfId="36614"/>
    <cellStyle name="Normal 2 2 2 5 2 5" xfId="17802"/>
    <cellStyle name="Normal 2 2 2 5 2 5 2" xfId="40574"/>
    <cellStyle name="Normal 2 2 2 5 2 6" xfId="23962"/>
    <cellStyle name="Normal 2 2 2 5 3" xfId="1905"/>
    <cellStyle name="Normal 2 2 2 5 3 2" xfId="6030"/>
    <cellStyle name="Normal 2 2 2 5 3 2 2" xfId="28802"/>
    <cellStyle name="Normal 2 2 2 5 3 3" xfId="10157"/>
    <cellStyle name="Normal 2 2 2 5 3 3 2" xfId="32929"/>
    <cellStyle name="Normal 2 2 2 5 3 4" xfId="14557"/>
    <cellStyle name="Normal 2 2 2 5 3 4 2" xfId="37329"/>
    <cellStyle name="Normal 2 2 2 5 3 5" xfId="18517"/>
    <cellStyle name="Normal 2 2 2 5 3 5 2" xfId="41289"/>
    <cellStyle name="Normal 2 2 2 5 3 6" xfId="24677"/>
    <cellStyle name="Normal 2 2 2 5 4" xfId="2730"/>
    <cellStyle name="Normal 2 2 2 5 4 2" xfId="6855"/>
    <cellStyle name="Normal 2 2 2 5 4 2 2" xfId="29627"/>
    <cellStyle name="Normal 2 2 2 5 4 3" xfId="10982"/>
    <cellStyle name="Normal 2 2 2 5 4 3 2" xfId="33754"/>
    <cellStyle name="Normal 2 2 2 5 4 4" xfId="15382"/>
    <cellStyle name="Normal 2 2 2 5 4 4 2" xfId="38154"/>
    <cellStyle name="Normal 2 2 2 5 4 5" xfId="19342"/>
    <cellStyle name="Normal 2 2 2 5 4 5 2" xfId="42114"/>
    <cellStyle name="Normal 2 2 2 5 4 6" xfId="25502"/>
    <cellStyle name="Normal 2 2 2 5 5" xfId="3720"/>
    <cellStyle name="Normal 2 2 2 5 5 2" xfId="7845"/>
    <cellStyle name="Normal 2 2 2 5 5 2 2" xfId="30617"/>
    <cellStyle name="Normal 2 2 2 5 5 3" xfId="11972"/>
    <cellStyle name="Normal 2 2 2 5 5 3 2" xfId="34744"/>
    <cellStyle name="Normal 2 2 2 5 5 4" xfId="16372"/>
    <cellStyle name="Normal 2 2 2 5 5 4 2" xfId="39144"/>
    <cellStyle name="Normal 2 2 2 5 5 5" xfId="20332"/>
    <cellStyle name="Normal 2 2 2 5 5 5 2" xfId="43104"/>
    <cellStyle name="Normal 2 2 2 5 5 6" xfId="26492"/>
    <cellStyle name="Normal 2 2 2 5 6" xfId="4600"/>
    <cellStyle name="Normal 2 2 2 5 6 2" xfId="27372"/>
    <cellStyle name="Normal 2 2 2 5 7" xfId="8727"/>
    <cellStyle name="Normal 2 2 2 5 7 2" xfId="31499"/>
    <cellStyle name="Normal 2 2 2 5 8" xfId="12687"/>
    <cellStyle name="Normal 2 2 2 5 8 2" xfId="35459"/>
    <cellStyle name="Normal 2 2 2 5 9" xfId="13127"/>
    <cellStyle name="Normal 2 2 2 5 9 2" xfId="35899"/>
    <cellStyle name="Normal 2 2 2 50" xfId="21597"/>
    <cellStyle name="Normal 2 2 2 50 2" xfId="44369"/>
    <cellStyle name="Normal 2 2 2 51" xfId="21652"/>
    <cellStyle name="Normal 2 2 2 51 2" xfId="44424"/>
    <cellStyle name="Normal 2 2 2 52" xfId="21707"/>
    <cellStyle name="Normal 2 2 2 52 2" xfId="44479"/>
    <cellStyle name="Normal 2 2 2 53" xfId="21762"/>
    <cellStyle name="Normal 2 2 2 53 2" xfId="44534"/>
    <cellStyle name="Normal 2 2 2 54" xfId="21817"/>
    <cellStyle name="Normal 2 2 2 54 2" xfId="44589"/>
    <cellStyle name="Normal 2 2 2 55" xfId="21872"/>
    <cellStyle name="Normal 2 2 2 55 2" xfId="44644"/>
    <cellStyle name="Normal 2 2 2 56" xfId="21927"/>
    <cellStyle name="Normal 2 2 2 56 2" xfId="44699"/>
    <cellStyle name="Normal 2 2 2 57" xfId="21982"/>
    <cellStyle name="Normal 2 2 2 57 2" xfId="44754"/>
    <cellStyle name="Normal 2 2 2 58" xfId="22037"/>
    <cellStyle name="Normal 2 2 2 58 2" xfId="44809"/>
    <cellStyle name="Normal 2 2 2 59" xfId="22092"/>
    <cellStyle name="Normal 2 2 2 59 2" xfId="44864"/>
    <cellStyle name="Normal 2 2 2 6" xfId="585"/>
    <cellStyle name="Normal 2 2 2 6 10" xfId="23357"/>
    <cellStyle name="Normal 2 2 2 6 2" xfId="1300"/>
    <cellStyle name="Normal 2 2 2 6 2 2" xfId="5425"/>
    <cellStyle name="Normal 2 2 2 6 2 2 2" xfId="28197"/>
    <cellStyle name="Normal 2 2 2 6 2 3" xfId="9552"/>
    <cellStyle name="Normal 2 2 2 6 2 3 2" xfId="32324"/>
    <cellStyle name="Normal 2 2 2 6 2 4" xfId="13952"/>
    <cellStyle name="Normal 2 2 2 6 2 4 2" xfId="36724"/>
    <cellStyle name="Normal 2 2 2 6 2 5" xfId="17912"/>
    <cellStyle name="Normal 2 2 2 6 2 5 2" xfId="40684"/>
    <cellStyle name="Normal 2 2 2 6 2 6" xfId="24072"/>
    <cellStyle name="Normal 2 2 2 6 3" xfId="2015"/>
    <cellStyle name="Normal 2 2 2 6 3 2" xfId="6140"/>
    <cellStyle name="Normal 2 2 2 6 3 2 2" xfId="28912"/>
    <cellStyle name="Normal 2 2 2 6 3 3" xfId="10267"/>
    <cellStyle name="Normal 2 2 2 6 3 3 2" xfId="33039"/>
    <cellStyle name="Normal 2 2 2 6 3 4" xfId="14667"/>
    <cellStyle name="Normal 2 2 2 6 3 4 2" xfId="37439"/>
    <cellStyle name="Normal 2 2 2 6 3 5" xfId="18627"/>
    <cellStyle name="Normal 2 2 2 6 3 5 2" xfId="41399"/>
    <cellStyle name="Normal 2 2 2 6 3 6" xfId="24787"/>
    <cellStyle name="Normal 2 2 2 6 4" xfId="2840"/>
    <cellStyle name="Normal 2 2 2 6 4 2" xfId="6965"/>
    <cellStyle name="Normal 2 2 2 6 4 2 2" xfId="29737"/>
    <cellStyle name="Normal 2 2 2 6 4 3" xfId="11092"/>
    <cellStyle name="Normal 2 2 2 6 4 3 2" xfId="33864"/>
    <cellStyle name="Normal 2 2 2 6 4 4" xfId="15492"/>
    <cellStyle name="Normal 2 2 2 6 4 4 2" xfId="38264"/>
    <cellStyle name="Normal 2 2 2 6 4 5" xfId="19452"/>
    <cellStyle name="Normal 2 2 2 6 4 5 2" xfId="42224"/>
    <cellStyle name="Normal 2 2 2 6 4 6" xfId="25612"/>
    <cellStyle name="Normal 2 2 2 6 5" xfId="3830"/>
    <cellStyle name="Normal 2 2 2 6 5 2" xfId="7955"/>
    <cellStyle name="Normal 2 2 2 6 5 2 2" xfId="30727"/>
    <cellStyle name="Normal 2 2 2 6 5 3" xfId="12082"/>
    <cellStyle name="Normal 2 2 2 6 5 3 2" xfId="34854"/>
    <cellStyle name="Normal 2 2 2 6 5 4" xfId="16482"/>
    <cellStyle name="Normal 2 2 2 6 5 4 2" xfId="39254"/>
    <cellStyle name="Normal 2 2 2 6 5 5" xfId="20442"/>
    <cellStyle name="Normal 2 2 2 6 5 5 2" xfId="43214"/>
    <cellStyle name="Normal 2 2 2 6 5 6" xfId="26602"/>
    <cellStyle name="Normal 2 2 2 6 6" xfId="4710"/>
    <cellStyle name="Normal 2 2 2 6 6 2" xfId="27482"/>
    <cellStyle name="Normal 2 2 2 6 7" xfId="8837"/>
    <cellStyle name="Normal 2 2 2 6 7 2" xfId="31609"/>
    <cellStyle name="Normal 2 2 2 6 8" xfId="13237"/>
    <cellStyle name="Normal 2 2 2 6 8 2" xfId="36009"/>
    <cellStyle name="Normal 2 2 2 6 9" xfId="17197"/>
    <cellStyle name="Normal 2 2 2 6 9 2" xfId="39969"/>
    <cellStyle name="Normal 2 2 2 60" xfId="22147"/>
    <cellStyle name="Normal 2 2 2 60 2" xfId="44919"/>
    <cellStyle name="Normal 2 2 2 61" xfId="22202"/>
    <cellStyle name="Normal 2 2 2 61 2" xfId="44974"/>
    <cellStyle name="Normal 2 2 2 62" xfId="22257"/>
    <cellStyle name="Normal 2 2 2 62 2" xfId="45029"/>
    <cellStyle name="Normal 2 2 2 63" xfId="22312"/>
    <cellStyle name="Normal 2 2 2 63 2" xfId="45084"/>
    <cellStyle name="Normal 2 2 2 64" xfId="22367"/>
    <cellStyle name="Normal 2 2 2 64 2" xfId="45139"/>
    <cellStyle name="Normal 2 2 2 65" xfId="22422"/>
    <cellStyle name="Normal 2 2 2 65 2" xfId="45194"/>
    <cellStyle name="Normal 2 2 2 66" xfId="22477"/>
    <cellStyle name="Normal 2 2 2 66 2" xfId="45249"/>
    <cellStyle name="Normal 2 2 2 67" xfId="22532"/>
    <cellStyle name="Normal 2 2 2 67 2" xfId="45304"/>
    <cellStyle name="Normal 2 2 2 68" xfId="22587"/>
    <cellStyle name="Normal 2 2 2 68 2" xfId="45359"/>
    <cellStyle name="Normal 2 2 2 69" xfId="22642"/>
    <cellStyle name="Normal 2 2 2 69 2" xfId="45414"/>
    <cellStyle name="Normal 2 2 2 7" xfId="640"/>
    <cellStyle name="Normal 2 2 2 7 10" xfId="23412"/>
    <cellStyle name="Normal 2 2 2 7 2" xfId="1355"/>
    <cellStyle name="Normal 2 2 2 7 2 2" xfId="5480"/>
    <cellStyle name="Normal 2 2 2 7 2 2 2" xfId="28252"/>
    <cellStyle name="Normal 2 2 2 7 2 3" xfId="9607"/>
    <cellStyle name="Normal 2 2 2 7 2 3 2" xfId="32379"/>
    <cellStyle name="Normal 2 2 2 7 2 4" xfId="14007"/>
    <cellStyle name="Normal 2 2 2 7 2 4 2" xfId="36779"/>
    <cellStyle name="Normal 2 2 2 7 2 5" xfId="17967"/>
    <cellStyle name="Normal 2 2 2 7 2 5 2" xfId="40739"/>
    <cellStyle name="Normal 2 2 2 7 2 6" xfId="24127"/>
    <cellStyle name="Normal 2 2 2 7 3" xfId="2070"/>
    <cellStyle name="Normal 2 2 2 7 3 2" xfId="6195"/>
    <cellStyle name="Normal 2 2 2 7 3 2 2" xfId="28967"/>
    <cellStyle name="Normal 2 2 2 7 3 3" xfId="10322"/>
    <cellStyle name="Normal 2 2 2 7 3 3 2" xfId="33094"/>
    <cellStyle name="Normal 2 2 2 7 3 4" xfId="14722"/>
    <cellStyle name="Normal 2 2 2 7 3 4 2" xfId="37494"/>
    <cellStyle name="Normal 2 2 2 7 3 5" xfId="18682"/>
    <cellStyle name="Normal 2 2 2 7 3 5 2" xfId="41454"/>
    <cellStyle name="Normal 2 2 2 7 3 6" xfId="24842"/>
    <cellStyle name="Normal 2 2 2 7 4" xfId="2895"/>
    <cellStyle name="Normal 2 2 2 7 4 2" xfId="7020"/>
    <cellStyle name="Normal 2 2 2 7 4 2 2" xfId="29792"/>
    <cellStyle name="Normal 2 2 2 7 4 3" xfId="11147"/>
    <cellStyle name="Normal 2 2 2 7 4 3 2" xfId="33919"/>
    <cellStyle name="Normal 2 2 2 7 4 4" xfId="15547"/>
    <cellStyle name="Normal 2 2 2 7 4 4 2" xfId="38319"/>
    <cellStyle name="Normal 2 2 2 7 4 5" xfId="19507"/>
    <cellStyle name="Normal 2 2 2 7 4 5 2" xfId="42279"/>
    <cellStyle name="Normal 2 2 2 7 4 6" xfId="25667"/>
    <cellStyle name="Normal 2 2 2 7 5" xfId="3885"/>
    <cellStyle name="Normal 2 2 2 7 5 2" xfId="8010"/>
    <cellStyle name="Normal 2 2 2 7 5 2 2" xfId="30782"/>
    <cellStyle name="Normal 2 2 2 7 5 3" xfId="12137"/>
    <cellStyle name="Normal 2 2 2 7 5 3 2" xfId="34909"/>
    <cellStyle name="Normal 2 2 2 7 5 4" xfId="16537"/>
    <cellStyle name="Normal 2 2 2 7 5 4 2" xfId="39309"/>
    <cellStyle name="Normal 2 2 2 7 5 5" xfId="20497"/>
    <cellStyle name="Normal 2 2 2 7 5 5 2" xfId="43269"/>
    <cellStyle name="Normal 2 2 2 7 5 6" xfId="26657"/>
    <cellStyle name="Normal 2 2 2 7 6" xfId="4765"/>
    <cellStyle name="Normal 2 2 2 7 6 2" xfId="27537"/>
    <cellStyle name="Normal 2 2 2 7 7" xfId="8892"/>
    <cellStyle name="Normal 2 2 2 7 7 2" xfId="31664"/>
    <cellStyle name="Normal 2 2 2 7 8" xfId="13292"/>
    <cellStyle name="Normal 2 2 2 7 8 2" xfId="36064"/>
    <cellStyle name="Normal 2 2 2 7 9" xfId="17252"/>
    <cellStyle name="Normal 2 2 2 7 9 2" xfId="40024"/>
    <cellStyle name="Normal 2 2 2 70" xfId="22697"/>
    <cellStyle name="Normal 2 2 2 70 2" xfId="45469"/>
    <cellStyle name="Normal 2 2 2 71" xfId="22752"/>
    <cellStyle name="Normal 2 2 2 71 2" xfId="45524"/>
    <cellStyle name="Normal 2 2 2 72" xfId="22807"/>
    <cellStyle name="Normal 2 2 2 72 2" xfId="45579"/>
    <cellStyle name="Normal 2 2 2 73" xfId="22862"/>
    <cellStyle name="Normal 2 2 2 73 2" xfId="45634"/>
    <cellStyle name="Normal 2 2 2 74" xfId="22917"/>
    <cellStyle name="Normal 2 2 2 74 2" xfId="45689"/>
    <cellStyle name="Normal 2 2 2 75" xfId="22972"/>
    <cellStyle name="Normal 2 2 2 8" xfId="695"/>
    <cellStyle name="Normal 2 2 2 8 10" xfId="23467"/>
    <cellStyle name="Normal 2 2 2 8 2" xfId="1410"/>
    <cellStyle name="Normal 2 2 2 8 2 2" xfId="5535"/>
    <cellStyle name="Normal 2 2 2 8 2 2 2" xfId="28307"/>
    <cellStyle name="Normal 2 2 2 8 2 3" xfId="9662"/>
    <cellStyle name="Normal 2 2 2 8 2 3 2" xfId="32434"/>
    <cellStyle name="Normal 2 2 2 8 2 4" xfId="14062"/>
    <cellStyle name="Normal 2 2 2 8 2 4 2" xfId="36834"/>
    <cellStyle name="Normal 2 2 2 8 2 5" xfId="18022"/>
    <cellStyle name="Normal 2 2 2 8 2 5 2" xfId="40794"/>
    <cellStyle name="Normal 2 2 2 8 2 6" xfId="24182"/>
    <cellStyle name="Normal 2 2 2 8 3" xfId="2125"/>
    <cellStyle name="Normal 2 2 2 8 3 2" xfId="6250"/>
    <cellStyle name="Normal 2 2 2 8 3 2 2" xfId="29022"/>
    <cellStyle name="Normal 2 2 2 8 3 3" xfId="10377"/>
    <cellStyle name="Normal 2 2 2 8 3 3 2" xfId="33149"/>
    <cellStyle name="Normal 2 2 2 8 3 4" xfId="14777"/>
    <cellStyle name="Normal 2 2 2 8 3 4 2" xfId="37549"/>
    <cellStyle name="Normal 2 2 2 8 3 5" xfId="18737"/>
    <cellStyle name="Normal 2 2 2 8 3 5 2" xfId="41509"/>
    <cellStyle name="Normal 2 2 2 8 3 6" xfId="24897"/>
    <cellStyle name="Normal 2 2 2 8 4" xfId="2950"/>
    <cellStyle name="Normal 2 2 2 8 4 2" xfId="7075"/>
    <cellStyle name="Normal 2 2 2 8 4 2 2" xfId="29847"/>
    <cellStyle name="Normal 2 2 2 8 4 3" xfId="11202"/>
    <cellStyle name="Normal 2 2 2 8 4 3 2" xfId="33974"/>
    <cellStyle name="Normal 2 2 2 8 4 4" xfId="15602"/>
    <cellStyle name="Normal 2 2 2 8 4 4 2" xfId="38374"/>
    <cellStyle name="Normal 2 2 2 8 4 5" xfId="19562"/>
    <cellStyle name="Normal 2 2 2 8 4 5 2" xfId="42334"/>
    <cellStyle name="Normal 2 2 2 8 4 6" xfId="25722"/>
    <cellStyle name="Normal 2 2 2 8 5" xfId="3940"/>
    <cellStyle name="Normal 2 2 2 8 5 2" xfId="8065"/>
    <cellStyle name="Normal 2 2 2 8 5 2 2" xfId="30837"/>
    <cellStyle name="Normal 2 2 2 8 5 3" xfId="12192"/>
    <cellStyle name="Normal 2 2 2 8 5 3 2" xfId="34964"/>
    <cellStyle name="Normal 2 2 2 8 5 4" xfId="16592"/>
    <cellStyle name="Normal 2 2 2 8 5 4 2" xfId="39364"/>
    <cellStyle name="Normal 2 2 2 8 5 5" xfId="20552"/>
    <cellStyle name="Normal 2 2 2 8 5 5 2" xfId="43324"/>
    <cellStyle name="Normal 2 2 2 8 5 6" xfId="26712"/>
    <cellStyle name="Normal 2 2 2 8 6" xfId="4820"/>
    <cellStyle name="Normal 2 2 2 8 6 2" xfId="27592"/>
    <cellStyle name="Normal 2 2 2 8 7" xfId="8947"/>
    <cellStyle name="Normal 2 2 2 8 7 2" xfId="31719"/>
    <cellStyle name="Normal 2 2 2 8 8" xfId="13347"/>
    <cellStyle name="Normal 2 2 2 8 8 2" xfId="36119"/>
    <cellStyle name="Normal 2 2 2 8 9" xfId="17307"/>
    <cellStyle name="Normal 2 2 2 8 9 2" xfId="40079"/>
    <cellStyle name="Normal 2 2 2 9" xfId="750"/>
    <cellStyle name="Normal 2 2 2 9 10" xfId="23522"/>
    <cellStyle name="Normal 2 2 2 9 2" xfId="1465"/>
    <cellStyle name="Normal 2 2 2 9 2 2" xfId="5590"/>
    <cellStyle name="Normal 2 2 2 9 2 2 2" xfId="28362"/>
    <cellStyle name="Normal 2 2 2 9 2 3" xfId="9717"/>
    <cellStyle name="Normal 2 2 2 9 2 3 2" xfId="32489"/>
    <cellStyle name="Normal 2 2 2 9 2 4" xfId="14117"/>
    <cellStyle name="Normal 2 2 2 9 2 4 2" xfId="36889"/>
    <cellStyle name="Normal 2 2 2 9 2 5" xfId="18077"/>
    <cellStyle name="Normal 2 2 2 9 2 5 2" xfId="40849"/>
    <cellStyle name="Normal 2 2 2 9 2 6" xfId="24237"/>
    <cellStyle name="Normal 2 2 2 9 3" xfId="2180"/>
    <cellStyle name="Normal 2 2 2 9 3 2" xfId="6305"/>
    <cellStyle name="Normal 2 2 2 9 3 2 2" xfId="29077"/>
    <cellStyle name="Normal 2 2 2 9 3 3" xfId="10432"/>
    <cellStyle name="Normal 2 2 2 9 3 3 2" xfId="33204"/>
    <cellStyle name="Normal 2 2 2 9 3 4" xfId="14832"/>
    <cellStyle name="Normal 2 2 2 9 3 4 2" xfId="37604"/>
    <cellStyle name="Normal 2 2 2 9 3 5" xfId="18792"/>
    <cellStyle name="Normal 2 2 2 9 3 5 2" xfId="41564"/>
    <cellStyle name="Normal 2 2 2 9 3 6" xfId="24952"/>
    <cellStyle name="Normal 2 2 2 9 4" xfId="3005"/>
    <cellStyle name="Normal 2 2 2 9 4 2" xfId="7130"/>
    <cellStyle name="Normal 2 2 2 9 4 2 2" xfId="29902"/>
    <cellStyle name="Normal 2 2 2 9 4 3" xfId="11257"/>
    <cellStyle name="Normal 2 2 2 9 4 3 2" xfId="34029"/>
    <cellStyle name="Normal 2 2 2 9 4 4" xfId="15657"/>
    <cellStyle name="Normal 2 2 2 9 4 4 2" xfId="38429"/>
    <cellStyle name="Normal 2 2 2 9 4 5" xfId="19617"/>
    <cellStyle name="Normal 2 2 2 9 4 5 2" xfId="42389"/>
    <cellStyle name="Normal 2 2 2 9 4 6" xfId="25777"/>
    <cellStyle name="Normal 2 2 2 9 5" xfId="3995"/>
    <cellStyle name="Normal 2 2 2 9 5 2" xfId="8120"/>
    <cellStyle name="Normal 2 2 2 9 5 2 2" xfId="30892"/>
    <cellStyle name="Normal 2 2 2 9 5 3" xfId="12247"/>
    <cellStyle name="Normal 2 2 2 9 5 3 2" xfId="35019"/>
    <cellStyle name="Normal 2 2 2 9 5 4" xfId="16647"/>
    <cellStyle name="Normal 2 2 2 9 5 4 2" xfId="39419"/>
    <cellStyle name="Normal 2 2 2 9 5 5" xfId="20607"/>
    <cellStyle name="Normal 2 2 2 9 5 5 2" xfId="43379"/>
    <cellStyle name="Normal 2 2 2 9 5 6" xfId="26767"/>
    <cellStyle name="Normal 2 2 2 9 6" xfId="4875"/>
    <cellStyle name="Normal 2 2 2 9 6 2" xfId="27647"/>
    <cellStyle name="Normal 2 2 2 9 7" xfId="9002"/>
    <cellStyle name="Normal 2 2 2 9 7 2" xfId="31774"/>
    <cellStyle name="Normal 2 2 2 9 8" xfId="13402"/>
    <cellStyle name="Normal 2 2 2 9 8 2" xfId="36174"/>
    <cellStyle name="Normal 2 2 2 9 9" xfId="17362"/>
    <cellStyle name="Normal 2 2 2 9 9 2" xfId="40134"/>
    <cellStyle name="Normal 2 2 3" xfId="144"/>
    <cellStyle name="Normal 2 2 3 2" xfId="145"/>
    <cellStyle name="Normal 2 2 4" xfId="146"/>
    <cellStyle name="Normal 2 2 4 10" xfId="917"/>
    <cellStyle name="Normal 2 2 4 10 10" xfId="23689"/>
    <cellStyle name="Normal 2 2 4 10 2" xfId="1632"/>
    <cellStyle name="Normal 2 2 4 10 2 2" xfId="5757"/>
    <cellStyle name="Normal 2 2 4 10 2 2 2" xfId="28529"/>
    <cellStyle name="Normal 2 2 4 10 2 3" xfId="9884"/>
    <cellStyle name="Normal 2 2 4 10 2 3 2" xfId="32656"/>
    <cellStyle name="Normal 2 2 4 10 2 4" xfId="14284"/>
    <cellStyle name="Normal 2 2 4 10 2 4 2" xfId="37056"/>
    <cellStyle name="Normal 2 2 4 10 2 5" xfId="18244"/>
    <cellStyle name="Normal 2 2 4 10 2 5 2" xfId="41016"/>
    <cellStyle name="Normal 2 2 4 10 2 6" xfId="24404"/>
    <cellStyle name="Normal 2 2 4 10 3" xfId="2347"/>
    <cellStyle name="Normal 2 2 4 10 3 2" xfId="6472"/>
    <cellStyle name="Normal 2 2 4 10 3 2 2" xfId="29244"/>
    <cellStyle name="Normal 2 2 4 10 3 3" xfId="10599"/>
    <cellStyle name="Normal 2 2 4 10 3 3 2" xfId="33371"/>
    <cellStyle name="Normal 2 2 4 10 3 4" xfId="14999"/>
    <cellStyle name="Normal 2 2 4 10 3 4 2" xfId="37771"/>
    <cellStyle name="Normal 2 2 4 10 3 5" xfId="18959"/>
    <cellStyle name="Normal 2 2 4 10 3 5 2" xfId="41731"/>
    <cellStyle name="Normal 2 2 4 10 3 6" xfId="25119"/>
    <cellStyle name="Normal 2 2 4 10 4" xfId="3172"/>
    <cellStyle name="Normal 2 2 4 10 4 2" xfId="7297"/>
    <cellStyle name="Normal 2 2 4 10 4 2 2" xfId="30069"/>
    <cellStyle name="Normal 2 2 4 10 4 3" xfId="11424"/>
    <cellStyle name="Normal 2 2 4 10 4 3 2" xfId="34196"/>
    <cellStyle name="Normal 2 2 4 10 4 4" xfId="15824"/>
    <cellStyle name="Normal 2 2 4 10 4 4 2" xfId="38596"/>
    <cellStyle name="Normal 2 2 4 10 4 5" xfId="19784"/>
    <cellStyle name="Normal 2 2 4 10 4 5 2" xfId="42556"/>
    <cellStyle name="Normal 2 2 4 10 4 6" xfId="25944"/>
    <cellStyle name="Normal 2 2 4 10 5" xfId="4162"/>
    <cellStyle name="Normal 2 2 4 10 5 2" xfId="8287"/>
    <cellStyle name="Normal 2 2 4 10 5 2 2" xfId="31059"/>
    <cellStyle name="Normal 2 2 4 10 5 3" xfId="12414"/>
    <cellStyle name="Normal 2 2 4 10 5 3 2" xfId="35186"/>
    <cellStyle name="Normal 2 2 4 10 5 4" xfId="16814"/>
    <cellStyle name="Normal 2 2 4 10 5 4 2" xfId="39586"/>
    <cellStyle name="Normal 2 2 4 10 5 5" xfId="20774"/>
    <cellStyle name="Normal 2 2 4 10 5 5 2" xfId="43546"/>
    <cellStyle name="Normal 2 2 4 10 5 6" xfId="26934"/>
    <cellStyle name="Normal 2 2 4 10 6" xfId="5042"/>
    <cellStyle name="Normal 2 2 4 10 6 2" xfId="27814"/>
    <cellStyle name="Normal 2 2 4 10 7" xfId="9169"/>
    <cellStyle name="Normal 2 2 4 10 7 2" xfId="31941"/>
    <cellStyle name="Normal 2 2 4 10 8" xfId="13569"/>
    <cellStyle name="Normal 2 2 4 10 8 2" xfId="36341"/>
    <cellStyle name="Normal 2 2 4 10 9" xfId="17529"/>
    <cellStyle name="Normal 2 2 4 10 9 2" xfId="40301"/>
    <cellStyle name="Normal 2 2 4 11" xfId="972"/>
    <cellStyle name="Normal 2 2 4 11 2" xfId="5097"/>
    <cellStyle name="Normal 2 2 4 11 2 2" xfId="27869"/>
    <cellStyle name="Normal 2 2 4 11 3" xfId="9224"/>
    <cellStyle name="Normal 2 2 4 11 3 2" xfId="31996"/>
    <cellStyle name="Normal 2 2 4 11 4" xfId="13624"/>
    <cellStyle name="Normal 2 2 4 11 4 2" xfId="36396"/>
    <cellStyle name="Normal 2 2 4 11 5" xfId="17584"/>
    <cellStyle name="Normal 2 2 4 11 5 2" xfId="40356"/>
    <cellStyle name="Normal 2 2 4 11 6" xfId="23744"/>
    <cellStyle name="Normal 2 2 4 12" xfId="1687"/>
    <cellStyle name="Normal 2 2 4 12 2" xfId="5812"/>
    <cellStyle name="Normal 2 2 4 12 2 2" xfId="28584"/>
    <cellStyle name="Normal 2 2 4 12 3" xfId="9939"/>
    <cellStyle name="Normal 2 2 4 12 3 2" xfId="32711"/>
    <cellStyle name="Normal 2 2 4 12 4" xfId="14339"/>
    <cellStyle name="Normal 2 2 4 12 4 2" xfId="37111"/>
    <cellStyle name="Normal 2 2 4 12 5" xfId="18299"/>
    <cellStyle name="Normal 2 2 4 12 5 2" xfId="41071"/>
    <cellStyle name="Normal 2 2 4 12 6" xfId="24459"/>
    <cellStyle name="Normal 2 2 4 13" xfId="2402"/>
    <cellStyle name="Normal 2 2 4 13 2" xfId="6527"/>
    <cellStyle name="Normal 2 2 4 13 2 2" xfId="29299"/>
    <cellStyle name="Normal 2 2 4 13 3" xfId="10654"/>
    <cellStyle name="Normal 2 2 4 13 3 2" xfId="33426"/>
    <cellStyle name="Normal 2 2 4 13 4" xfId="15054"/>
    <cellStyle name="Normal 2 2 4 13 4 2" xfId="37826"/>
    <cellStyle name="Normal 2 2 4 13 5" xfId="19014"/>
    <cellStyle name="Normal 2 2 4 13 5 2" xfId="41786"/>
    <cellStyle name="Normal 2 2 4 13 6" xfId="25174"/>
    <cellStyle name="Normal 2 2 4 14" xfId="2457"/>
    <cellStyle name="Normal 2 2 4 14 2" xfId="6582"/>
    <cellStyle name="Normal 2 2 4 14 2 2" xfId="29354"/>
    <cellStyle name="Normal 2 2 4 14 3" xfId="10709"/>
    <cellStyle name="Normal 2 2 4 14 3 2" xfId="33481"/>
    <cellStyle name="Normal 2 2 4 14 4" xfId="15109"/>
    <cellStyle name="Normal 2 2 4 14 4 2" xfId="37881"/>
    <cellStyle name="Normal 2 2 4 14 5" xfId="19069"/>
    <cellStyle name="Normal 2 2 4 14 5 2" xfId="41841"/>
    <cellStyle name="Normal 2 2 4 14 6" xfId="25229"/>
    <cellStyle name="Normal 2 2 4 15" xfId="2512"/>
    <cellStyle name="Normal 2 2 4 15 2" xfId="6637"/>
    <cellStyle name="Normal 2 2 4 15 2 2" xfId="29409"/>
    <cellStyle name="Normal 2 2 4 15 3" xfId="10764"/>
    <cellStyle name="Normal 2 2 4 15 3 2" xfId="33536"/>
    <cellStyle name="Normal 2 2 4 15 4" xfId="15164"/>
    <cellStyle name="Normal 2 2 4 15 4 2" xfId="37936"/>
    <cellStyle name="Normal 2 2 4 15 5" xfId="19124"/>
    <cellStyle name="Normal 2 2 4 15 5 2" xfId="41896"/>
    <cellStyle name="Normal 2 2 4 15 6" xfId="25284"/>
    <cellStyle name="Normal 2 2 4 16" xfId="3227"/>
    <cellStyle name="Normal 2 2 4 16 2" xfId="7352"/>
    <cellStyle name="Normal 2 2 4 16 2 2" xfId="30124"/>
    <cellStyle name="Normal 2 2 4 16 3" xfId="11479"/>
    <cellStyle name="Normal 2 2 4 16 3 2" xfId="34251"/>
    <cellStyle name="Normal 2 2 4 16 4" xfId="15879"/>
    <cellStyle name="Normal 2 2 4 16 4 2" xfId="38651"/>
    <cellStyle name="Normal 2 2 4 16 5" xfId="19839"/>
    <cellStyle name="Normal 2 2 4 16 5 2" xfId="42611"/>
    <cellStyle name="Normal 2 2 4 16 6" xfId="25999"/>
    <cellStyle name="Normal 2 2 4 17" xfId="3282"/>
    <cellStyle name="Normal 2 2 4 17 2" xfId="7407"/>
    <cellStyle name="Normal 2 2 4 17 2 2" xfId="30179"/>
    <cellStyle name="Normal 2 2 4 17 3" xfId="11534"/>
    <cellStyle name="Normal 2 2 4 17 3 2" xfId="34306"/>
    <cellStyle name="Normal 2 2 4 17 4" xfId="15934"/>
    <cellStyle name="Normal 2 2 4 17 4 2" xfId="38706"/>
    <cellStyle name="Normal 2 2 4 17 5" xfId="19894"/>
    <cellStyle name="Normal 2 2 4 17 5 2" xfId="42666"/>
    <cellStyle name="Normal 2 2 4 17 6" xfId="26054"/>
    <cellStyle name="Normal 2 2 4 18" xfId="3337"/>
    <cellStyle name="Normal 2 2 4 18 2" xfId="7462"/>
    <cellStyle name="Normal 2 2 4 18 2 2" xfId="30234"/>
    <cellStyle name="Normal 2 2 4 18 3" xfId="11589"/>
    <cellStyle name="Normal 2 2 4 18 3 2" xfId="34361"/>
    <cellStyle name="Normal 2 2 4 18 4" xfId="15989"/>
    <cellStyle name="Normal 2 2 4 18 4 2" xfId="38761"/>
    <cellStyle name="Normal 2 2 4 18 5" xfId="19949"/>
    <cellStyle name="Normal 2 2 4 18 5 2" xfId="42721"/>
    <cellStyle name="Normal 2 2 4 18 6" xfId="26109"/>
    <cellStyle name="Normal 2 2 4 19" xfId="3392"/>
    <cellStyle name="Normal 2 2 4 19 2" xfId="7517"/>
    <cellStyle name="Normal 2 2 4 19 2 2" xfId="30289"/>
    <cellStyle name="Normal 2 2 4 19 3" xfId="11644"/>
    <cellStyle name="Normal 2 2 4 19 3 2" xfId="34416"/>
    <cellStyle name="Normal 2 2 4 19 4" xfId="16044"/>
    <cellStyle name="Normal 2 2 4 19 4 2" xfId="38816"/>
    <cellStyle name="Normal 2 2 4 19 5" xfId="20004"/>
    <cellStyle name="Normal 2 2 4 19 5 2" xfId="42776"/>
    <cellStyle name="Normal 2 2 4 19 6" xfId="26164"/>
    <cellStyle name="Normal 2 2 4 2" xfId="257"/>
    <cellStyle name="Normal 2 2 4 2 10" xfId="8564"/>
    <cellStyle name="Normal 2 2 4 2 10 2" xfId="31336"/>
    <cellStyle name="Normal 2 2 4 2 11" xfId="12524"/>
    <cellStyle name="Normal 2 2 4 2 11 2" xfId="35296"/>
    <cellStyle name="Normal 2 2 4 2 12" xfId="12964"/>
    <cellStyle name="Normal 2 2 4 2 12 2" xfId="35736"/>
    <cellStyle name="Normal 2 2 4 2 13" xfId="16924"/>
    <cellStyle name="Normal 2 2 4 2 13 2" xfId="39696"/>
    <cellStyle name="Normal 2 2 4 2 14" xfId="367"/>
    <cellStyle name="Normal 2 2 4 2 14 2" xfId="23139"/>
    <cellStyle name="Normal 2 2 4 2 15" xfId="23029"/>
    <cellStyle name="Normal 2 2 4 2 2" xfId="422"/>
    <cellStyle name="Normal 2 2 4 2 2 10" xfId="17034"/>
    <cellStyle name="Normal 2 2 4 2 2 10 2" xfId="39806"/>
    <cellStyle name="Normal 2 2 4 2 2 11" xfId="23194"/>
    <cellStyle name="Normal 2 2 4 2 2 2" xfId="1137"/>
    <cellStyle name="Normal 2 2 4 2 2 2 2" xfId="5262"/>
    <cellStyle name="Normal 2 2 4 2 2 2 2 2" xfId="28034"/>
    <cellStyle name="Normal 2 2 4 2 2 2 3" xfId="9389"/>
    <cellStyle name="Normal 2 2 4 2 2 2 3 2" xfId="32161"/>
    <cellStyle name="Normal 2 2 4 2 2 2 4" xfId="13789"/>
    <cellStyle name="Normal 2 2 4 2 2 2 4 2" xfId="36561"/>
    <cellStyle name="Normal 2 2 4 2 2 2 5" xfId="17749"/>
    <cellStyle name="Normal 2 2 4 2 2 2 5 2" xfId="40521"/>
    <cellStyle name="Normal 2 2 4 2 2 2 6" xfId="23909"/>
    <cellStyle name="Normal 2 2 4 2 2 3" xfId="1852"/>
    <cellStyle name="Normal 2 2 4 2 2 3 2" xfId="5977"/>
    <cellStyle name="Normal 2 2 4 2 2 3 2 2" xfId="28749"/>
    <cellStyle name="Normal 2 2 4 2 2 3 3" xfId="10104"/>
    <cellStyle name="Normal 2 2 4 2 2 3 3 2" xfId="32876"/>
    <cellStyle name="Normal 2 2 4 2 2 3 4" xfId="14504"/>
    <cellStyle name="Normal 2 2 4 2 2 3 4 2" xfId="37276"/>
    <cellStyle name="Normal 2 2 4 2 2 3 5" xfId="18464"/>
    <cellStyle name="Normal 2 2 4 2 2 3 5 2" xfId="41236"/>
    <cellStyle name="Normal 2 2 4 2 2 3 6" xfId="24624"/>
    <cellStyle name="Normal 2 2 4 2 2 4" xfId="2677"/>
    <cellStyle name="Normal 2 2 4 2 2 4 2" xfId="6802"/>
    <cellStyle name="Normal 2 2 4 2 2 4 2 2" xfId="29574"/>
    <cellStyle name="Normal 2 2 4 2 2 4 3" xfId="10929"/>
    <cellStyle name="Normal 2 2 4 2 2 4 3 2" xfId="33701"/>
    <cellStyle name="Normal 2 2 4 2 2 4 4" xfId="15329"/>
    <cellStyle name="Normal 2 2 4 2 2 4 4 2" xfId="38101"/>
    <cellStyle name="Normal 2 2 4 2 2 4 5" xfId="19289"/>
    <cellStyle name="Normal 2 2 4 2 2 4 5 2" xfId="42061"/>
    <cellStyle name="Normal 2 2 4 2 2 4 6" xfId="25449"/>
    <cellStyle name="Normal 2 2 4 2 2 5" xfId="3667"/>
    <cellStyle name="Normal 2 2 4 2 2 5 2" xfId="7792"/>
    <cellStyle name="Normal 2 2 4 2 2 5 2 2" xfId="30564"/>
    <cellStyle name="Normal 2 2 4 2 2 5 3" xfId="11919"/>
    <cellStyle name="Normal 2 2 4 2 2 5 3 2" xfId="34691"/>
    <cellStyle name="Normal 2 2 4 2 2 5 4" xfId="16319"/>
    <cellStyle name="Normal 2 2 4 2 2 5 4 2" xfId="39091"/>
    <cellStyle name="Normal 2 2 4 2 2 5 5" xfId="20279"/>
    <cellStyle name="Normal 2 2 4 2 2 5 5 2" xfId="43051"/>
    <cellStyle name="Normal 2 2 4 2 2 5 6" xfId="26439"/>
    <cellStyle name="Normal 2 2 4 2 2 6" xfId="4547"/>
    <cellStyle name="Normal 2 2 4 2 2 6 2" xfId="27319"/>
    <cellStyle name="Normal 2 2 4 2 2 7" xfId="8674"/>
    <cellStyle name="Normal 2 2 4 2 2 7 2" xfId="31446"/>
    <cellStyle name="Normal 2 2 4 2 2 8" xfId="12634"/>
    <cellStyle name="Normal 2 2 4 2 2 8 2" xfId="35406"/>
    <cellStyle name="Normal 2 2 4 2 2 9" xfId="13074"/>
    <cellStyle name="Normal 2 2 4 2 2 9 2" xfId="35846"/>
    <cellStyle name="Normal 2 2 4 2 3" xfId="532"/>
    <cellStyle name="Normal 2 2 4 2 3 10" xfId="17144"/>
    <cellStyle name="Normal 2 2 4 2 3 10 2" xfId="39916"/>
    <cellStyle name="Normal 2 2 4 2 3 11" xfId="23304"/>
    <cellStyle name="Normal 2 2 4 2 3 2" xfId="1247"/>
    <cellStyle name="Normal 2 2 4 2 3 2 2" xfId="5372"/>
    <cellStyle name="Normal 2 2 4 2 3 2 2 2" xfId="28144"/>
    <cellStyle name="Normal 2 2 4 2 3 2 3" xfId="9499"/>
    <cellStyle name="Normal 2 2 4 2 3 2 3 2" xfId="32271"/>
    <cellStyle name="Normal 2 2 4 2 3 2 4" xfId="13899"/>
    <cellStyle name="Normal 2 2 4 2 3 2 4 2" xfId="36671"/>
    <cellStyle name="Normal 2 2 4 2 3 2 5" xfId="17859"/>
    <cellStyle name="Normal 2 2 4 2 3 2 5 2" xfId="40631"/>
    <cellStyle name="Normal 2 2 4 2 3 2 6" xfId="24019"/>
    <cellStyle name="Normal 2 2 4 2 3 3" xfId="1962"/>
    <cellStyle name="Normal 2 2 4 2 3 3 2" xfId="6087"/>
    <cellStyle name="Normal 2 2 4 2 3 3 2 2" xfId="28859"/>
    <cellStyle name="Normal 2 2 4 2 3 3 3" xfId="10214"/>
    <cellStyle name="Normal 2 2 4 2 3 3 3 2" xfId="32986"/>
    <cellStyle name="Normal 2 2 4 2 3 3 4" xfId="14614"/>
    <cellStyle name="Normal 2 2 4 2 3 3 4 2" xfId="37386"/>
    <cellStyle name="Normal 2 2 4 2 3 3 5" xfId="18574"/>
    <cellStyle name="Normal 2 2 4 2 3 3 5 2" xfId="41346"/>
    <cellStyle name="Normal 2 2 4 2 3 3 6" xfId="24734"/>
    <cellStyle name="Normal 2 2 4 2 3 4" xfId="2787"/>
    <cellStyle name="Normal 2 2 4 2 3 4 2" xfId="6912"/>
    <cellStyle name="Normal 2 2 4 2 3 4 2 2" xfId="29684"/>
    <cellStyle name="Normal 2 2 4 2 3 4 3" xfId="11039"/>
    <cellStyle name="Normal 2 2 4 2 3 4 3 2" xfId="33811"/>
    <cellStyle name="Normal 2 2 4 2 3 4 4" xfId="15439"/>
    <cellStyle name="Normal 2 2 4 2 3 4 4 2" xfId="38211"/>
    <cellStyle name="Normal 2 2 4 2 3 4 5" xfId="19399"/>
    <cellStyle name="Normal 2 2 4 2 3 4 5 2" xfId="42171"/>
    <cellStyle name="Normal 2 2 4 2 3 4 6" xfId="25559"/>
    <cellStyle name="Normal 2 2 4 2 3 5" xfId="3777"/>
    <cellStyle name="Normal 2 2 4 2 3 5 2" xfId="7902"/>
    <cellStyle name="Normal 2 2 4 2 3 5 2 2" xfId="30674"/>
    <cellStyle name="Normal 2 2 4 2 3 5 3" xfId="12029"/>
    <cellStyle name="Normal 2 2 4 2 3 5 3 2" xfId="34801"/>
    <cellStyle name="Normal 2 2 4 2 3 5 4" xfId="16429"/>
    <cellStyle name="Normal 2 2 4 2 3 5 4 2" xfId="39201"/>
    <cellStyle name="Normal 2 2 4 2 3 5 5" xfId="20389"/>
    <cellStyle name="Normal 2 2 4 2 3 5 5 2" xfId="43161"/>
    <cellStyle name="Normal 2 2 4 2 3 5 6" xfId="26549"/>
    <cellStyle name="Normal 2 2 4 2 3 6" xfId="4657"/>
    <cellStyle name="Normal 2 2 4 2 3 6 2" xfId="27429"/>
    <cellStyle name="Normal 2 2 4 2 3 7" xfId="8784"/>
    <cellStyle name="Normal 2 2 4 2 3 7 2" xfId="31556"/>
    <cellStyle name="Normal 2 2 4 2 3 8" xfId="12744"/>
    <cellStyle name="Normal 2 2 4 2 3 8 2" xfId="35516"/>
    <cellStyle name="Normal 2 2 4 2 3 9" xfId="13184"/>
    <cellStyle name="Normal 2 2 4 2 3 9 2" xfId="35956"/>
    <cellStyle name="Normal 2 2 4 2 4" xfId="807"/>
    <cellStyle name="Normal 2 2 4 2 4 10" xfId="23579"/>
    <cellStyle name="Normal 2 2 4 2 4 2" xfId="1522"/>
    <cellStyle name="Normal 2 2 4 2 4 2 2" xfId="5647"/>
    <cellStyle name="Normal 2 2 4 2 4 2 2 2" xfId="28419"/>
    <cellStyle name="Normal 2 2 4 2 4 2 3" xfId="9774"/>
    <cellStyle name="Normal 2 2 4 2 4 2 3 2" xfId="32546"/>
    <cellStyle name="Normal 2 2 4 2 4 2 4" xfId="14174"/>
    <cellStyle name="Normal 2 2 4 2 4 2 4 2" xfId="36946"/>
    <cellStyle name="Normal 2 2 4 2 4 2 5" xfId="18134"/>
    <cellStyle name="Normal 2 2 4 2 4 2 5 2" xfId="40906"/>
    <cellStyle name="Normal 2 2 4 2 4 2 6" xfId="24294"/>
    <cellStyle name="Normal 2 2 4 2 4 3" xfId="2237"/>
    <cellStyle name="Normal 2 2 4 2 4 3 2" xfId="6362"/>
    <cellStyle name="Normal 2 2 4 2 4 3 2 2" xfId="29134"/>
    <cellStyle name="Normal 2 2 4 2 4 3 3" xfId="10489"/>
    <cellStyle name="Normal 2 2 4 2 4 3 3 2" xfId="33261"/>
    <cellStyle name="Normal 2 2 4 2 4 3 4" xfId="14889"/>
    <cellStyle name="Normal 2 2 4 2 4 3 4 2" xfId="37661"/>
    <cellStyle name="Normal 2 2 4 2 4 3 5" xfId="18849"/>
    <cellStyle name="Normal 2 2 4 2 4 3 5 2" xfId="41621"/>
    <cellStyle name="Normal 2 2 4 2 4 3 6" xfId="25009"/>
    <cellStyle name="Normal 2 2 4 2 4 4" xfId="3062"/>
    <cellStyle name="Normal 2 2 4 2 4 4 2" xfId="7187"/>
    <cellStyle name="Normal 2 2 4 2 4 4 2 2" xfId="29959"/>
    <cellStyle name="Normal 2 2 4 2 4 4 3" xfId="11314"/>
    <cellStyle name="Normal 2 2 4 2 4 4 3 2" xfId="34086"/>
    <cellStyle name="Normal 2 2 4 2 4 4 4" xfId="15714"/>
    <cellStyle name="Normal 2 2 4 2 4 4 4 2" xfId="38486"/>
    <cellStyle name="Normal 2 2 4 2 4 4 5" xfId="19674"/>
    <cellStyle name="Normal 2 2 4 2 4 4 5 2" xfId="42446"/>
    <cellStyle name="Normal 2 2 4 2 4 4 6" xfId="25834"/>
    <cellStyle name="Normal 2 2 4 2 4 5" xfId="4052"/>
    <cellStyle name="Normal 2 2 4 2 4 5 2" xfId="8177"/>
    <cellStyle name="Normal 2 2 4 2 4 5 2 2" xfId="30949"/>
    <cellStyle name="Normal 2 2 4 2 4 5 3" xfId="12304"/>
    <cellStyle name="Normal 2 2 4 2 4 5 3 2" xfId="35076"/>
    <cellStyle name="Normal 2 2 4 2 4 5 4" xfId="16704"/>
    <cellStyle name="Normal 2 2 4 2 4 5 4 2" xfId="39476"/>
    <cellStyle name="Normal 2 2 4 2 4 5 5" xfId="20664"/>
    <cellStyle name="Normal 2 2 4 2 4 5 5 2" xfId="43436"/>
    <cellStyle name="Normal 2 2 4 2 4 5 6" xfId="26824"/>
    <cellStyle name="Normal 2 2 4 2 4 6" xfId="4932"/>
    <cellStyle name="Normal 2 2 4 2 4 6 2" xfId="27704"/>
    <cellStyle name="Normal 2 2 4 2 4 7" xfId="9059"/>
    <cellStyle name="Normal 2 2 4 2 4 7 2" xfId="31831"/>
    <cellStyle name="Normal 2 2 4 2 4 8" xfId="13459"/>
    <cellStyle name="Normal 2 2 4 2 4 8 2" xfId="36231"/>
    <cellStyle name="Normal 2 2 4 2 4 9" xfId="17419"/>
    <cellStyle name="Normal 2 2 4 2 4 9 2" xfId="40191"/>
    <cellStyle name="Normal 2 2 4 2 5" xfId="1027"/>
    <cellStyle name="Normal 2 2 4 2 5 2" xfId="5152"/>
    <cellStyle name="Normal 2 2 4 2 5 2 2" xfId="27924"/>
    <cellStyle name="Normal 2 2 4 2 5 3" xfId="9279"/>
    <cellStyle name="Normal 2 2 4 2 5 3 2" xfId="32051"/>
    <cellStyle name="Normal 2 2 4 2 5 4" xfId="13679"/>
    <cellStyle name="Normal 2 2 4 2 5 4 2" xfId="36451"/>
    <cellStyle name="Normal 2 2 4 2 5 5" xfId="17639"/>
    <cellStyle name="Normal 2 2 4 2 5 5 2" xfId="40411"/>
    <cellStyle name="Normal 2 2 4 2 5 6" xfId="23799"/>
    <cellStyle name="Normal 2 2 4 2 6" xfId="1742"/>
    <cellStyle name="Normal 2 2 4 2 6 2" xfId="5867"/>
    <cellStyle name="Normal 2 2 4 2 6 2 2" xfId="28639"/>
    <cellStyle name="Normal 2 2 4 2 6 3" xfId="9994"/>
    <cellStyle name="Normal 2 2 4 2 6 3 2" xfId="32766"/>
    <cellStyle name="Normal 2 2 4 2 6 4" xfId="14394"/>
    <cellStyle name="Normal 2 2 4 2 6 4 2" xfId="37166"/>
    <cellStyle name="Normal 2 2 4 2 6 5" xfId="18354"/>
    <cellStyle name="Normal 2 2 4 2 6 5 2" xfId="41126"/>
    <cellStyle name="Normal 2 2 4 2 6 6" xfId="24514"/>
    <cellStyle name="Normal 2 2 4 2 7" xfId="2567"/>
    <cellStyle name="Normal 2 2 4 2 7 2" xfId="6692"/>
    <cellStyle name="Normal 2 2 4 2 7 2 2" xfId="29464"/>
    <cellStyle name="Normal 2 2 4 2 7 3" xfId="10819"/>
    <cellStyle name="Normal 2 2 4 2 7 3 2" xfId="33591"/>
    <cellStyle name="Normal 2 2 4 2 7 4" xfId="15219"/>
    <cellStyle name="Normal 2 2 4 2 7 4 2" xfId="37991"/>
    <cellStyle name="Normal 2 2 4 2 7 5" xfId="19179"/>
    <cellStyle name="Normal 2 2 4 2 7 5 2" xfId="41951"/>
    <cellStyle name="Normal 2 2 4 2 7 6" xfId="25339"/>
    <cellStyle name="Normal 2 2 4 2 8" xfId="3557"/>
    <cellStyle name="Normal 2 2 4 2 8 2" xfId="7682"/>
    <cellStyle name="Normal 2 2 4 2 8 2 2" xfId="30454"/>
    <cellStyle name="Normal 2 2 4 2 8 3" xfId="11809"/>
    <cellStyle name="Normal 2 2 4 2 8 3 2" xfId="34581"/>
    <cellStyle name="Normal 2 2 4 2 8 4" xfId="16209"/>
    <cellStyle name="Normal 2 2 4 2 8 4 2" xfId="38981"/>
    <cellStyle name="Normal 2 2 4 2 8 5" xfId="20169"/>
    <cellStyle name="Normal 2 2 4 2 8 5 2" xfId="42941"/>
    <cellStyle name="Normal 2 2 4 2 8 6" xfId="26329"/>
    <cellStyle name="Normal 2 2 4 2 9" xfId="4437"/>
    <cellStyle name="Normal 2 2 4 2 9 2" xfId="27209"/>
    <cellStyle name="Normal 2 2 4 20" xfId="3447"/>
    <cellStyle name="Normal 2 2 4 20 2" xfId="7572"/>
    <cellStyle name="Normal 2 2 4 20 2 2" xfId="30344"/>
    <cellStyle name="Normal 2 2 4 20 3" xfId="11699"/>
    <cellStyle name="Normal 2 2 4 20 3 2" xfId="34471"/>
    <cellStyle name="Normal 2 2 4 20 4" xfId="16099"/>
    <cellStyle name="Normal 2 2 4 20 4 2" xfId="38871"/>
    <cellStyle name="Normal 2 2 4 20 5" xfId="20059"/>
    <cellStyle name="Normal 2 2 4 20 5 2" xfId="42831"/>
    <cellStyle name="Normal 2 2 4 20 6" xfId="26219"/>
    <cellStyle name="Normal 2 2 4 21" xfId="3502"/>
    <cellStyle name="Normal 2 2 4 21 2" xfId="7627"/>
    <cellStyle name="Normal 2 2 4 21 2 2" xfId="30399"/>
    <cellStyle name="Normal 2 2 4 21 3" xfId="11754"/>
    <cellStyle name="Normal 2 2 4 21 3 2" xfId="34526"/>
    <cellStyle name="Normal 2 2 4 21 4" xfId="16154"/>
    <cellStyle name="Normal 2 2 4 21 4 2" xfId="38926"/>
    <cellStyle name="Normal 2 2 4 21 5" xfId="20114"/>
    <cellStyle name="Normal 2 2 4 21 5 2" xfId="42886"/>
    <cellStyle name="Normal 2 2 4 21 6" xfId="26274"/>
    <cellStyle name="Normal 2 2 4 22" xfId="4217"/>
    <cellStyle name="Normal 2 2 4 22 2" xfId="26989"/>
    <cellStyle name="Normal 2 2 4 23" xfId="4272"/>
    <cellStyle name="Normal 2 2 4 23 2" xfId="27044"/>
    <cellStyle name="Normal 2 2 4 24" xfId="4327"/>
    <cellStyle name="Normal 2 2 4 24 2" xfId="27099"/>
    <cellStyle name="Normal 2 2 4 25" xfId="4382"/>
    <cellStyle name="Normal 2 2 4 25 2" xfId="27154"/>
    <cellStyle name="Normal 2 2 4 26" xfId="8342"/>
    <cellStyle name="Normal 2 2 4 26 2" xfId="31114"/>
    <cellStyle name="Normal 2 2 4 27" xfId="8399"/>
    <cellStyle name="Normal 2 2 4 27 2" xfId="31171"/>
    <cellStyle name="Normal 2 2 4 28" xfId="8454"/>
    <cellStyle name="Normal 2 2 4 28 2" xfId="31226"/>
    <cellStyle name="Normal 2 2 4 29" xfId="8509"/>
    <cellStyle name="Normal 2 2 4 29 2" xfId="31281"/>
    <cellStyle name="Normal 2 2 4 3" xfId="312"/>
    <cellStyle name="Normal 2 2 4 3 10" xfId="16979"/>
    <cellStyle name="Normal 2 2 4 3 10 2" xfId="39751"/>
    <cellStyle name="Normal 2 2 4 3 11" xfId="23084"/>
    <cellStyle name="Normal 2 2 4 3 2" xfId="1082"/>
    <cellStyle name="Normal 2 2 4 3 2 2" xfId="5207"/>
    <cellStyle name="Normal 2 2 4 3 2 2 2" xfId="27979"/>
    <cellStyle name="Normal 2 2 4 3 2 3" xfId="9334"/>
    <cellStyle name="Normal 2 2 4 3 2 3 2" xfId="32106"/>
    <cellStyle name="Normal 2 2 4 3 2 4" xfId="13734"/>
    <cellStyle name="Normal 2 2 4 3 2 4 2" xfId="36506"/>
    <cellStyle name="Normal 2 2 4 3 2 5" xfId="17694"/>
    <cellStyle name="Normal 2 2 4 3 2 5 2" xfId="40466"/>
    <cellStyle name="Normal 2 2 4 3 2 6" xfId="23854"/>
    <cellStyle name="Normal 2 2 4 3 3" xfId="1797"/>
    <cellStyle name="Normal 2 2 4 3 3 2" xfId="5922"/>
    <cellStyle name="Normal 2 2 4 3 3 2 2" xfId="28694"/>
    <cellStyle name="Normal 2 2 4 3 3 3" xfId="10049"/>
    <cellStyle name="Normal 2 2 4 3 3 3 2" xfId="32821"/>
    <cellStyle name="Normal 2 2 4 3 3 4" xfId="14449"/>
    <cellStyle name="Normal 2 2 4 3 3 4 2" xfId="37221"/>
    <cellStyle name="Normal 2 2 4 3 3 5" xfId="18409"/>
    <cellStyle name="Normal 2 2 4 3 3 5 2" xfId="41181"/>
    <cellStyle name="Normal 2 2 4 3 3 6" xfId="24569"/>
    <cellStyle name="Normal 2 2 4 3 4" xfId="2622"/>
    <cellStyle name="Normal 2 2 4 3 4 2" xfId="6747"/>
    <cellStyle name="Normal 2 2 4 3 4 2 2" xfId="29519"/>
    <cellStyle name="Normal 2 2 4 3 4 3" xfId="10874"/>
    <cellStyle name="Normal 2 2 4 3 4 3 2" xfId="33646"/>
    <cellStyle name="Normal 2 2 4 3 4 4" xfId="15274"/>
    <cellStyle name="Normal 2 2 4 3 4 4 2" xfId="38046"/>
    <cellStyle name="Normal 2 2 4 3 4 5" xfId="19234"/>
    <cellStyle name="Normal 2 2 4 3 4 5 2" xfId="42006"/>
    <cellStyle name="Normal 2 2 4 3 4 6" xfId="25394"/>
    <cellStyle name="Normal 2 2 4 3 5" xfId="3612"/>
    <cellStyle name="Normal 2 2 4 3 5 2" xfId="7737"/>
    <cellStyle name="Normal 2 2 4 3 5 2 2" xfId="30509"/>
    <cellStyle name="Normal 2 2 4 3 5 3" xfId="11864"/>
    <cellStyle name="Normal 2 2 4 3 5 3 2" xfId="34636"/>
    <cellStyle name="Normal 2 2 4 3 5 4" xfId="16264"/>
    <cellStyle name="Normal 2 2 4 3 5 4 2" xfId="39036"/>
    <cellStyle name="Normal 2 2 4 3 5 5" xfId="20224"/>
    <cellStyle name="Normal 2 2 4 3 5 5 2" xfId="42996"/>
    <cellStyle name="Normal 2 2 4 3 5 6" xfId="26384"/>
    <cellStyle name="Normal 2 2 4 3 6" xfId="4492"/>
    <cellStyle name="Normal 2 2 4 3 6 2" xfId="27264"/>
    <cellStyle name="Normal 2 2 4 3 7" xfId="8619"/>
    <cellStyle name="Normal 2 2 4 3 7 2" xfId="31391"/>
    <cellStyle name="Normal 2 2 4 3 8" xfId="12579"/>
    <cellStyle name="Normal 2 2 4 3 8 2" xfId="35351"/>
    <cellStyle name="Normal 2 2 4 3 9" xfId="13019"/>
    <cellStyle name="Normal 2 2 4 3 9 2" xfId="35791"/>
    <cellStyle name="Normal 2 2 4 30" xfId="12469"/>
    <cellStyle name="Normal 2 2 4 30 2" xfId="35241"/>
    <cellStyle name="Normal 2 2 4 31" xfId="12799"/>
    <cellStyle name="Normal 2 2 4 31 2" xfId="35571"/>
    <cellStyle name="Normal 2 2 4 32" xfId="12854"/>
    <cellStyle name="Normal 2 2 4 32 2" xfId="35626"/>
    <cellStyle name="Normal 2 2 4 33" xfId="12909"/>
    <cellStyle name="Normal 2 2 4 33 2" xfId="35681"/>
    <cellStyle name="Normal 2 2 4 34" xfId="16869"/>
    <cellStyle name="Normal 2 2 4 34 2" xfId="39641"/>
    <cellStyle name="Normal 2 2 4 35" xfId="20829"/>
    <cellStyle name="Normal 2 2 4 35 2" xfId="43601"/>
    <cellStyle name="Normal 2 2 4 36" xfId="20884"/>
    <cellStyle name="Normal 2 2 4 36 2" xfId="43656"/>
    <cellStyle name="Normal 2 2 4 37" xfId="20939"/>
    <cellStyle name="Normal 2 2 4 37 2" xfId="43711"/>
    <cellStyle name="Normal 2 2 4 38" xfId="20994"/>
    <cellStyle name="Normal 2 2 4 38 2" xfId="43766"/>
    <cellStyle name="Normal 2 2 4 39" xfId="21049"/>
    <cellStyle name="Normal 2 2 4 39 2" xfId="43821"/>
    <cellStyle name="Normal 2 2 4 4" xfId="477"/>
    <cellStyle name="Normal 2 2 4 4 10" xfId="17089"/>
    <cellStyle name="Normal 2 2 4 4 10 2" xfId="39861"/>
    <cellStyle name="Normal 2 2 4 4 11" xfId="23249"/>
    <cellStyle name="Normal 2 2 4 4 2" xfId="1192"/>
    <cellStyle name="Normal 2 2 4 4 2 2" xfId="5317"/>
    <cellStyle name="Normal 2 2 4 4 2 2 2" xfId="28089"/>
    <cellStyle name="Normal 2 2 4 4 2 3" xfId="9444"/>
    <cellStyle name="Normal 2 2 4 4 2 3 2" xfId="32216"/>
    <cellStyle name="Normal 2 2 4 4 2 4" xfId="13844"/>
    <cellStyle name="Normal 2 2 4 4 2 4 2" xfId="36616"/>
    <cellStyle name="Normal 2 2 4 4 2 5" xfId="17804"/>
    <cellStyle name="Normal 2 2 4 4 2 5 2" xfId="40576"/>
    <cellStyle name="Normal 2 2 4 4 2 6" xfId="23964"/>
    <cellStyle name="Normal 2 2 4 4 3" xfId="1907"/>
    <cellStyle name="Normal 2 2 4 4 3 2" xfId="6032"/>
    <cellStyle name="Normal 2 2 4 4 3 2 2" xfId="28804"/>
    <cellStyle name="Normal 2 2 4 4 3 3" xfId="10159"/>
    <cellStyle name="Normal 2 2 4 4 3 3 2" xfId="32931"/>
    <cellStyle name="Normal 2 2 4 4 3 4" xfId="14559"/>
    <cellStyle name="Normal 2 2 4 4 3 4 2" xfId="37331"/>
    <cellStyle name="Normal 2 2 4 4 3 5" xfId="18519"/>
    <cellStyle name="Normal 2 2 4 4 3 5 2" xfId="41291"/>
    <cellStyle name="Normal 2 2 4 4 3 6" xfId="24679"/>
    <cellStyle name="Normal 2 2 4 4 4" xfId="2732"/>
    <cellStyle name="Normal 2 2 4 4 4 2" xfId="6857"/>
    <cellStyle name="Normal 2 2 4 4 4 2 2" xfId="29629"/>
    <cellStyle name="Normal 2 2 4 4 4 3" xfId="10984"/>
    <cellStyle name="Normal 2 2 4 4 4 3 2" xfId="33756"/>
    <cellStyle name="Normal 2 2 4 4 4 4" xfId="15384"/>
    <cellStyle name="Normal 2 2 4 4 4 4 2" xfId="38156"/>
    <cellStyle name="Normal 2 2 4 4 4 5" xfId="19344"/>
    <cellStyle name="Normal 2 2 4 4 4 5 2" xfId="42116"/>
    <cellStyle name="Normal 2 2 4 4 4 6" xfId="25504"/>
    <cellStyle name="Normal 2 2 4 4 5" xfId="3722"/>
    <cellStyle name="Normal 2 2 4 4 5 2" xfId="7847"/>
    <cellStyle name="Normal 2 2 4 4 5 2 2" xfId="30619"/>
    <cellStyle name="Normal 2 2 4 4 5 3" xfId="11974"/>
    <cellStyle name="Normal 2 2 4 4 5 3 2" xfId="34746"/>
    <cellStyle name="Normal 2 2 4 4 5 4" xfId="16374"/>
    <cellStyle name="Normal 2 2 4 4 5 4 2" xfId="39146"/>
    <cellStyle name="Normal 2 2 4 4 5 5" xfId="20334"/>
    <cellStyle name="Normal 2 2 4 4 5 5 2" xfId="43106"/>
    <cellStyle name="Normal 2 2 4 4 5 6" xfId="26494"/>
    <cellStyle name="Normal 2 2 4 4 6" xfId="4602"/>
    <cellStyle name="Normal 2 2 4 4 6 2" xfId="27374"/>
    <cellStyle name="Normal 2 2 4 4 7" xfId="8729"/>
    <cellStyle name="Normal 2 2 4 4 7 2" xfId="31501"/>
    <cellStyle name="Normal 2 2 4 4 8" xfId="12689"/>
    <cellStyle name="Normal 2 2 4 4 8 2" xfId="35461"/>
    <cellStyle name="Normal 2 2 4 4 9" xfId="13129"/>
    <cellStyle name="Normal 2 2 4 4 9 2" xfId="35901"/>
    <cellStyle name="Normal 2 2 4 40" xfId="21104"/>
    <cellStyle name="Normal 2 2 4 40 2" xfId="43876"/>
    <cellStyle name="Normal 2 2 4 41" xfId="21159"/>
    <cellStyle name="Normal 2 2 4 41 2" xfId="43931"/>
    <cellStyle name="Normal 2 2 4 42" xfId="21214"/>
    <cellStyle name="Normal 2 2 4 42 2" xfId="43986"/>
    <cellStyle name="Normal 2 2 4 43" xfId="21269"/>
    <cellStyle name="Normal 2 2 4 43 2" xfId="44041"/>
    <cellStyle name="Normal 2 2 4 44" xfId="21324"/>
    <cellStyle name="Normal 2 2 4 44 2" xfId="44096"/>
    <cellStyle name="Normal 2 2 4 45" xfId="21379"/>
    <cellStyle name="Normal 2 2 4 45 2" xfId="44151"/>
    <cellStyle name="Normal 2 2 4 46" xfId="21434"/>
    <cellStyle name="Normal 2 2 4 46 2" xfId="44206"/>
    <cellStyle name="Normal 2 2 4 47" xfId="21489"/>
    <cellStyle name="Normal 2 2 4 47 2" xfId="44261"/>
    <cellStyle name="Normal 2 2 4 48" xfId="21544"/>
    <cellStyle name="Normal 2 2 4 48 2" xfId="44316"/>
    <cellStyle name="Normal 2 2 4 49" xfId="21599"/>
    <cellStyle name="Normal 2 2 4 49 2" xfId="44371"/>
    <cellStyle name="Normal 2 2 4 5" xfId="587"/>
    <cellStyle name="Normal 2 2 4 5 10" xfId="23359"/>
    <cellStyle name="Normal 2 2 4 5 2" xfId="1302"/>
    <cellStyle name="Normal 2 2 4 5 2 2" xfId="5427"/>
    <cellStyle name="Normal 2 2 4 5 2 2 2" xfId="28199"/>
    <cellStyle name="Normal 2 2 4 5 2 3" xfId="9554"/>
    <cellStyle name="Normal 2 2 4 5 2 3 2" xfId="32326"/>
    <cellStyle name="Normal 2 2 4 5 2 4" xfId="13954"/>
    <cellStyle name="Normal 2 2 4 5 2 4 2" xfId="36726"/>
    <cellStyle name="Normal 2 2 4 5 2 5" xfId="17914"/>
    <cellStyle name="Normal 2 2 4 5 2 5 2" xfId="40686"/>
    <cellStyle name="Normal 2 2 4 5 2 6" xfId="24074"/>
    <cellStyle name="Normal 2 2 4 5 3" xfId="2017"/>
    <cellStyle name="Normal 2 2 4 5 3 2" xfId="6142"/>
    <cellStyle name="Normal 2 2 4 5 3 2 2" xfId="28914"/>
    <cellStyle name="Normal 2 2 4 5 3 3" xfId="10269"/>
    <cellStyle name="Normal 2 2 4 5 3 3 2" xfId="33041"/>
    <cellStyle name="Normal 2 2 4 5 3 4" xfId="14669"/>
    <cellStyle name="Normal 2 2 4 5 3 4 2" xfId="37441"/>
    <cellStyle name="Normal 2 2 4 5 3 5" xfId="18629"/>
    <cellStyle name="Normal 2 2 4 5 3 5 2" xfId="41401"/>
    <cellStyle name="Normal 2 2 4 5 3 6" xfId="24789"/>
    <cellStyle name="Normal 2 2 4 5 4" xfId="2842"/>
    <cellStyle name="Normal 2 2 4 5 4 2" xfId="6967"/>
    <cellStyle name="Normal 2 2 4 5 4 2 2" xfId="29739"/>
    <cellStyle name="Normal 2 2 4 5 4 3" xfId="11094"/>
    <cellStyle name="Normal 2 2 4 5 4 3 2" xfId="33866"/>
    <cellStyle name="Normal 2 2 4 5 4 4" xfId="15494"/>
    <cellStyle name="Normal 2 2 4 5 4 4 2" xfId="38266"/>
    <cellStyle name="Normal 2 2 4 5 4 5" xfId="19454"/>
    <cellStyle name="Normal 2 2 4 5 4 5 2" xfId="42226"/>
    <cellStyle name="Normal 2 2 4 5 4 6" xfId="25614"/>
    <cellStyle name="Normal 2 2 4 5 5" xfId="3832"/>
    <cellStyle name="Normal 2 2 4 5 5 2" xfId="7957"/>
    <cellStyle name="Normal 2 2 4 5 5 2 2" xfId="30729"/>
    <cellStyle name="Normal 2 2 4 5 5 3" xfId="12084"/>
    <cellStyle name="Normal 2 2 4 5 5 3 2" xfId="34856"/>
    <cellStyle name="Normal 2 2 4 5 5 4" xfId="16484"/>
    <cellStyle name="Normal 2 2 4 5 5 4 2" xfId="39256"/>
    <cellStyle name="Normal 2 2 4 5 5 5" xfId="20444"/>
    <cellStyle name="Normal 2 2 4 5 5 5 2" xfId="43216"/>
    <cellStyle name="Normal 2 2 4 5 5 6" xfId="26604"/>
    <cellStyle name="Normal 2 2 4 5 6" xfId="4712"/>
    <cellStyle name="Normal 2 2 4 5 6 2" xfId="27484"/>
    <cellStyle name="Normal 2 2 4 5 7" xfId="8839"/>
    <cellStyle name="Normal 2 2 4 5 7 2" xfId="31611"/>
    <cellStyle name="Normal 2 2 4 5 8" xfId="13239"/>
    <cellStyle name="Normal 2 2 4 5 8 2" xfId="36011"/>
    <cellStyle name="Normal 2 2 4 5 9" xfId="17199"/>
    <cellStyle name="Normal 2 2 4 5 9 2" xfId="39971"/>
    <cellStyle name="Normal 2 2 4 50" xfId="21654"/>
    <cellStyle name="Normal 2 2 4 50 2" xfId="44426"/>
    <cellStyle name="Normal 2 2 4 51" xfId="21709"/>
    <cellStyle name="Normal 2 2 4 51 2" xfId="44481"/>
    <cellStyle name="Normal 2 2 4 52" xfId="21764"/>
    <cellStyle name="Normal 2 2 4 52 2" xfId="44536"/>
    <cellStyle name="Normal 2 2 4 53" xfId="21819"/>
    <cellStyle name="Normal 2 2 4 53 2" xfId="44591"/>
    <cellStyle name="Normal 2 2 4 54" xfId="21874"/>
    <cellStyle name="Normal 2 2 4 54 2" xfId="44646"/>
    <cellStyle name="Normal 2 2 4 55" xfId="21929"/>
    <cellStyle name="Normal 2 2 4 55 2" xfId="44701"/>
    <cellStyle name="Normal 2 2 4 56" xfId="21984"/>
    <cellStyle name="Normal 2 2 4 56 2" xfId="44756"/>
    <cellStyle name="Normal 2 2 4 57" xfId="22039"/>
    <cellStyle name="Normal 2 2 4 57 2" xfId="44811"/>
    <cellStyle name="Normal 2 2 4 58" xfId="22094"/>
    <cellStyle name="Normal 2 2 4 58 2" xfId="44866"/>
    <cellStyle name="Normal 2 2 4 59" xfId="22149"/>
    <cellStyle name="Normal 2 2 4 59 2" xfId="44921"/>
    <cellStyle name="Normal 2 2 4 6" xfId="642"/>
    <cellStyle name="Normal 2 2 4 6 10" xfId="23414"/>
    <cellStyle name="Normal 2 2 4 6 2" xfId="1357"/>
    <cellStyle name="Normal 2 2 4 6 2 2" xfId="5482"/>
    <cellStyle name="Normal 2 2 4 6 2 2 2" xfId="28254"/>
    <cellStyle name="Normal 2 2 4 6 2 3" xfId="9609"/>
    <cellStyle name="Normal 2 2 4 6 2 3 2" xfId="32381"/>
    <cellStyle name="Normal 2 2 4 6 2 4" xfId="14009"/>
    <cellStyle name="Normal 2 2 4 6 2 4 2" xfId="36781"/>
    <cellStyle name="Normal 2 2 4 6 2 5" xfId="17969"/>
    <cellStyle name="Normal 2 2 4 6 2 5 2" xfId="40741"/>
    <cellStyle name="Normal 2 2 4 6 2 6" xfId="24129"/>
    <cellStyle name="Normal 2 2 4 6 3" xfId="2072"/>
    <cellStyle name="Normal 2 2 4 6 3 2" xfId="6197"/>
    <cellStyle name="Normal 2 2 4 6 3 2 2" xfId="28969"/>
    <cellStyle name="Normal 2 2 4 6 3 3" xfId="10324"/>
    <cellStyle name="Normal 2 2 4 6 3 3 2" xfId="33096"/>
    <cellStyle name="Normal 2 2 4 6 3 4" xfId="14724"/>
    <cellStyle name="Normal 2 2 4 6 3 4 2" xfId="37496"/>
    <cellStyle name="Normal 2 2 4 6 3 5" xfId="18684"/>
    <cellStyle name="Normal 2 2 4 6 3 5 2" xfId="41456"/>
    <cellStyle name="Normal 2 2 4 6 3 6" xfId="24844"/>
    <cellStyle name="Normal 2 2 4 6 4" xfId="2897"/>
    <cellStyle name="Normal 2 2 4 6 4 2" xfId="7022"/>
    <cellStyle name="Normal 2 2 4 6 4 2 2" xfId="29794"/>
    <cellStyle name="Normal 2 2 4 6 4 3" xfId="11149"/>
    <cellStyle name="Normal 2 2 4 6 4 3 2" xfId="33921"/>
    <cellStyle name="Normal 2 2 4 6 4 4" xfId="15549"/>
    <cellStyle name="Normal 2 2 4 6 4 4 2" xfId="38321"/>
    <cellStyle name="Normal 2 2 4 6 4 5" xfId="19509"/>
    <cellStyle name="Normal 2 2 4 6 4 5 2" xfId="42281"/>
    <cellStyle name="Normal 2 2 4 6 4 6" xfId="25669"/>
    <cellStyle name="Normal 2 2 4 6 5" xfId="3887"/>
    <cellStyle name="Normal 2 2 4 6 5 2" xfId="8012"/>
    <cellStyle name="Normal 2 2 4 6 5 2 2" xfId="30784"/>
    <cellStyle name="Normal 2 2 4 6 5 3" xfId="12139"/>
    <cellStyle name="Normal 2 2 4 6 5 3 2" xfId="34911"/>
    <cellStyle name="Normal 2 2 4 6 5 4" xfId="16539"/>
    <cellStyle name="Normal 2 2 4 6 5 4 2" xfId="39311"/>
    <cellStyle name="Normal 2 2 4 6 5 5" xfId="20499"/>
    <cellStyle name="Normal 2 2 4 6 5 5 2" xfId="43271"/>
    <cellStyle name="Normal 2 2 4 6 5 6" xfId="26659"/>
    <cellStyle name="Normal 2 2 4 6 6" xfId="4767"/>
    <cellStyle name="Normal 2 2 4 6 6 2" xfId="27539"/>
    <cellStyle name="Normal 2 2 4 6 7" xfId="8894"/>
    <cellStyle name="Normal 2 2 4 6 7 2" xfId="31666"/>
    <cellStyle name="Normal 2 2 4 6 8" xfId="13294"/>
    <cellStyle name="Normal 2 2 4 6 8 2" xfId="36066"/>
    <cellStyle name="Normal 2 2 4 6 9" xfId="17254"/>
    <cellStyle name="Normal 2 2 4 6 9 2" xfId="40026"/>
    <cellStyle name="Normal 2 2 4 60" xfId="22204"/>
    <cellStyle name="Normal 2 2 4 60 2" xfId="44976"/>
    <cellStyle name="Normal 2 2 4 61" xfId="22259"/>
    <cellStyle name="Normal 2 2 4 61 2" xfId="45031"/>
    <cellStyle name="Normal 2 2 4 62" xfId="22314"/>
    <cellStyle name="Normal 2 2 4 62 2" xfId="45086"/>
    <cellStyle name="Normal 2 2 4 63" xfId="22369"/>
    <cellStyle name="Normal 2 2 4 63 2" xfId="45141"/>
    <cellStyle name="Normal 2 2 4 64" xfId="22424"/>
    <cellStyle name="Normal 2 2 4 64 2" xfId="45196"/>
    <cellStyle name="Normal 2 2 4 65" xfId="22479"/>
    <cellStyle name="Normal 2 2 4 65 2" xfId="45251"/>
    <cellStyle name="Normal 2 2 4 66" xfId="22534"/>
    <cellStyle name="Normal 2 2 4 66 2" xfId="45306"/>
    <cellStyle name="Normal 2 2 4 67" xfId="22589"/>
    <cellStyle name="Normal 2 2 4 67 2" xfId="45361"/>
    <cellStyle name="Normal 2 2 4 68" xfId="22644"/>
    <cellStyle name="Normal 2 2 4 68 2" xfId="45416"/>
    <cellStyle name="Normal 2 2 4 69" xfId="22699"/>
    <cellStyle name="Normal 2 2 4 69 2" xfId="45471"/>
    <cellStyle name="Normal 2 2 4 7" xfId="697"/>
    <cellStyle name="Normal 2 2 4 7 10" xfId="23469"/>
    <cellStyle name="Normal 2 2 4 7 2" xfId="1412"/>
    <cellStyle name="Normal 2 2 4 7 2 2" xfId="5537"/>
    <cellStyle name="Normal 2 2 4 7 2 2 2" xfId="28309"/>
    <cellStyle name="Normal 2 2 4 7 2 3" xfId="9664"/>
    <cellStyle name="Normal 2 2 4 7 2 3 2" xfId="32436"/>
    <cellStyle name="Normal 2 2 4 7 2 4" xfId="14064"/>
    <cellStyle name="Normal 2 2 4 7 2 4 2" xfId="36836"/>
    <cellStyle name="Normal 2 2 4 7 2 5" xfId="18024"/>
    <cellStyle name="Normal 2 2 4 7 2 5 2" xfId="40796"/>
    <cellStyle name="Normal 2 2 4 7 2 6" xfId="24184"/>
    <cellStyle name="Normal 2 2 4 7 3" xfId="2127"/>
    <cellStyle name="Normal 2 2 4 7 3 2" xfId="6252"/>
    <cellStyle name="Normal 2 2 4 7 3 2 2" xfId="29024"/>
    <cellStyle name="Normal 2 2 4 7 3 3" xfId="10379"/>
    <cellStyle name="Normal 2 2 4 7 3 3 2" xfId="33151"/>
    <cellStyle name="Normal 2 2 4 7 3 4" xfId="14779"/>
    <cellStyle name="Normal 2 2 4 7 3 4 2" xfId="37551"/>
    <cellStyle name="Normal 2 2 4 7 3 5" xfId="18739"/>
    <cellStyle name="Normal 2 2 4 7 3 5 2" xfId="41511"/>
    <cellStyle name="Normal 2 2 4 7 3 6" xfId="24899"/>
    <cellStyle name="Normal 2 2 4 7 4" xfId="2952"/>
    <cellStyle name="Normal 2 2 4 7 4 2" xfId="7077"/>
    <cellStyle name="Normal 2 2 4 7 4 2 2" xfId="29849"/>
    <cellStyle name="Normal 2 2 4 7 4 3" xfId="11204"/>
    <cellStyle name="Normal 2 2 4 7 4 3 2" xfId="33976"/>
    <cellStyle name="Normal 2 2 4 7 4 4" xfId="15604"/>
    <cellStyle name="Normal 2 2 4 7 4 4 2" xfId="38376"/>
    <cellStyle name="Normal 2 2 4 7 4 5" xfId="19564"/>
    <cellStyle name="Normal 2 2 4 7 4 5 2" xfId="42336"/>
    <cellStyle name="Normal 2 2 4 7 4 6" xfId="25724"/>
    <cellStyle name="Normal 2 2 4 7 5" xfId="3942"/>
    <cellStyle name="Normal 2 2 4 7 5 2" xfId="8067"/>
    <cellStyle name="Normal 2 2 4 7 5 2 2" xfId="30839"/>
    <cellStyle name="Normal 2 2 4 7 5 3" xfId="12194"/>
    <cellStyle name="Normal 2 2 4 7 5 3 2" xfId="34966"/>
    <cellStyle name="Normal 2 2 4 7 5 4" xfId="16594"/>
    <cellStyle name="Normal 2 2 4 7 5 4 2" xfId="39366"/>
    <cellStyle name="Normal 2 2 4 7 5 5" xfId="20554"/>
    <cellStyle name="Normal 2 2 4 7 5 5 2" xfId="43326"/>
    <cellStyle name="Normal 2 2 4 7 5 6" xfId="26714"/>
    <cellStyle name="Normal 2 2 4 7 6" xfId="4822"/>
    <cellStyle name="Normal 2 2 4 7 6 2" xfId="27594"/>
    <cellStyle name="Normal 2 2 4 7 7" xfId="8949"/>
    <cellStyle name="Normal 2 2 4 7 7 2" xfId="31721"/>
    <cellStyle name="Normal 2 2 4 7 8" xfId="13349"/>
    <cellStyle name="Normal 2 2 4 7 8 2" xfId="36121"/>
    <cellStyle name="Normal 2 2 4 7 9" xfId="17309"/>
    <cellStyle name="Normal 2 2 4 7 9 2" xfId="40081"/>
    <cellStyle name="Normal 2 2 4 70" xfId="22754"/>
    <cellStyle name="Normal 2 2 4 70 2" xfId="45526"/>
    <cellStyle name="Normal 2 2 4 71" xfId="22809"/>
    <cellStyle name="Normal 2 2 4 71 2" xfId="45581"/>
    <cellStyle name="Normal 2 2 4 72" xfId="22864"/>
    <cellStyle name="Normal 2 2 4 72 2" xfId="45636"/>
    <cellStyle name="Normal 2 2 4 73" xfId="22919"/>
    <cellStyle name="Normal 2 2 4 73 2" xfId="45691"/>
    <cellStyle name="Normal 2 2 4 74" xfId="22974"/>
    <cellStyle name="Normal 2 2 4 8" xfId="752"/>
    <cellStyle name="Normal 2 2 4 8 10" xfId="23524"/>
    <cellStyle name="Normal 2 2 4 8 2" xfId="1467"/>
    <cellStyle name="Normal 2 2 4 8 2 2" xfId="5592"/>
    <cellStyle name="Normal 2 2 4 8 2 2 2" xfId="28364"/>
    <cellStyle name="Normal 2 2 4 8 2 3" xfId="9719"/>
    <cellStyle name="Normal 2 2 4 8 2 3 2" xfId="32491"/>
    <cellStyle name="Normal 2 2 4 8 2 4" xfId="14119"/>
    <cellStyle name="Normal 2 2 4 8 2 4 2" xfId="36891"/>
    <cellStyle name="Normal 2 2 4 8 2 5" xfId="18079"/>
    <cellStyle name="Normal 2 2 4 8 2 5 2" xfId="40851"/>
    <cellStyle name="Normal 2 2 4 8 2 6" xfId="24239"/>
    <cellStyle name="Normal 2 2 4 8 3" xfId="2182"/>
    <cellStyle name="Normal 2 2 4 8 3 2" xfId="6307"/>
    <cellStyle name="Normal 2 2 4 8 3 2 2" xfId="29079"/>
    <cellStyle name="Normal 2 2 4 8 3 3" xfId="10434"/>
    <cellStyle name="Normal 2 2 4 8 3 3 2" xfId="33206"/>
    <cellStyle name="Normal 2 2 4 8 3 4" xfId="14834"/>
    <cellStyle name="Normal 2 2 4 8 3 4 2" xfId="37606"/>
    <cellStyle name="Normal 2 2 4 8 3 5" xfId="18794"/>
    <cellStyle name="Normal 2 2 4 8 3 5 2" xfId="41566"/>
    <cellStyle name="Normal 2 2 4 8 3 6" xfId="24954"/>
    <cellStyle name="Normal 2 2 4 8 4" xfId="3007"/>
    <cellStyle name="Normal 2 2 4 8 4 2" xfId="7132"/>
    <cellStyle name="Normal 2 2 4 8 4 2 2" xfId="29904"/>
    <cellStyle name="Normal 2 2 4 8 4 3" xfId="11259"/>
    <cellStyle name="Normal 2 2 4 8 4 3 2" xfId="34031"/>
    <cellStyle name="Normal 2 2 4 8 4 4" xfId="15659"/>
    <cellStyle name="Normal 2 2 4 8 4 4 2" xfId="38431"/>
    <cellStyle name="Normal 2 2 4 8 4 5" xfId="19619"/>
    <cellStyle name="Normal 2 2 4 8 4 5 2" xfId="42391"/>
    <cellStyle name="Normal 2 2 4 8 4 6" xfId="25779"/>
    <cellStyle name="Normal 2 2 4 8 5" xfId="3997"/>
    <cellStyle name="Normal 2 2 4 8 5 2" xfId="8122"/>
    <cellStyle name="Normal 2 2 4 8 5 2 2" xfId="30894"/>
    <cellStyle name="Normal 2 2 4 8 5 3" xfId="12249"/>
    <cellStyle name="Normal 2 2 4 8 5 3 2" xfId="35021"/>
    <cellStyle name="Normal 2 2 4 8 5 4" xfId="16649"/>
    <cellStyle name="Normal 2 2 4 8 5 4 2" xfId="39421"/>
    <cellStyle name="Normal 2 2 4 8 5 5" xfId="20609"/>
    <cellStyle name="Normal 2 2 4 8 5 5 2" xfId="43381"/>
    <cellStyle name="Normal 2 2 4 8 5 6" xfId="26769"/>
    <cellStyle name="Normal 2 2 4 8 6" xfId="4877"/>
    <cellStyle name="Normal 2 2 4 8 6 2" xfId="27649"/>
    <cellStyle name="Normal 2 2 4 8 7" xfId="9004"/>
    <cellStyle name="Normal 2 2 4 8 7 2" xfId="31776"/>
    <cellStyle name="Normal 2 2 4 8 8" xfId="13404"/>
    <cellStyle name="Normal 2 2 4 8 8 2" xfId="36176"/>
    <cellStyle name="Normal 2 2 4 8 9" xfId="17364"/>
    <cellStyle name="Normal 2 2 4 8 9 2" xfId="40136"/>
    <cellStyle name="Normal 2 2 4 9" xfId="862"/>
    <cellStyle name="Normal 2 2 4 9 10" xfId="23634"/>
    <cellStyle name="Normal 2 2 4 9 2" xfId="1577"/>
    <cellStyle name="Normal 2 2 4 9 2 2" xfId="5702"/>
    <cellStyle name="Normal 2 2 4 9 2 2 2" xfId="28474"/>
    <cellStyle name="Normal 2 2 4 9 2 3" xfId="9829"/>
    <cellStyle name="Normal 2 2 4 9 2 3 2" xfId="32601"/>
    <cellStyle name="Normal 2 2 4 9 2 4" xfId="14229"/>
    <cellStyle name="Normal 2 2 4 9 2 4 2" xfId="37001"/>
    <cellStyle name="Normal 2 2 4 9 2 5" xfId="18189"/>
    <cellStyle name="Normal 2 2 4 9 2 5 2" xfId="40961"/>
    <cellStyle name="Normal 2 2 4 9 2 6" xfId="24349"/>
    <cellStyle name="Normal 2 2 4 9 3" xfId="2292"/>
    <cellStyle name="Normal 2 2 4 9 3 2" xfId="6417"/>
    <cellStyle name="Normal 2 2 4 9 3 2 2" xfId="29189"/>
    <cellStyle name="Normal 2 2 4 9 3 3" xfId="10544"/>
    <cellStyle name="Normal 2 2 4 9 3 3 2" xfId="33316"/>
    <cellStyle name="Normal 2 2 4 9 3 4" xfId="14944"/>
    <cellStyle name="Normal 2 2 4 9 3 4 2" xfId="37716"/>
    <cellStyle name="Normal 2 2 4 9 3 5" xfId="18904"/>
    <cellStyle name="Normal 2 2 4 9 3 5 2" xfId="41676"/>
    <cellStyle name="Normal 2 2 4 9 3 6" xfId="25064"/>
    <cellStyle name="Normal 2 2 4 9 4" xfId="3117"/>
    <cellStyle name="Normal 2 2 4 9 4 2" xfId="7242"/>
    <cellStyle name="Normal 2 2 4 9 4 2 2" xfId="30014"/>
    <cellStyle name="Normal 2 2 4 9 4 3" xfId="11369"/>
    <cellStyle name="Normal 2 2 4 9 4 3 2" xfId="34141"/>
    <cellStyle name="Normal 2 2 4 9 4 4" xfId="15769"/>
    <cellStyle name="Normal 2 2 4 9 4 4 2" xfId="38541"/>
    <cellStyle name="Normal 2 2 4 9 4 5" xfId="19729"/>
    <cellStyle name="Normal 2 2 4 9 4 5 2" xfId="42501"/>
    <cellStyle name="Normal 2 2 4 9 4 6" xfId="25889"/>
    <cellStyle name="Normal 2 2 4 9 5" xfId="4107"/>
    <cellStyle name="Normal 2 2 4 9 5 2" xfId="8232"/>
    <cellStyle name="Normal 2 2 4 9 5 2 2" xfId="31004"/>
    <cellStyle name="Normal 2 2 4 9 5 3" xfId="12359"/>
    <cellStyle name="Normal 2 2 4 9 5 3 2" xfId="35131"/>
    <cellStyle name="Normal 2 2 4 9 5 4" xfId="16759"/>
    <cellStyle name="Normal 2 2 4 9 5 4 2" xfId="39531"/>
    <cellStyle name="Normal 2 2 4 9 5 5" xfId="20719"/>
    <cellStyle name="Normal 2 2 4 9 5 5 2" xfId="43491"/>
    <cellStyle name="Normal 2 2 4 9 5 6" xfId="26879"/>
    <cellStyle name="Normal 2 2 4 9 6" xfId="4987"/>
    <cellStyle name="Normal 2 2 4 9 6 2" xfId="27759"/>
    <cellStyle name="Normal 2 2 4 9 7" xfId="9114"/>
    <cellStyle name="Normal 2 2 4 9 7 2" xfId="31886"/>
    <cellStyle name="Normal 2 2 4 9 8" xfId="13514"/>
    <cellStyle name="Normal 2 2 4 9 8 2" xfId="36286"/>
    <cellStyle name="Normal 2 2 4 9 9" xfId="17474"/>
    <cellStyle name="Normal 2 2 4 9 9 2" xfId="40246"/>
    <cellStyle name="Normal 2 20" xfId="437"/>
    <cellStyle name="Normal 2 20 10" xfId="17049"/>
    <cellStyle name="Normal 2 20 10 2" xfId="39821"/>
    <cellStyle name="Normal 2 20 11" xfId="23209"/>
    <cellStyle name="Normal 2 20 2" xfId="1152"/>
    <cellStyle name="Normal 2 20 2 2" xfId="5277"/>
    <cellStyle name="Normal 2 20 2 2 2" xfId="28049"/>
    <cellStyle name="Normal 2 20 2 3" xfId="9404"/>
    <cellStyle name="Normal 2 20 2 3 2" xfId="32176"/>
    <cellStyle name="Normal 2 20 2 4" xfId="13804"/>
    <cellStyle name="Normal 2 20 2 4 2" xfId="36576"/>
    <cellStyle name="Normal 2 20 2 5" xfId="17764"/>
    <cellStyle name="Normal 2 20 2 5 2" xfId="40536"/>
    <cellStyle name="Normal 2 20 2 6" xfId="23924"/>
    <cellStyle name="Normal 2 20 3" xfId="1867"/>
    <cellStyle name="Normal 2 20 3 2" xfId="5992"/>
    <cellStyle name="Normal 2 20 3 2 2" xfId="28764"/>
    <cellStyle name="Normal 2 20 3 3" xfId="10119"/>
    <cellStyle name="Normal 2 20 3 3 2" xfId="32891"/>
    <cellStyle name="Normal 2 20 3 4" xfId="14519"/>
    <cellStyle name="Normal 2 20 3 4 2" xfId="37291"/>
    <cellStyle name="Normal 2 20 3 5" xfId="18479"/>
    <cellStyle name="Normal 2 20 3 5 2" xfId="41251"/>
    <cellStyle name="Normal 2 20 3 6" xfId="24639"/>
    <cellStyle name="Normal 2 20 4" xfId="2692"/>
    <cellStyle name="Normal 2 20 4 2" xfId="6817"/>
    <cellStyle name="Normal 2 20 4 2 2" xfId="29589"/>
    <cellStyle name="Normal 2 20 4 3" xfId="10944"/>
    <cellStyle name="Normal 2 20 4 3 2" xfId="33716"/>
    <cellStyle name="Normal 2 20 4 4" xfId="15344"/>
    <cellStyle name="Normal 2 20 4 4 2" xfId="38116"/>
    <cellStyle name="Normal 2 20 4 5" xfId="19304"/>
    <cellStyle name="Normal 2 20 4 5 2" xfId="42076"/>
    <cellStyle name="Normal 2 20 4 6" xfId="25464"/>
    <cellStyle name="Normal 2 20 5" xfId="3682"/>
    <cellStyle name="Normal 2 20 5 2" xfId="7807"/>
    <cellStyle name="Normal 2 20 5 2 2" xfId="30579"/>
    <cellStyle name="Normal 2 20 5 3" xfId="11934"/>
    <cellStyle name="Normal 2 20 5 3 2" xfId="34706"/>
    <cellStyle name="Normal 2 20 5 4" xfId="16334"/>
    <cellStyle name="Normal 2 20 5 4 2" xfId="39106"/>
    <cellStyle name="Normal 2 20 5 5" xfId="20294"/>
    <cellStyle name="Normal 2 20 5 5 2" xfId="43066"/>
    <cellStyle name="Normal 2 20 5 6" xfId="26454"/>
    <cellStyle name="Normal 2 20 6" xfId="4562"/>
    <cellStyle name="Normal 2 20 6 2" xfId="27334"/>
    <cellStyle name="Normal 2 20 7" xfId="8689"/>
    <cellStyle name="Normal 2 20 7 2" xfId="31461"/>
    <cellStyle name="Normal 2 20 8" xfId="12649"/>
    <cellStyle name="Normal 2 20 8 2" xfId="35421"/>
    <cellStyle name="Normal 2 20 9" xfId="13089"/>
    <cellStyle name="Normal 2 20 9 2" xfId="35861"/>
    <cellStyle name="Normal 2 21" xfId="547"/>
    <cellStyle name="Normal 2 21 10" xfId="23319"/>
    <cellStyle name="Normal 2 21 2" xfId="1262"/>
    <cellStyle name="Normal 2 21 2 2" xfId="5387"/>
    <cellStyle name="Normal 2 21 2 2 2" xfId="28159"/>
    <cellStyle name="Normal 2 21 2 3" xfId="9514"/>
    <cellStyle name="Normal 2 21 2 3 2" xfId="32286"/>
    <cellStyle name="Normal 2 21 2 4" xfId="13914"/>
    <cellStyle name="Normal 2 21 2 4 2" xfId="36686"/>
    <cellStyle name="Normal 2 21 2 5" xfId="17874"/>
    <cellStyle name="Normal 2 21 2 5 2" xfId="40646"/>
    <cellStyle name="Normal 2 21 2 6" xfId="24034"/>
    <cellStyle name="Normal 2 21 3" xfId="1977"/>
    <cellStyle name="Normal 2 21 3 2" xfId="6102"/>
    <cellStyle name="Normal 2 21 3 2 2" xfId="28874"/>
    <cellStyle name="Normal 2 21 3 3" xfId="10229"/>
    <cellStyle name="Normal 2 21 3 3 2" xfId="33001"/>
    <cellStyle name="Normal 2 21 3 4" xfId="14629"/>
    <cellStyle name="Normal 2 21 3 4 2" xfId="37401"/>
    <cellStyle name="Normal 2 21 3 5" xfId="18589"/>
    <cellStyle name="Normal 2 21 3 5 2" xfId="41361"/>
    <cellStyle name="Normal 2 21 3 6" xfId="24749"/>
    <cellStyle name="Normal 2 21 4" xfId="2802"/>
    <cellStyle name="Normal 2 21 4 2" xfId="6927"/>
    <cellStyle name="Normal 2 21 4 2 2" xfId="29699"/>
    <cellStyle name="Normal 2 21 4 3" xfId="11054"/>
    <cellStyle name="Normal 2 21 4 3 2" xfId="33826"/>
    <cellStyle name="Normal 2 21 4 4" xfId="15454"/>
    <cellStyle name="Normal 2 21 4 4 2" xfId="38226"/>
    <cellStyle name="Normal 2 21 4 5" xfId="19414"/>
    <cellStyle name="Normal 2 21 4 5 2" xfId="42186"/>
    <cellStyle name="Normal 2 21 4 6" xfId="25574"/>
    <cellStyle name="Normal 2 21 5" xfId="3792"/>
    <cellStyle name="Normal 2 21 5 2" xfId="7917"/>
    <cellStyle name="Normal 2 21 5 2 2" xfId="30689"/>
    <cellStyle name="Normal 2 21 5 3" xfId="12044"/>
    <cellStyle name="Normal 2 21 5 3 2" xfId="34816"/>
    <cellStyle name="Normal 2 21 5 4" xfId="16444"/>
    <cellStyle name="Normal 2 21 5 4 2" xfId="39216"/>
    <cellStyle name="Normal 2 21 5 5" xfId="20404"/>
    <cellStyle name="Normal 2 21 5 5 2" xfId="43176"/>
    <cellStyle name="Normal 2 21 5 6" xfId="26564"/>
    <cellStyle name="Normal 2 21 6" xfId="4672"/>
    <cellStyle name="Normal 2 21 6 2" xfId="27444"/>
    <cellStyle name="Normal 2 21 7" xfId="8799"/>
    <cellStyle name="Normal 2 21 7 2" xfId="31571"/>
    <cellStyle name="Normal 2 21 8" xfId="13199"/>
    <cellStyle name="Normal 2 21 8 2" xfId="35971"/>
    <cellStyle name="Normal 2 21 9" xfId="17159"/>
    <cellStyle name="Normal 2 21 9 2" xfId="39931"/>
    <cellStyle name="Normal 2 22" xfId="602"/>
    <cellStyle name="Normal 2 22 10" xfId="23374"/>
    <cellStyle name="Normal 2 22 2" xfId="1317"/>
    <cellStyle name="Normal 2 22 2 2" xfId="5442"/>
    <cellStyle name="Normal 2 22 2 2 2" xfId="28214"/>
    <cellStyle name="Normal 2 22 2 3" xfId="9569"/>
    <cellStyle name="Normal 2 22 2 3 2" xfId="32341"/>
    <cellStyle name="Normal 2 22 2 4" xfId="13969"/>
    <cellStyle name="Normal 2 22 2 4 2" xfId="36741"/>
    <cellStyle name="Normal 2 22 2 5" xfId="17929"/>
    <cellStyle name="Normal 2 22 2 5 2" xfId="40701"/>
    <cellStyle name="Normal 2 22 2 6" xfId="24089"/>
    <cellStyle name="Normal 2 22 3" xfId="2032"/>
    <cellStyle name="Normal 2 22 3 2" xfId="6157"/>
    <cellStyle name="Normal 2 22 3 2 2" xfId="28929"/>
    <cellStyle name="Normal 2 22 3 3" xfId="10284"/>
    <cellStyle name="Normal 2 22 3 3 2" xfId="33056"/>
    <cellStyle name="Normal 2 22 3 4" xfId="14684"/>
    <cellStyle name="Normal 2 22 3 4 2" xfId="37456"/>
    <cellStyle name="Normal 2 22 3 5" xfId="18644"/>
    <cellStyle name="Normal 2 22 3 5 2" xfId="41416"/>
    <cellStyle name="Normal 2 22 3 6" xfId="24804"/>
    <cellStyle name="Normal 2 22 4" xfId="2857"/>
    <cellStyle name="Normal 2 22 4 2" xfId="6982"/>
    <cellStyle name="Normal 2 22 4 2 2" xfId="29754"/>
    <cellStyle name="Normal 2 22 4 3" xfId="11109"/>
    <cellStyle name="Normal 2 22 4 3 2" xfId="33881"/>
    <cellStyle name="Normal 2 22 4 4" xfId="15509"/>
    <cellStyle name="Normal 2 22 4 4 2" xfId="38281"/>
    <cellStyle name="Normal 2 22 4 5" xfId="19469"/>
    <cellStyle name="Normal 2 22 4 5 2" xfId="42241"/>
    <cellStyle name="Normal 2 22 4 6" xfId="25629"/>
    <cellStyle name="Normal 2 22 5" xfId="3847"/>
    <cellStyle name="Normal 2 22 5 2" xfId="7972"/>
    <cellStyle name="Normal 2 22 5 2 2" xfId="30744"/>
    <cellStyle name="Normal 2 22 5 3" xfId="12099"/>
    <cellStyle name="Normal 2 22 5 3 2" xfId="34871"/>
    <cellStyle name="Normal 2 22 5 4" xfId="16499"/>
    <cellStyle name="Normal 2 22 5 4 2" xfId="39271"/>
    <cellStyle name="Normal 2 22 5 5" xfId="20459"/>
    <cellStyle name="Normal 2 22 5 5 2" xfId="43231"/>
    <cellStyle name="Normal 2 22 5 6" xfId="26619"/>
    <cellStyle name="Normal 2 22 6" xfId="4727"/>
    <cellStyle name="Normal 2 22 6 2" xfId="27499"/>
    <cellStyle name="Normal 2 22 7" xfId="8854"/>
    <cellStyle name="Normal 2 22 7 2" xfId="31626"/>
    <cellStyle name="Normal 2 22 8" xfId="13254"/>
    <cellStyle name="Normal 2 22 8 2" xfId="36026"/>
    <cellStyle name="Normal 2 22 9" xfId="17214"/>
    <cellStyle name="Normal 2 22 9 2" xfId="39986"/>
    <cellStyle name="Normal 2 23" xfId="657"/>
    <cellStyle name="Normal 2 23 10" xfId="23429"/>
    <cellStyle name="Normal 2 23 2" xfId="1372"/>
    <cellStyle name="Normal 2 23 2 2" xfId="5497"/>
    <cellStyle name="Normal 2 23 2 2 2" xfId="28269"/>
    <cellStyle name="Normal 2 23 2 3" xfId="9624"/>
    <cellStyle name="Normal 2 23 2 3 2" xfId="32396"/>
    <cellStyle name="Normal 2 23 2 4" xfId="14024"/>
    <cellStyle name="Normal 2 23 2 4 2" xfId="36796"/>
    <cellStyle name="Normal 2 23 2 5" xfId="17984"/>
    <cellStyle name="Normal 2 23 2 5 2" xfId="40756"/>
    <cellStyle name="Normal 2 23 2 6" xfId="24144"/>
    <cellStyle name="Normal 2 23 3" xfId="2087"/>
    <cellStyle name="Normal 2 23 3 2" xfId="6212"/>
    <cellStyle name="Normal 2 23 3 2 2" xfId="28984"/>
    <cellStyle name="Normal 2 23 3 3" xfId="10339"/>
    <cellStyle name="Normal 2 23 3 3 2" xfId="33111"/>
    <cellStyle name="Normal 2 23 3 4" xfId="14739"/>
    <cellStyle name="Normal 2 23 3 4 2" xfId="37511"/>
    <cellStyle name="Normal 2 23 3 5" xfId="18699"/>
    <cellStyle name="Normal 2 23 3 5 2" xfId="41471"/>
    <cellStyle name="Normal 2 23 3 6" xfId="24859"/>
    <cellStyle name="Normal 2 23 4" xfId="2912"/>
    <cellStyle name="Normal 2 23 4 2" xfId="7037"/>
    <cellStyle name="Normal 2 23 4 2 2" xfId="29809"/>
    <cellStyle name="Normal 2 23 4 3" xfId="11164"/>
    <cellStyle name="Normal 2 23 4 3 2" xfId="33936"/>
    <cellStyle name="Normal 2 23 4 4" xfId="15564"/>
    <cellStyle name="Normal 2 23 4 4 2" xfId="38336"/>
    <cellStyle name="Normal 2 23 4 5" xfId="19524"/>
    <cellStyle name="Normal 2 23 4 5 2" xfId="42296"/>
    <cellStyle name="Normal 2 23 4 6" xfId="25684"/>
    <cellStyle name="Normal 2 23 5" xfId="3902"/>
    <cellStyle name="Normal 2 23 5 2" xfId="8027"/>
    <cellStyle name="Normal 2 23 5 2 2" xfId="30799"/>
    <cellStyle name="Normal 2 23 5 3" xfId="12154"/>
    <cellStyle name="Normal 2 23 5 3 2" xfId="34926"/>
    <cellStyle name="Normal 2 23 5 4" xfId="16554"/>
    <cellStyle name="Normal 2 23 5 4 2" xfId="39326"/>
    <cellStyle name="Normal 2 23 5 5" xfId="20514"/>
    <cellStyle name="Normal 2 23 5 5 2" xfId="43286"/>
    <cellStyle name="Normal 2 23 5 6" xfId="26674"/>
    <cellStyle name="Normal 2 23 6" xfId="4782"/>
    <cellStyle name="Normal 2 23 6 2" xfId="27554"/>
    <cellStyle name="Normal 2 23 7" xfId="8909"/>
    <cellStyle name="Normal 2 23 7 2" xfId="31681"/>
    <cellStyle name="Normal 2 23 8" xfId="13309"/>
    <cellStyle name="Normal 2 23 8 2" xfId="36081"/>
    <cellStyle name="Normal 2 23 9" xfId="17269"/>
    <cellStyle name="Normal 2 23 9 2" xfId="40041"/>
    <cellStyle name="Normal 2 24" xfId="712"/>
    <cellStyle name="Normal 2 24 10" xfId="23484"/>
    <cellStyle name="Normal 2 24 2" xfId="1427"/>
    <cellStyle name="Normal 2 24 2 2" xfId="5552"/>
    <cellStyle name="Normal 2 24 2 2 2" xfId="28324"/>
    <cellStyle name="Normal 2 24 2 3" xfId="9679"/>
    <cellStyle name="Normal 2 24 2 3 2" xfId="32451"/>
    <cellStyle name="Normal 2 24 2 4" xfId="14079"/>
    <cellStyle name="Normal 2 24 2 4 2" xfId="36851"/>
    <cellStyle name="Normal 2 24 2 5" xfId="18039"/>
    <cellStyle name="Normal 2 24 2 5 2" xfId="40811"/>
    <cellStyle name="Normal 2 24 2 6" xfId="24199"/>
    <cellStyle name="Normal 2 24 3" xfId="2142"/>
    <cellStyle name="Normal 2 24 3 2" xfId="6267"/>
    <cellStyle name="Normal 2 24 3 2 2" xfId="29039"/>
    <cellStyle name="Normal 2 24 3 3" xfId="10394"/>
    <cellStyle name="Normal 2 24 3 3 2" xfId="33166"/>
    <cellStyle name="Normal 2 24 3 4" xfId="14794"/>
    <cellStyle name="Normal 2 24 3 4 2" xfId="37566"/>
    <cellStyle name="Normal 2 24 3 5" xfId="18754"/>
    <cellStyle name="Normal 2 24 3 5 2" xfId="41526"/>
    <cellStyle name="Normal 2 24 3 6" xfId="24914"/>
    <cellStyle name="Normal 2 24 4" xfId="2967"/>
    <cellStyle name="Normal 2 24 4 2" xfId="7092"/>
    <cellStyle name="Normal 2 24 4 2 2" xfId="29864"/>
    <cellStyle name="Normal 2 24 4 3" xfId="11219"/>
    <cellStyle name="Normal 2 24 4 3 2" xfId="33991"/>
    <cellStyle name="Normal 2 24 4 4" xfId="15619"/>
    <cellStyle name="Normal 2 24 4 4 2" xfId="38391"/>
    <cellStyle name="Normal 2 24 4 5" xfId="19579"/>
    <cellStyle name="Normal 2 24 4 5 2" xfId="42351"/>
    <cellStyle name="Normal 2 24 4 6" xfId="25739"/>
    <cellStyle name="Normal 2 24 5" xfId="3957"/>
    <cellStyle name="Normal 2 24 5 2" xfId="8082"/>
    <cellStyle name="Normal 2 24 5 2 2" xfId="30854"/>
    <cellStyle name="Normal 2 24 5 3" xfId="12209"/>
    <cellStyle name="Normal 2 24 5 3 2" xfId="34981"/>
    <cellStyle name="Normal 2 24 5 4" xfId="16609"/>
    <cellStyle name="Normal 2 24 5 4 2" xfId="39381"/>
    <cellStyle name="Normal 2 24 5 5" xfId="20569"/>
    <cellStyle name="Normal 2 24 5 5 2" xfId="43341"/>
    <cellStyle name="Normal 2 24 5 6" xfId="26729"/>
    <cellStyle name="Normal 2 24 6" xfId="4837"/>
    <cellStyle name="Normal 2 24 6 2" xfId="27609"/>
    <cellStyle name="Normal 2 24 7" xfId="8964"/>
    <cellStyle name="Normal 2 24 7 2" xfId="31736"/>
    <cellStyle name="Normal 2 24 8" xfId="13364"/>
    <cellStyle name="Normal 2 24 8 2" xfId="36136"/>
    <cellStyle name="Normal 2 24 9" xfId="17324"/>
    <cellStyle name="Normal 2 24 9 2" xfId="40096"/>
    <cellStyle name="Normal 2 25" xfId="822"/>
    <cellStyle name="Normal 2 25 10" xfId="23594"/>
    <cellStyle name="Normal 2 25 2" xfId="1537"/>
    <cellStyle name="Normal 2 25 2 2" xfId="5662"/>
    <cellStyle name="Normal 2 25 2 2 2" xfId="28434"/>
    <cellStyle name="Normal 2 25 2 3" xfId="9789"/>
    <cellStyle name="Normal 2 25 2 3 2" xfId="32561"/>
    <cellStyle name="Normal 2 25 2 4" xfId="14189"/>
    <cellStyle name="Normal 2 25 2 4 2" xfId="36961"/>
    <cellStyle name="Normal 2 25 2 5" xfId="18149"/>
    <cellStyle name="Normal 2 25 2 5 2" xfId="40921"/>
    <cellStyle name="Normal 2 25 2 6" xfId="24309"/>
    <cellStyle name="Normal 2 25 3" xfId="2252"/>
    <cellStyle name="Normal 2 25 3 2" xfId="6377"/>
    <cellStyle name="Normal 2 25 3 2 2" xfId="29149"/>
    <cellStyle name="Normal 2 25 3 3" xfId="10504"/>
    <cellStyle name="Normal 2 25 3 3 2" xfId="33276"/>
    <cellStyle name="Normal 2 25 3 4" xfId="14904"/>
    <cellStyle name="Normal 2 25 3 4 2" xfId="37676"/>
    <cellStyle name="Normal 2 25 3 5" xfId="18864"/>
    <cellStyle name="Normal 2 25 3 5 2" xfId="41636"/>
    <cellStyle name="Normal 2 25 3 6" xfId="25024"/>
    <cellStyle name="Normal 2 25 4" xfId="3077"/>
    <cellStyle name="Normal 2 25 4 2" xfId="7202"/>
    <cellStyle name="Normal 2 25 4 2 2" xfId="29974"/>
    <cellStyle name="Normal 2 25 4 3" xfId="11329"/>
    <cellStyle name="Normal 2 25 4 3 2" xfId="34101"/>
    <cellStyle name="Normal 2 25 4 4" xfId="15729"/>
    <cellStyle name="Normal 2 25 4 4 2" xfId="38501"/>
    <cellStyle name="Normal 2 25 4 5" xfId="19689"/>
    <cellStyle name="Normal 2 25 4 5 2" xfId="42461"/>
    <cellStyle name="Normal 2 25 4 6" xfId="25849"/>
    <cellStyle name="Normal 2 25 5" xfId="4067"/>
    <cellStyle name="Normal 2 25 5 2" xfId="8192"/>
    <cellStyle name="Normal 2 25 5 2 2" xfId="30964"/>
    <cellStyle name="Normal 2 25 5 3" xfId="12319"/>
    <cellStyle name="Normal 2 25 5 3 2" xfId="35091"/>
    <cellStyle name="Normal 2 25 5 4" xfId="16719"/>
    <cellStyle name="Normal 2 25 5 4 2" xfId="39491"/>
    <cellStyle name="Normal 2 25 5 5" xfId="20679"/>
    <cellStyle name="Normal 2 25 5 5 2" xfId="43451"/>
    <cellStyle name="Normal 2 25 5 6" xfId="26839"/>
    <cellStyle name="Normal 2 25 6" xfId="4947"/>
    <cellStyle name="Normal 2 25 6 2" xfId="27719"/>
    <cellStyle name="Normal 2 25 7" xfId="9074"/>
    <cellStyle name="Normal 2 25 7 2" xfId="31846"/>
    <cellStyle name="Normal 2 25 8" xfId="13474"/>
    <cellStyle name="Normal 2 25 8 2" xfId="36246"/>
    <cellStyle name="Normal 2 25 9" xfId="17434"/>
    <cellStyle name="Normal 2 25 9 2" xfId="40206"/>
    <cellStyle name="Normal 2 26" xfId="877"/>
    <cellStyle name="Normal 2 26 10" xfId="23649"/>
    <cellStyle name="Normal 2 26 2" xfId="1592"/>
    <cellStyle name="Normal 2 26 2 2" xfId="5717"/>
    <cellStyle name="Normal 2 26 2 2 2" xfId="28489"/>
    <cellStyle name="Normal 2 26 2 3" xfId="9844"/>
    <cellStyle name="Normal 2 26 2 3 2" xfId="32616"/>
    <cellStyle name="Normal 2 26 2 4" xfId="14244"/>
    <cellStyle name="Normal 2 26 2 4 2" xfId="37016"/>
    <cellStyle name="Normal 2 26 2 5" xfId="18204"/>
    <cellStyle name="Normal 2 26 2 5 2" xfId="40976"/>
    <cellStyle name="Normal 2 26 2 6" xfId="24364"/>
    <cellStyle name="Normal 2 26 3" xfId="2307"/>
    <cellStyle name="Normal 2 26 3 2" xfId="6432"/>
    <cellStyle name="Normal 2 26 3 2 2" xfId="29204"/>
    <cellStyle name="Normal 2 26 3 3" xfId="10559"/>
    <cellStyle name="Normal 2 26 3 3 2" xfId="33331"/>
    <cellStyle name="Normal 2 26 3 4" xfId="14959"/>
    <cellStyle name="Normal 2 26 3 4 2" xfId="37731"/>
    <cellStyle name="Normal 2 26 3 5" xfId="18919"/>
    <cellStyle name="Normal 2 26 3 5 2" xfId="41691"/>
    <cellStyle name="Normal 2 26 3 6" xfId="25079"/>
    <cellStyle name="Normal 2 26 4" xfId="3132"/>
    <cellStyle name="Normal 2 26 4 2" xfId="7257"/>
    <cellStyle name="Normal 2 26 4 2 2" xfId="30029"/>
    <cellStyle name="Normal 2 26 4 3" xfId="11384"/>
    <cellStyle name="Normal 2 26 4 3 2" xfId="34156"/>
    <cellStyle name="Normal 2 26 4 4" xfId="15784"/>
    <cellStyle name="Normal 2 26 4 4 2" xfId="38556"/>
    <cellStyle name="Normal 2 26 4 5" xfId="19744"/>
    <cellStyle name="Normal 2 26 4 5 2" xfId="42516"/>
    <cellStyle name="Normal 2 26 4 6" xfId="25904"/>
    <cellStyle name="Normal 2 26 5" xfId="4122"/>
    <cellStyle name="Normal 2 26 5 2" xfId="8247"/>
    <cellStyle name="Normal 2 26 5 2 2" xfId="31019"/>
    <cellStyle name="Normal 2 26 5 3" xfId="12374"/>
    <cellStyle name="Normal 2 26 5 3 2" xfId="35146"/>
    <cellStyle name="Normal 2 26 5 4" xfId="16774"/>
    <cellStyle name="Normal 2 26 5 4 2" xfId="39546"/>
    <cellStyle name="Normal 2 26 5 5" xfId="20734"/>
    <cellStyle name="Normal 2 26 5 5 2" xfId="43506"/>
    <cellStyle name="Normal 2 26 5 6" xfId="26894"/>
    <cellStyle name="Normal 2 26 6" xfId="5002"/>
    <cellStyle name="Normal 2 26 6 2" xfId="27774"/>
    <cellStyle name="Normal 2 26 7" xfId="9129"/>
    <cellStyle name="Normal 2 26 7 2" xfId="31901"/>
    <cellStyle name="Normal 2 26 8" xfId="13529"/>
    <cellStyle name="Normal 2 26 8 2" xfId="36301"/>
    <cellStyle name="Normal 2 26 9" xfId="17489"/>
    <cellStyle name="Normal 2 26 9 2" xfId="40261"/>
    <cellStyle name="Normal 2 27" xfId="932"/>
    <cellStyle name="Normal 2 27 2" xfId="5057"/>
    <cellStyle name="Normal 2 27 2 2" xfId="27829"/>
    <cellStyle name="Normal 2 27 3" xfId="9184"/>
    <cellStyle name="Normal 2 27 3 2" xfId="31956"/>
    <cellStyle name="Normal 2 27 4" xfId="13584"/>
    <cellStyle name="Normal 2 27 4 2" xfId="36356"/>
    <cellStyle name="Normal 2 27 5" xfId="17544"/>
    <cellStyle name="Normal 2 27 5 2" xfId="40316"/>
    <cellStyle name="Normal 2 27 6" xfId="23704"/>
    <cellStyle name="Normal 2 28" xfId="1647"/>
    <cellStyle name="Normal 2 28 2" xfId="5772"/>
    <cellStyle name="Normal 2 28 2 2" xfId="28544"/>
    <cellStyle name="Normal 2 28 3" xfId="9899"/>
    <cellStyle name="Normal 2 28 3 2" xfId="32671"/>
    <cellStyle name="Normal 2 28 4" xfId="14299"/>
    <cellStyle name="Normal 2 28 4 2" xfId="37071"/>
    <cellStyle name="Normal 2 28 5" xfId="18259"/>
    <cellStyle name="Normal 2 28 5 2" xfId="41031"/>
    <cellStyle name="Normal 2 28 6" xfId="24419"/>
    <cellStyle name="Normal 2 29" xfId="2362"/>
    <cellStyle name="Normal 2 29 2" xfId="6487"/>
    <cellStyle name="Normal 2 29 2 2" xfId="29259"/>
    <cellStyle name="Normal 2 29 3" xfId="10614"/>
    <cellStyle name="Normal 2 29 3 2" xfId="33386"/>
    <cellStyle name="Normal 2 29 4" xfId="15014"/>
    <cellStyle name="Normal 2 29 4 2" xfId="37786"/>
    <cellStyle name="Normal 2 29 5" xfId="18974"/>
    <cellStyle name="Normal 2 29 5 2" xfId="41746"/>
    <cellStyle name="Normal 2 29 6" xfId="25134"/>
    <cellStyle name="Normal 2 3" xfId="147"/>
    <cellStyle name="Normal 2 3 2" xfId="148"/>
    <cellStyle name="Normal 2 30" xfId="2417"/>
    <cellStyle name="Normal 2 30 2" xfId="6542"/>
    <cellStyle name="Normal 2 30 2 2" xfId="29314"/>
    <cellStyle name="Normal 2 30 3" xfId="10669"/>
    <cellStyle name="Normal 2 30 3 2" xfId="33441"/>
    <cellStyle name="Normal 2 30 4" xfId="15069"/>
    <cellStyle name="Normal 2 30 4 2" xfId="37841"/>
    <cellStyle name="Normal 2 30 5" xfId="19029"/>
    <cellStyle name="Normal 2 30 5 2" xfId="41801"/>
    <cellStyle name="Normal 2 30 6" xfId="25189"/>
    <cellStyle name="Normal 2 31" xfId="2472"/>
    <cellStyle name="Normal 2 31 2" xfId="6597"/>
    <cellStyle name="Normal 2 31 2 2" xfId="29369"/>
    <cellStyle name="Normal 2 31 3" xfId="10724"/>
    <cellStyle name="Normal 2 31 3 2" xfId="33496"/>
    <cellStyle name="Normal 2 31 4" xfId="15124"/>
    <cellStyle name="Normal 2 31 4 2" xfId="37896"/>
    <cellStyle name="Normal 2 31 5" xfId="19084"/>
    <cellStyle name="Normal 2 31 5 2" xfId="41856"/>
    <cellStyle name="Normal 2 31 6" xfId="25244"/>
    <cellStyle name="Normal 2 32" xfId="3187"/>
    <cellStyle name="Normal 2 32 2" xfId="7312"/>
    <cellStyle name="Normal 2 32 2 2" xfId="30084"/>
    <cellStyle name="Normal 2 32 3" xfId="11439"/>
    <cellStyle name="Normal 2 32 3 2" xfId="34211"/>
    <cellStyle name="Normal 2 32 4" xfId="15839"/>
    <cellStyle name="Normal 2 32 4 2" xfId="38611"/>
    <cellStyle name="Normal 2 32 5" xfId="19799"/>
    <cellStyle name="Normal 2 32 5 2" xfId="42571"/>
    <cellStyle name="Normal 2 32 6" xfId="25959"/>
    <cellStyle name="Normal 2 33" xfId="3242"/>
    <cellStyle name="Normal 2 33 2" xfId="7367"/>
    <cellStyle name="Normal 2 33 2 2" xfId="30139"/>
    <cellStyle name="Normal 2 33 3" xfId="11494"/>
    <cellStyle name="Normal 2 33 3 2" xfId="34266"/>
    <cellStyle name="Normal 2 33 4" xfId="15894"/>
    <cellStyle name="Normal 2 33 4 2" xfId="38666"/>
    <cellStyle name="Normal 2 33 5" xfId="19854"/>
    <cellStyle name="Normal 2 33 5 2" xfId="42626"/>
    <cellStyle name="Normal 2 33 6" xfId="26014"/>
    <cellStyle name="Normal 2 34" xfId="3297"/>
    <cellStyle name="Normal 2 34 2" xfId="7422"/>
    <cellStyle name="Normal 2 34 2 2" xfId="30194"/>
    <cellStyle name="Normal 2 34 3" xfId="11549"/>
    <cellStyle name="Normal 2 34 3 2" xfId="34321"/>
    <cellStyle name="Normal 2 34 4" xfId="15949"/>
    <cellStyle name="Normal 2 34 4 2" xfId="38721"/>
    <cellStyle name="Normal 2 34 5" xfId="19909"/>
    <cellStyle name="Normal 2 34 5 2" xfId="42681"/>
    <cellStyle name="Normal 2 34 6" xfId="26069"/>
    <cellStyle name="Normal 2 35" xfId="3352"/>
    <cellStyle name="Normal 2 35 2" xfId="7477"/>
    <cellStyle name="Normal 2 35 2 2" xfId="30249"/>
    <cellStyle name="Normal 2 35 3" xfId="11604"/>
    <cellStyle name="Normal 2 35 3 2" xfId="34376"/>
    <cellStyle name="Normal 2 35 4" xfId="16004"/>
    <cellStyle name="Normal 2 35 4 2" xfId="38776"/>
    <cellStyle name="Normal 2 35 5" xfId="19964"/>
    <cellStyle name="Normal 2 35 5 2" xfId="42736"/>
    <cellStyle name="Normal 2 35 6" xfId="26124"/>
    <cellStyle name="Normal 2 36" xfId="3407"/>
    <cellStyle name="Normal 2 36 2" xfId="7532"/>
    <cellStyle name="Normal 2 36 2 2" xfId="30304"/>
    <cellStyle name="Normal 2 36 3" xfId="11659"/>
    <cellStyle name="Normal 2 36 3 2" xfId="34431"/>
    <cellStyle name="Normal 2 36 4" xfId="16059"/>
    <cellStyle name="Normal 2 36 4 2" xfId="38831"/>
    <cellStyle name="Normal 2 36 5" xfId="20019"/>
    <cellStyle name="Normal 2 36 5 2" xfId="42791"/>
    <cellStyle name="Normal 2 36 6" xfId="26179"/>
    <cellStyle name="Normal 2 37" xfId="3462"/>
    <cellStyle name="Normal 2 37 2" xfId="7587"/>
    <cellStyle name="Normal 2 37 2 2" xfId="30359"/>
    <cellStyle name="Normal 2 37 3" xfId="11714"/>
    <cellStyle name="Normal 2 37 3 2" xfId="34486"/>
    <cellStyle name="Normal 2 37 4" xfId="16114"/>
    <cellStyle name="Normal 2 37 4 2" xfId="38886"/>
    <cellStyle name="Normal 2 37 5" xfId="20074"/>
    <cellStyle name="Normal 2 37 5 2" xfId="42846"/>
    <cellStyle name="Normal 2 37 6" xfId="26234"/>
    <cellStyle name="Normal 2 38" xfId="4177"/>
    <cellStyle name="Normal 2 38 2" xfId="26949"/>
    <cellStyle name="Normal 2 39" xfId="4232"/>
    <cellStyle name="Normal 2 39 2" xfId="27004"/>
    <cellStyle name="Normal 2 4" xfId="149"/>
    <cellStyle name="Normal 2 40" xfId="4287"/>
    <cellStyle name="Normal 2 40 2" xfId="27059"/>
    <cellStyle name="Normal 2 41" xfId="4342"/>
    <cellStyle name="Normal 2 41 2" xfId="27114"/>
    <cellStyle name="Normal 2 42" xfId="8302"/>
    <cellStyle name="Normal 2 42 2" xfId="31074"/>
    <cellStyle name="Normal 2 43" xfId="8359"/>
    <cellStyle name="Normal 2 43 2" xfId="31131"/>
    <cellStyle name="Normal 2 44" xfId="8414"/>
    <cellStyle name="Normal 2 44 2" xfId="31186"/>
    <cellStyle name="Normal 2 45" xfId="8469"/>
    <cellStyle name="Normal 2 45 2" xfId="31241"/>
    <cellStyle name="Normal 2 46" xfId="12429"/>
    <cellStyle name="Normal 2 46 2" xfId="35201"/>
    <cellStyle name="Normal 2 47" xfId="12759"/>
    <cellStyle name="Normal 2 47 2" xfId="35531"/>
    <cellStyle name="Normal 2 48" xfId="12814"/>
    <cellStyle name="Normal 2 48 2" xfId="35586"/>
    <cellStyle name="Normal 2 49" xfId="12869"/>
    <cellStyle name="Normal 2 49 2" xfId="35641"/>
    <cellStyle name="Normal 2 5" xfId="150"/>
    <cellStyle name="Normal 2 5 2" xfId="151"/>
    <cellStyle name="Normal 2 50" xfId="16829"/>
    <cellStyle name="Normal 2 50 2" xfId="39601"/>
    <cellStyle name="Normal 2 51" xfId="20789"/>
    <cellStyle name="Normal 2 51 2" xfId="43561"/>
    <cellStyle name="Normal 2 52" xfId="20844"/>
    <cellStyle name="Normal 2 52 2" xfId="43616"/>
    <cellStyle name="Normal 2 53" xfId="20899"/>
    <cellStyle name="Normal 2 53 2" xfId="43671"/>
    <cellStyle name="Normal 2 54" xfId="20954"/>
    <cellStyle name="Normal 2 54 2" xfId="43726"/>
    <cellStyle name="Normal 2 55" xfId="21009"/>
    <cellStyle name="Normal 2 55 2" xfId="43781"/>
    <cellStyle name="Normal 2 56" xfId="21064"/>
    <cellStyle name="Normal 2 56 2" xfId="43836"/>
    <cellStyle name="Normal 2 57" xfId="21119"/>
    <cellStyle name="Normal 2 57 2" xfId="43891"/>
    <cellStyle name="Normal 2 58" xfId="21174"/>
    <cellStyle name="Normal 2 58 2" xfId="43946"/>
    <cellStyle name="Normal 2 59" xfId="21229"/>
    <cellStyle name="Normal 2 59 2" xfId="44001"/>
    <cellStyle name="Normal 2 6" xfId="152"/>
    <cellStyle name="Normal 2 6 2" xfId="153"/>
    <cellStyle name="Normal 2 60" xfId="21284"/>
    <cellStyle name="Normal 2 60 2" xfId="44056"/>
    <cellStyle name="Normal 2 61" xfId="21339"/>
    <cellStyle name="Normal 2 61 2" xfId="44111"/>
    <cellStyle name="Normal 2 62" xfId="21394"/>
    <cellStyle name="Normal 2 62 2" xfId="44166"/>
    <cellStyle name="Normal 2 63" xfId="21449"/>
    <cellStyle name="Normal 2 63 2" xfId="44221"/>
    <cellStyle name="Normal 2 64" xfId="21504"/>
    <cellStyle name="Normal 2 64 2" xfId="44276"/>
    <cellStyle name="Normal 2 65" xfId="21559"/>
    <cellStyle name="Normal 2 65 2" xfId="44331"/>
    <cellStyle name="Normal 2 66" xfId="21614"/>
    <cellStyle name="Normal 2 66 2" xfId="44386"/>
    <cellStyle name="Normal 2 67" xfId="21669"/>
    <cellStyle name="Normal 2 67 2" xfId="44441"/>
    <cellStyle name="Normal 2 68" xfId="21724"/>
    <cellStyle name="Normal 2 68 2" xfId="44496"/>
    <cellStyle name="Normal 2 69" xfId="21779"/>
    <cellStyle name="Normal 2 69 2" xfId="44551"/>
    <cellStyle name="Normal 2 7" xfId="154"/>
    <cellStyle name="Normal 2 7 2" xfId="155"/>
    <cellStyle name="Normal 2 70" xfId="21834"/>
    <cellStyle name="Normal 2 70 2" xfId="44606"/>
    <cellStyle name="Normal 2 71" xfId="21889"/>
    <cellStyle name="Normal 2 71 2" xfId="44661"/>
    <cellStyle name="Normal 2 72" xfId="21944"/>
    <cellStyle name="Normal 2 72 2" xfId="44716"/>
    <cellStyle name="Normal 2 73" xfId="21999"/>
    <cellStyle name="Normal 2 73 2" xfId="44771"/>
    <cellStyle name="Normal 2 74" xfId="22054"/>
    <cellStyle name="Normal 2 74 2" xfId="44826"/>
    <cellStyle name="Normal 2 75" xfId="22109"/>
    <cellStyle name="Normal 2 75 2" xfId="44881"/>
    <cellStyle name="Normal 2 76" xfId="22164"/>
    <cellStyle name="Normal 2 76 2" xfId="44936"/>
    <cellStyle name="Normal 2 77" xfId="22219"/>
    <cellStyle name="Normal 2 77 2" xfId="44991"/>
    <cellStyle name="Normal 2 78" xfId="22274"/>
    <cellStyle name="Normal 2 78 2" xfId="45046"/>
    <cellStyle name="Normal 2 79" xfId="22329"/>
    <cellStyle name="Normal 2 79 2" xfId="45101"/>
    <cellStyle name="Normal 2 8" xfId="156"/>
    <cellStyle name="Normal 2 8 2" xfId="157"/>
    <cellStyle name="Normal 2 80" xfId="22384"/>
    <cellStyle name="Normal 2 80 2" xfId="45156"/>
    <cellStyle name="Normal 2 81" xfId="22439"/>
    <cellStyle name="Normal 2 81 2" xfId="45211"/>
    <cellStyle name="Normal 2 82" xfId="22494"/>
    <cellStyle name="Normal 2 82 2" xfId="45266"/>
    <cellStyle name="Normal 2 83" xfId="22549"/>
    <cellStyle name="Normal 2 83 2" xfId="45321"/>
    <cellStyle name="Normal 2 84" xfId="22604"/>
    <cellStyle name="Normal 2 84 2" xfId="45376"/>
    <cellStyle name="Normal 2 85" xfId="22659"/>
    <cellStyle name="Normal 2 85 2" xfId="45431"/>
    <cellStyle name="Normal 2 86" xfId="22714"/>
    <cellStyle name="Normal 2 86 2" xfId="45486"/>
    <cellStyle name="Normal 2 87" xfId="22769"/>
    <cellStyle name="Normal 2 87 2" xfId="45541"/>
    <cellStyle name="Normal 2 88" xfId="22824"/>
    <cellStyle name="Normal 2 88 2" xfId="45596"/>
    <cellStyle name="Normal 2 89" xfId="22879"/>
    <cellStyle name="Normal 2 89 2" xfId="45651"/>
    <cellStyle name="Normal 2 9" xfId="158"/>
    <cellStyle name="Normal 2 9 2" xfId="159"/>
    <cellStyle name="Normal 2 90" xfId="22934"/>
    <cellStyle name="Normal 2 91" xfId="45706"/>
    <cellStyle name="Normal 2 92" xfId="45707"/>
    <cellStyle name="Normal 2 93" xfId="45708"/>
    <cellStyle name="Normal 2 94" xfId="45709"/>
    <cellStyle name="Normal 2 95" xfId="45710"/>
    <cellStyle name="Normal 2 96" xfId="45712"/>
    <cellStyle name="Normal 2 97" xfId="45713"/>
    <cellStyle name="Normal 2 98" xfId="45714"/>
    <cellStyle name="Normal 2 99" xfId="45715"/>
    <cellStyle name="Normal 3" xfId="6"/>
    <cellStyle name="Normal 3 10" xfId="659"/>
    <cellStyle name="Normal 3 10 10" xfId="23431"/>
    <cellStyle name="Normal 3 10 2" xfId="1374"/>
    <cellStyle name="Normal 3 10 2 2" xfId="5499"/>
    <cellStyle name="Normal 3 10 2 2 2" xfId="28271"/>
    <cellStyle name="Normal 3 10 2 3" xfId="9626"/>
    <cellStyle name="Normal 3 10 2 3 2" xfId="32398"/>
    <cellStyle name="Normal 3 10 2 4" xfId="14026"/>
    <cellStyle name="Normal 3 10 2 4 2" xfId="36798"/>
    <cellStyle name="Normal 3 10 2 5" xfId="17986"/>
    <cellStyle name="Normal 3 10 2 5 2" xfId="40758"/>
    <cellStyle name="Normal 3 10 2 6" xfId="24146"/>
    <cellStyle name="Normal 3 10 3" xfId="2089"/>
    <cellStyle name="Normal 3 10 3 2" xfId="6214"/>
    <cellStyle name="Normal 3 10 3 2 2" xfId="28986"/>
    <cellStyle name="Normal 3 10 3 3" xfId="10341"/>
    <cellStyle name="Normal 3 10 3 3 2" xfId="33113"/>
    <cellStyle name="Normal 3 10 3 4" xfId="14741"/>
    <cellStyle name="Normal 3 10 3 4 2" xfId="37513"/>
    <cellStyle name="Normal 3 10 3 5" xfId="18701"/>
    <cellStyle name="Normal 3 10 3 5 2" xfId="41473"/>
    <cellStyle name="Normal 3 10 3 6" xfId="24861"/>
    <cellStyle name="Normal 3 10 4" xfId="2914"/>
    <cellStyle name="Normal 3 10 4 2" xfId="7039"/>
    <cellStyle name="Normal 3 10 4 2 2" xfId="29811"/>
    <cellStyle name="Normal 3 10 4 3" xfId="11166"/>
    <cellStyle name="Normal 3 10 4 3 2" xfId="33938"/>
    <cellStyle name="Normal 3 10 4 4" xfId="15566"/>
    <cellStyle name="Normal 3 10 4 4 2" xfId="38338"/>
    <cellStyle name="Normal 3 10 4 5" xfId="19526"/>
    <cellStyle name="Normal 3 10 4 5 2" xfId="42298"/>
    <cellStyle name="Normal 3 10 4 6" xfId="25686"/>
    <cellStyle name="Normal 3 10 5" xfId="3904"/>
    <cellStyle name="Normal 3 10 5 2" xfId="8029"/>
    <cellStyle name="Normal 3 10 5 2 2" xfId="30801"/>
    <cellStyle name="Normal 3 10 5 3" xfId="12156"/>
    <cellStyle name="Normal 3 10 5 3 2" xfId="34928"/>
    <cellStyle name="Normal 3 10 5 4" xfId="16556"/>
    <cellStyle name="Normal 3 10 5 4 2" xfId="39328"/>
    <cellStyle name="Normal 3 10 5 5" xfId="20516"/>
    <cellStyle name="Normal 3 10 5 5 2" xfId="43288"/>
    <cellStyle name="Normal 3 10 5 6" xfId="26676"/>
    <cellStyle name="Normal 3 10 6" xfId="4784"/>
    <cellStyle name="Normal 3 10 6 2" xfId="27556"/>
    <cellStyle name="Normal 3 10 7" xfId="8911"/>
    <cellStyle name="Normal 3 10 7 2" xfId="31683"/>
    <cellStyle name="Normal 3 10 8" xfId="13311"/>
    <cellStyle name="Normal 3 10 8 2" xfId="36083"/>
    <cellStyle name="Normal 3 10 9" xfId="17271"/>
    <cellStyle name="Normal 3 10 9 2" xfId="40043"/>
    <cellStyle name="Normal 3 11" xfId="714"/>
    <cellStyle name="Normal 3 11 10" xfId="23486"/>
    <cellStyle name="Normal 3 11 2" xfId="1429"/>
    <cellStyle name="Normal 3 11 2 2" xfId="5554"/>
    <cellStyle name="Normal 3 11 2 2 2" xfId="28326"/>
    <cellStyle name="Normal 3 11 2 3" xfId="9681"/>
    <cellStyle name="Normal 3 11 2 3 2" xfId="32453"/>
    <cellStyle name="Normal 3 11 2 4" xfId="14081"/>
    <cellStyle name="Normal 3 11 2 4 2" xfId="36853"/>
    <cellStyle name="Normal 3 11 2 5" xfId="18041"/>
    <cellStyle name="Normal 3 11 2 5 2" xfId="40813"/>
    <cellStyle name="Normal 3 11 2 6" xfId="24201"/>
    <cellStyle name="Normal 3 11 3" xfId="2144"/>
    <cellStyle name="Normal 3 11 3 2" xfId="6269"/>
    <cellStyle name="Normal 3 11 3 2 2" xfId="29041"/>
    <cellStyle name="Normal 3 11 3 3" xfId="10396"/>
    <cellStyle name="Normal 3 11 3 3 2" xfId="33168"/>
    <cellStyle name="Normal 3 11 3 4" xfId="14796"/>
    <cellStyle name="Normal 3 11 3 4 2" xfId="37568"/>
    <cellStyle name="Normal 3 11 3 5" xfId="18756"/>
    <cellStyle name="Normal 3 11 3 5 2" xfId="41528"/>
    <cellStyle name="Normal 3 11 3 6" xfId="24916"/>
    <cellStyle name="Normal 3 11 4" xfId="2969"/>
    <cellStyle name="Normal 3 11 4 2" xfId="7094"/>
    <cellStyle name="Normal 3 11 4 2 2" xfId="29866"/>
    <cellStyle name="Normal 3 11 4 3" xfId="11221"/>
    <cellStyle name="Normal 3 11 4 3 2" xfId="33993"/>
    <cellStyle name="Normal 3 11 4 4" xfId="15621"/>
    <cellStyle name="Normal 3 11 4 4 2" xfId="38393"/>
    <cellStyle name="Normal 3 11 4 5" xfId="19581"/>
    <cellStyle name="Normal 3 11 4 5 2" xfId="42353"/>
    <cellStyle name="Normal 3 11 4 6" xfId="25741"/>
    <cellStyle name="Normal 3 11 5" xfId="3959"/>
    <cellStyle name="Normal 3 11 5 2" xfId="8084"/>
    <cellStyle name="Normal 3 11 5 2 2" xfId="30856"/>
    <cellStyle name="Normal 3 11 5 3" xfId="12211"/>
    <cellStyle name="Normal 3 11 5 3 2" xfId="34983"/>
    <cellStyle name="Normal 3 11 5 4" xfId="16611"/>
    <cellStyle name="Normal 3 11 5 4 2" xfId="39383"/>
    <cellStyle name="Normal 3 11 5 5" xfId="20571"/>
    <cellStyle name="Normal 3 11 5 5 2" xfId="43343"/>
    <cellStyle name="Normal 3 11 5 6" xfId="26731"/>
    <cellStyle name="Normal 3 11 6" xfId="4839"/>
    <cellStyle name="Normal 3 11 6 2" xfId="27611"/>
    <cellStyle name="Normal 3 11 7" xfId="8966"/>
    <cellStyle name="Normal 3 11 7 2" xfId="31738"/>
    <cellStyle name="Normal 3 11 8" xfId="13366"/>
    <cellStyle name="Normal 3 11 8 2" xfId="36138"/>
    <cellStyle name="Normal 3 11 9" xfId="17326"/>
    <cellStyle name="Normal 3 11 9 2" xfId="40098"/>
    <cellStyle name="Normal 3 12" xfId="824"/>
    <cellStyle name="Normal 3 12 10" xfId="23596"/>
    <cellStyle name="Normal 3 12 2" xfId="1539"/>
    <cellStyle name="Normal 3 12 2 2" xfId="5664"/>
    <cellStyle name="Normal 3 12 2 2 2" xfId="28436"/>
    <cellStyle name="Normal 3 12 2 3" xfId="9791"/>
    <cellStyle name="Normal 3 12 2 3 2" xfId="32563"/>
    <cellStyle name="Normal 3 12 2 4" xfId="14191"/>
    <cellStyle name="Normal 3 12 2 4 2" xfId="36963"/>
    <cellStyle name="Normal 3 12 2 5" xfId="18151"/>
    <cellStyle name="Normal 3 12 2 5 2" xfId="40923"/>
    <cellStyle name="Normal 3 12 2 6" xfId="24311"/>
    <cellStyle name="Normal 3 12 3" xfId="2254"/>
    <cellStyle name="Normal 3 12 3 2" xfId="6379"/>
    <cellStyle name="Normal 3 12 3 2 2" xfId="29151"/>
    <cellStyle name="Normal 3 12 3 3" xfId="10506"/>
    <cellStyle name="Normal 3 12 3 3 2" xfId="33278"/>
    <cellStyle name="Normal 3 12 3 4" xfId="14906"/>
    <cellStyle name="Normal 3 12 3 4 2" xfId="37678"/>
    <cellStyle name="Normal 3 12 3 5" xfId="18866"/>
    <cellStyle name="Normal 3 12 3 5 2" xfId="41638"/>
    <cellStyle name="Normal 3 12 3 6" xfId="25026"/>
    <cellStyle name="Normal 3 12 4" xfId="3079"/>
    <cellStyle name="Normal 3 12 4 2" xfId="7204"/>
    <cellStyle name="Normal 3 12 4 2 2" xfId="29976"/>
    <cellStyle name="Normal 3 12 4 3" xfId="11331"/>
    <cellStyle name="Normal 3 12 4 3 2" xfId="34103"/>
    <cellStyle name="Normal 3 12 4 4" xfId="15731"/>
    <cellStyle name="Normal 3 12 4 4 2" xfId="38503"/>
    <cellStyle name="Normal 3 12 4 5" xfId="19691"/>
    <cellStyle name="Normal 3 12 4 5 2" xfId="42463"/>
    <cellStyle name="Normal 3 12 4 6" xfId="25851"/>
    <cellStyle name="Normal 3 12 5" xfId="4069"/>
    <cellStyle name="Normal 3 12 5 2" xfId="8194"/>
    <cellStyle name="Normal 3 12 5 2 2" xfId="30966"/>
    <cellStyle name="Normal 3 12 5 3" xfId="12321"/>
    <cellStyle name="Normal 3 12 5 3 2" xfId="35093"/>
    <cellStyle name="Normal 3 12 5 4" xfId="16721"/>
    <cellStyle name="Normal 3 12 5 4 2" xfId="39493"/>
    <cellStyle name="Normal 3 12 5 5" xfId="20681"/>
    <cellStyle name="Normal 3 12 5 5 2" xfId="43453"/>
    <cellStyle name="Normal 3 12 5 6" xfId="26841"/>
    <cellStyle name="Normal 3 12 6" xfId="4949"/>
    <cellStyle name="Normal 3 12 6 2" xfId="27721"/>
    <cellStyle name="Normal 3 12 7" xfId="9076"/>
    <cellStyle name="Normal 3 12 7 2" xfId="31848"/>
    <cellStyle name="Normal 3 12 8" xfId="13476"/>
    <cellStyle name="Normal 3 12 8 2" xfId="36248"/>
    <cellStyle name="Normal 3 12 9" xfId="17436"/>
    <cellStyle name="Normal 3 12 9 2" xfId="40208"/>
    <cellStyle name="Normal 3 13" xfId="879"/>
    <cellStyle name="Normal 3 13 10" xfId="23651"/>
    <cellStyle name="Normal 3 13 2" xfId="1594"/>
    <cellStyle name="Normal 3 13 2 2" xfId="5719"/>
    <cellStyle name="Normal 3 13 2 2 2" xfId="28491"/>
    <cellStyle name="Normal 3 13 2 3" xfId="9846"/>
    <cellStyle name="Normal 3 13 2 3 2" xfId="32618"/>
    <cellStyle name="Normal 3 13 2 4" xfId="14246"/>
    <cellStyle name="Normal 3 13 2 4 2" xfId="37018"/>
    <cellStyle name="Normal 3 13 2 5" xfId="18206"/>
    <cellStyle name="Normal 3 13 2 5 2" xfId="40978"/>
    <cellStyle name="Normal 3 13 2 6" xfId="24366"/>
    <cellStyle name="Normal 3 13 3" xfId="2309"/>
    <cellStyle name="Normal 3 13 3 2" xfId="6434"/>
    <cellStyle name="Normal 3 13 3 2 2" xfId="29206"/>
    <cellStyle name="Normal 3 13 3 3" xfId="10561"/>
    <cellStyle name="Normal 3 13 3 3 2" xfId="33333"/>
    <cellStyle name="Normal 3 13 3 4" xfId="14961"/>
    <cellStyle name="Normal 3 13 3 4 2" xfId="37733"/>
    <cellStyle name="Normal 3 13 3 5" xfId="18921"/>
    <cellStyle name="Normal 3 13 3 5 2" xfId="41693"/>
    <cellStyle name="Normal 3 13 3 6" xfId="25081"/>
    <cellStyle name="Normal 3 13 4" xfId="3134"/>
    <cellStyle name="Normal 3 13 4 2" xfId="7259"/>
    <cellStyle name="Normal 3 13 4 2 2" xfId="30031"/>
    <cellStyle name="Normal 3 13 4 3" xfId="11386"/>
    <cellStyle name="Normal 3 13 4 3 2" xfId="34158"/>
    <cellStyle name="Normal 3 13 4 4" xfId="15786"/>
    <cellStyle name="Normal 3 13 4 4 2" xfId="38558"/>
    <cellStyle name="Normal 3 13 4 5" xfId="19746"/>
    <cellStyle name="Normal 3 13 4 5 2" xfId="42518"/>
    <cellStyle name="Normal 3 13 4 6" xfId="25906"/>
    <cellStyle name="Normal 3 13 5" xfId="4124"/>
    <cellStyle name="Normal 3 13 5 2" xfId="8249"/>
    <cellStyle name="Normal 3 13 5 2 2" xfId="31021"/>
    <cellStyle name="Normal 3 13 5 3" xfId="12376"/>
    <cellStyle name="Normal 3 13 5 3 2" xfId="35148"/>
    <cellStyle name="Normal 3 13 5 4" xfId="16776"/>
    <cellStyle name="Normal 3 13 5 4 2" xfId="39548"/>
    <cellStyle name="Normal 3 13 5 5" xfId="20736"/>
    <cellStyle name="Normal 3 13 5 5 2" xfId="43508"/>
    <cellStyle name="Normal 3 13 5 6" xfId="26896"/>
    <cellStyle name="Normal 3 13 6" xfId="5004"/>
    <cellStyle name="Normal 3 13 6 2" xfId="27776"/>
    <cellStyle name="Normal 3 13 7" xfId="9131"/>
    <cellStyle name="Normal 3 13 7 2" xfId="31903"/>
    <cellStyle name="Normal 3 13 8" xfId="13531"/>
    <cellStyle name="Normal 3 13 8 2" xfId="36303"/>
    <cellStyle name="Normal 3 13 9" xfId="17491"/>
    <cellStyle name="Normal 3 13 9 2" xfId="40263"/>
    <cellStyle name="Normal 3 14" xfId="934"/>
    <cellStyle name="Normal 3 14 2" xfId="5059"/>
    <cellStyle name="Normal 3 14 2 2" xfId="27831"/>
    <cellStyle name="Normal 3 14 3" xfId="9186"/>
    <cellStyle name="Normal 3 14 3 2" xfId="31958"/>
    <cellStyle name="Normal 3 14 4" xfId="13586"/>
    <cellStyle name="Normal 3 14 4 2" xfId="36358"/>
    <cellStyle name="Normal 3 14 5" xfId="17546"/>
    <cellStyle name="Normal 3 14 5 2" xfId="40318"/>
    <cellStyle name="Normal 3 14 6" xfId="23706"/>
    <cellStyle name="Normal 3 15" xfId="1649"/>
    <cellStyle name="Normal 3 15 2" xfId="5774"/>
    <cellStyle name="Normal 3 15 2 2" xfId="28546"/>
    <cellStyle name="Normal 3 15 3" xfId="9901"/>
    <cellStyle name="Normal 3 15 3 2" xfId="32673"/>
    <cellStyle name="Normal 3 15 4" xfId="14301"/>
    <cellStyle name="Normal 3 15 4 2" xfId="37073"/>
    <cellStyle name="Normal 3 15 5" xfId="18261"/>
    <cellStyle name="Normal 3 15 5 2" xfId="41033"/>
    <cellStyle name="Normal 3 15 6" xfId="24421"/>
    <cellStyle name="Normal 3 16" xfId="2364"/>
    <cellStyle name="Normal 3 16 2" xfId="6489"/>
    <cellStyle name="Normal 3 16 2 2" xfId="29261"/>
    <cellStyle name="Normal 3 16 3" xfId="10616"/>
    <cellStyle name="Normal 3 16 3 2" xfId="33388"/>
    <cellStyle name="Normal 3 16 4" xfId="15016"/>
    <cellStyle name="Normal 3 16 4 2" xfId="37788"/>
    <cellStyle name="Normal 3 16 5" xfId="18976"/>
    <cellStyle name="Normal 3 16 5 2" xfId="41748"/>
    <cellStyle name="Normal 3 16 6" xfId="25136"/>
    <cellStyle name="Normal 3 17" xfId="2419"/>
    <cellStyle name="Normal 3 17 2" xfId="6544"/>
    <cellStyle name="Normal 3 17 2 2" xfId="29316"/>
    <cellStyle name="Normal 3 17 3" xfId="10671"/>
    <cellStyle name="Normal 3 17 3 2" xfId="33443"/>
    <cellStyle name="Normal 3 17 4" xfId="15071"/>
    <cellStyle name="Normal 3 17 4 2" xfId="37843"/>
    <cellStyle name="Normal 3 17 5" xfId="19031"/>
    <cellStyle name="Normal 3 17 5 2" xfId="41803"/>
    <cellStyle name="Normal 3 17 6" xfId="25191"/>
    <cellStyle name="Normal 3 18" xfId="2474"/>
    <cellStyle name="Normal 3 18 2" xfId="6599"/>
    <cellStyle name="Normal 3 18 2 2" xfId="29371"/>
    <cellStyle name="Normal 3 18 3" xfId="10726"/>
    <cellStyle name="Normal 3 18 3 2" xfId="33498"/>
    <cellStyle name="Normal 3 18 4" xfId="15126"/>
    <cellStyle name="Normal 3 18 4 2" xfId="37898"/>
    <cellStyle name="Normal 3 18 5" xfId="19086"/>
    <cellStyle name="Normal 3 18 5 2" xfId="41858"/>
    <cellStyle name="Normal 3 18 6" xfId="25246"/>
    <cellStyle name="Normal 3 19" xfId="3189"/>
    <cellStyle name="Normal 3 19 2" xfId="7314"/>
    <cellStyle name="Normal 3 19 2 2" xfId="30086"/>
    <cellStyle name="Normal 3 19 3" xfId="11441"/>
    <cellStyle name="Normal 3 19 3 2" xfId="34213"/>
    <cellStyle name="Normal 3 19 4" xfId="15841"/>
    <cellStyle name="Normal 3 19 4 2" xfId="38613"/>
    <cellStyle name="Normal 3 19 5" xfId="19801"/>
    <cellStyle name="Normal 3 19 5 2" xfId="42573"/>
    <cellStyle name="Normal 3 19 6" xfId="25961"/>
    <cellStyle name="Normal 3 2" xfId="160"/>
    <cellStyle name="Normal 3 2 10" xfId="863"/>
    <cellStyle name="Normal 3 2 10 10" xfId="23635"/>
    <cellStyle name="Normal 3 2 10 2" xfId="1578"/>
    <cellStyle name="Normal 3 2 10 2 2" xfId="5703"/>
    <cellStyle name="Normal 3 2 10 2 2 2" xfId="28475"/>
    <cellStyle name="Normal 3 2 10 2 3" xfId="9830"/>
    <cellStyle name="Normal 3 2 10 2 3 2" xfId="32602"/>
    <cellStyle name="Normal 3 2 10 2 4" xfId="14230"/>
    <cellStyle name="Normal 3 2 10 2 4 2" xfId="37002"/>
    <cellStyle name="Normal 3 2 10 2 5" xfId="18190"/>
    <cellStyle name="Normal 3 2 10 2 5 2" xfId="40962"/>
    <cellStyle name="Normal 3 2 10 2 6" xfId="24350"/>
    <cellStyle name="Normal 3 2 10 3" xfId="2293"/>
    <cellStyle name="Normal 3 2 10 3 2" xfId="6418"/>
    <cellStyle name="Normal 3 2 10 3 2 2" xfId="29190"/>
    <cellStyle name="Normal 3 2 10 3 3" xfId="10545"/>
    <cellStyle name="Normal 3 2 10 3 3 2" xfId="33317"/>
    <cellStyle name="Normal 3 2 10 3 4" xfId="14945"/>
    <cellStyle name="Normal 3 2 10 3 4 2" xfId="37717"/>
    <cellStyle name="Normal 3 2 10 3 5" xfId="18905"/>
    <cellStyle name="Normal 3 2 10 3 5 2" xfId="41677"/>
    <cellStyle name="Normal 3 2 10 3 6" xfId="25065"/>
    <cellStyle name="Normal 3 2 10 4" xfId="3118"/>
    <cellStyle name="Normal 3 2 10 4 2" xfId="7243"/>
    <cellStyle name="Normal 3 2 10 4 2 2" xfId="30015"/>
    <cellStyle name="Normal 3 2 10 4 3" xfId="11370"/>
    <cellStyle name="Normal 3 2 10 4 3 2" xfId="34142"/>
    <cellStyle name="Normal 3 2 10 4 4" xfId="15770"/>
    <cellStyle name="Normal 3 2 10 4 4 2" xfId="38542"/>
    <cellStyle name="Normal 3 2 10 4 5" xfId="19730"/>
    <cellStyle name="Normal 3 2 10 4 5 2" xfId="42502"/>
    <cellStyle name="Normal 3 2 10 4 6" xfId="25890"/>
    <cellStyle name="Normal 3 2 10 5" xfId="4108"/>
    <cellStyle name="Normal 3 2 10 5 2" xfId="8233"/>
    <cellStyle name="Normal 3 2 10 5 2 2" xfId="31005"/>
    <cellStyle name="Normal 3 2 10 5 3" xfId="12360"/>
    <cellStyle name="Normal 3 2 10 5 3 2" xfId="35132"/>
    <cellStyle name="Normal 3 2 10 5 4" xfId="16760"/>
    <cellStyle name="Normal 3 2 10 5 4 2" xfId="39532"/>
    <cellStyle name="Normal 3 2 10 5 5" xfId="20720"/>
    <cellStyle name="Normal 3 2 10 5 5 2" xfId="43492"/>
    <cellStyle name="Normal 3 2 10 5 6" xfId="26880"/>
    <cellStyle name="Normal 3 2 10 6" xfId="4988"/>
    <cellStyle name="Normal 3 2 10 6 2" xfId="27760"/>
    <cellStyle name="Normal 3 2 10 7" xfId="9115"/>
    <cellStyle name="Normal 3 2 10 7 2" xfId="31887"/>
    <cellStyle name="Normal 3 2 10 8" xfId="13515"/>
    <cellStyle name="Normal 3 2 10 8 2" xfId="36287"/>
    <cellStyle name="Normal 3 2 10 9" xfId="17475"/>
    <cellStyle name="Normal 3 2 10 9 2" xfId="40247"/>
    <cellStyle name="Normal 3 2 11" xfId="918"/>
    <cellStyle name="Normal 3 2 11 10" xfId="23690"/>
    <cellStyle name="Normal 3 2 11 2" xfId="1633"/>
    <cellStyle name="Normal 3 2 11 2 2" xfId="5758"/>
    <cellStyle name="Normal 3 2 11 2 2 2" xfId="28530"/>
    <cellStyle name="Normal 3 2 11 2 3" xfId="9885"/>
    <cellStyle name="Normal 3 2 11 2 3 2" xfId="32657"/>
    <cellStyle name="Normal 3 2 11 2 4" xfId="14285"/>
    <cellStyle name="Normal 3 2 11 2 4 2" xfId="37057"/>
    <cellStyle name="Normal 3 2 11 2 5" xfId="18245"/>
    <cellStyle name="Normal 3 2 11 2 5 2" xfId="41017"/>
    <cellStyle name="Normal 3 2 11 2 6" xfId="24405"/>
    <cellStyle name="Normal 3 2 11 3" xfId="2348"/>
    <cellStyle name="Normal 3 2 11 3 2" xfId="6473"/>
    <cellStyle name="Normal 3 2 11 3 2 2" xfId="29245"/>
    <cellStyle name="Normal 3 2 11 3 3" xfId="10600"/>
    <cellStyle name="Normal 3 2 11 3 3 2" xfId="33372"/>
    <cellStyle name="Normal 3 2 11 3 4" xfId="15000"/>
    <cellStyle name="Normal 3 2 11 3 4 2" xfId="37772"/>
    <cellStyle name="Normal 3 2 11 3 5" xfId="18960"/>
    <cellStyle name="Normal 3 2 11 3 5 2" xfId="41732"/>
    <cellStyle name="Normal 3 2 11 3 6" xfId="25120"/>
    <cellStyle name="Normal 3 2 11 4" xfId="3173"/>
    <cellStyle name="Normal 3 2 11 4 2" xfId="7298"/>
    <cellStyle name="Normal 3 2 11 4 2 2" xfId="30070"/>
    <cellStyle name="Normal 3 2 11 4 3" xfId="11425"/>
    <cellStyle name="Normal 3 2 11 4 3 2" xfId="34197"/>
    <cellStyle name="Normal 3 2 11 4 4" xfId="15825"/>
    <cellStyle name="Normal 3 2 11 4 4 2" xfId="38597"/>
    <cellStyle name="Normal 3 2 11 4 5" xfId="19785"/>
    <cellStyle name="Normal 3 2 11 4 5 2" xfId="42557"/>
    <cellStyle name="Normal 3 2 11 4 6" xfId="25945"/>
    <cellStyle name="Normal 3 2 11 5" xfId="4163"/>
    <cellStyle name="Normal 3 2 11 5 2" xfId="8288"/>
    <cellStyle name="Normal 3 2 11 5 2 2" xfId="31060"/>
    <cellStyle name="Normal 3 2 11 5 3" xfId="12415"/>
    <cellStyle name="Normal 3 2 11 5 3 2" xfId="35187"/>
    <cellStyle name="Normal 3 2 11 5 4" xfId="16815"/>
    <cellStyle name="Normal 3 2 11 5 4 2" xfId="39587"/>
    <cellStyle name="Normal 3 2 11 5 5" xfId="20775"/>
    <cellStyle name="Normal 3 2 11 5 5 2" xfId="43547"/>
    <cellStyle name="Normal 3 2 11 5 6" xfId="26935"/>
    <cellStyle name="Normal 3 2 11 6" xfId="5043"/>
    <cellStyle name="Normal 3 2 11 6 2" xfId="27815"/>
    <cellStyle name="Normal 3 2 11 7" xfId="9170"/>
    <cellStyle name="Normal 3 2 11 7 2" xfId="31942"/>
    <cellStyle name="Normal 3 2 11 8" xfId="13570"/>
    <cellStyle name="Normal 3 2 11 8 2" xfId="36342"/>
    <cellStyle name="Normal 3 2 11 9" xfId="17530"/>
    <cellStyle name="Normal 3 2 11 9 2" xfId="40302"/>
    <cellStyle name="Normal 3 2 12" xfId="973"/>
    <cellStyle name="Normal 3 2 12 2" xfId="5098"/>
    <cellStyle name="Normal 3 2 12 2 2" xfId="27870"/>
    <cellStyle name="Normal 3 2 12 3" xfId="9225"/>
    <cellStyle name="Normal 3 2 12 3 2" xfId="31997"/>
    <cellStyle name="Normal 3 2 12 4" xfId="13625"/>
    <cellStyle name="Normal 3 2 12 4 2" xfId="36397"/>
    <cellStyle name="Normal 3 2 12 5" xfId="17585"/>
    <cellStyle name="Normal 3 2 12 5 2" xfId="40357"/>
    <cellStyle name="Normal 3 2 12 6" xfId="23745"/>
    <cellStyle name="Normal 3 2 13" xfId="1688"/>
    <cellStyle name="Normal 3 2 13 2" xfId="5813"/>
    <cellStyle name="Normal 3 2 13 2 2" xfId="28585"/>
    <cellStyle name="Normal 3 2 13 3" xfId="9940"/>
    <cellStyle name="Normal 3 2 13 3 2" xfId="32712"/>
    <cellStyle name="Normal 3 2 13 4" xfId="14340"/>
    <cellStyle name="Normal 3 2 13 4 2" xfId="37112"/>
    <cellStyle name="Normal 3 2 13 5" xfId="18300"/>
    <cellStyle name="Normal 3 2 13 5 2" xfId="41072"/>
    <cellStyle name="Normal 3 2 13 6" xfId="24460"/>
    <cellStyle name="Normal 3 2 14" xfId="2403"/>
    <cellStyle name="Normal 3 2 14 2" xfId="6528"/>
    <cellStyle name="Normal 3 2 14 2 2" xfId="29300"/>
    <cellStyle name="Normal 3 2 14 3" xfId="10655"/>
    <cellStyle name="Normal 3 2 14 3 2" xfId="33427"/>
    <cellStyle name="Normal 3 2 14 4" xfId="15055"/>
    <cellStyle name="Normal 3 2 14 4 2" xfId="37827"/>
    <cellStyle name="Normal 3 2 14 5" xfId="19015"/>
    <cellStyle name="Normal 3 2 14 5 2" xfId="41787"/>
    <cellStyle name="Normal 3 2 14 6" xfId="25175"/>
    <cellStyle name="Normal 3 2 15" xfId="2458"/>
    <cellStyle name="Normal 3 2 15 2" xfId="6583"/>
    <cellStyle name="Normal 3 2 15 2 2" xfId="29355"/>
    <cellStyle name="Normal 3 2 15 3" xfId="10710"/>
    <cellStyle name="Normal 3 2 15 3 2" xfId="33482"/>
    <cellStyle name="Normal 3 2 15 4" xfId="15110"/>
    <cellStyle name="Normal 3 2 15 4 2" xfId="37882"/>
    <cellStyle name="Normal 3 2 15 5" xfId="19070"/>
    <cellStyle name="Normal 3 2 15 5 2" xfId="41842"/>
    <cellStyle name="Normal 3 2 15 6" xfId="25230"/>
    <cellStyle name="Normal 3 2 16" xfId="2513"/>
    <cellStyle name="Normal 3 2 16 2" xfId="6638"/>
    <cellStyle name="Normal 3 2 16 2 2" xfId="29410"/>
    <cellStyle name="Normal 3 2 16 3" xfId="10765"/>
    <cellStyle name="Normal 3 2 16 3 2" xfId="33537"/>
    <cellStyle name="Normal 3 2 16 4" xfId="15165"/>
    <cellStyle name="Normal 3 2 16 4 2" xfId="37937"/>
    <cellStyle name="Normal 3 2 16 5" xfId="19125"/>
    <cellStyle name="Normal 3 2 16 5 2" xfId="41897"/>
    <cellStyle name="Normal 3 2 16 6" xfId="25285"/>
    <cellStyle name="Normal 3 2 17" xfId="3228"/>
    <cellStyle name="Normal 3 2 17 2" xfId="7353"/>
    <cellStyle name="Normal 3 2 17 2 2" xfId="30125"/>
    <cellStyle name="Normal 3 2 17 3" xfId="11480"/>
    <cellStyle name="Normal 3 2 17 3 2" xfId="34252"/>
    <cellStyle name="Normal 3 2 17 4" xfId="15880"/>
    <cellStyle name="Normal 3 2 17 4 2" xfId="38652"/>
    <cellStyle name="Normal 3 2 17 5" xfId="19840"/>
    <cellStyle name="Normal 3 2 17 5 2" xfId="42612"/>
    <cellStyle name="Normal 3 2 17 6" xfId="26000"/>
    <cellStyle name="Normal 3 2 18" xfId="3283"/>
    <cellStyle name="Normal 3 2 18 2" xfId="7408"/>
    <cellStyle name="Normal 3 2 18 2 2" xfId="30180"/>
    <cellStyle name="Normal 3 2 18 3" xfId="11535"/>
    <cellStyle name="Normal 3 2 18 3 2" xfId="34307"/>
    <cellStyle name="Normal 3 2 18 4" xfId="15935"/>
    <cellStyle name="Normal 3 2 18 4 2" xfId="38707"/>
    <cellStyle name="Normal 3 2 18 5" xfId="19895"/>
    <cellStyle name="Normal 3 2 18 5 2" xfId="42667"/>
    <cellStyle name="Normal 3 2 18 6" xfId="26055"/>
    <cellStyle name="Normal 3 2 19" xfId="3338"/>
    <cellStyle name="Normal 3 2 19 2" xfId="7463"/>
    <cellStyle name="Normal 3 2 19 2 2" xfId="30235"/>
    <cellStyle name="Normal 3 2 19 3" xfId="11590"/>
    <cellStyle name="Normal 3 2 19 3 2" xfId="34362"/>
    <cellStyle name="Normal 3 2 19 4" xfId="15990"/>
    <cellStyle name="Normal 3 2 19 4 2" xfId="38762"/>
    <cellStyle name="Normal 3 2 19 5" xfId="19950"/>
    <cellStyle name="Normal 3 2 19 5 2" xfId="42722"/>
    <cellStyle name="Normal 3 2 19 6" xfId="26110"/>
    <cellStyle name="Normal 3 2 2" xfId="161"/>
    <cellStyle name="Normal 3 2 2 10" xfId="919"/>
    <cellStyle name="Normal 3 2 2 10 10" xfId="23691"/>
    <cellStyle name="Normal 3 2 2 10 2" xfId="1634"/>
    <cellStyle name="Normal 3 2 2 10 2 2" xfId="5759"/>
    <cellStyle name="Normal 3 2 2 10 2 2 2" xfId="28531"/>
    <cellStyle name="Normal 3 2 2 10 2 3" xfId="9886"/>
    <cellStyle name="Normal 3 2 2 10 2 3 2" xfId="32658"/>
    <cellStyle name="Normal 3 2 2 10 2 4" xfId="14286"/>
    <cellStyle name="Normal 3 2 2 10 2 4 2" xfId="37058"/>
    <cellStyle name="Normal 3 2 2 10 2 5" xfId="18246"/>
    <cellStyle name="Normal 3 2 2 10 2 5 2" xfId="41018"/>
    <cellStyle name="Normal 3 2 2 10 2 6" xfId="24406"/>
    <cellStyle name="Normal 3 2 2 10 3" xfId="2349"/>
    <cellStyle name="Normal 3 2 2 10 3 2" xfId="6474"/>
    <cellStyle name="Normal 3 2 2 10 3 2 2" xfId="29246"/>
    <cellStyle name="Normal 3 2 2 10 3 3" xfId="10601"/>
    <cellStyle name="Normal 3 2 2 10 3 3 2" xfId="33373"/>
    <cellStyle name="Normal 3 2 2 10 3 4" xfId="15001"/>
    <cellStyle name="Normal 3 2 2 10 3 4 2" xfId="37773"/>
    <cellStyle name="Normal 3 2 2 10 3 5" xfId="18961"/>
    <cellStyle name="Normal 3 2 2 10 3 5 2" xfId="41733"/>
    <cellStyle name="Normal 3 2 2 10 3 6" xfId="25121"/>
    <cellStyle name="Normal 3 2 2 10 4" xfId="3174"/>
    <cellStyle name="Normal 3 2 2 10 4 2" xfId="7299"/>
    <cellStyle name="Normal 3 2 2 10 4 2 2" xfId="30071"/>
    <cellStyle name="Normal 3 2 2 10 4 3" xfId="11426"/>
    <cellStyle name="Normal 3 2 2 10 4 3 2" xfId="34198"/>
    <cellStyle name="Normal 3 2 2 10 4 4" xfId="15826"/>
    <cellStyle name="Normal 3 2 2 10 4 4 2" xfId="38598"/>
    <cellStyle name="Normal 3 2 2 10 4 5" xfId="19786"/>
    <cellStyle name="Normal 3 2 2 10 4 5 2" xfId="42558"/>
    <cellStyle name="Normal 3 2 2 10 4 6" xfId="25946"/>
    <cellStyle name="Normal 3 2 2 10 5" xfId="4164"/>
    <cellStyle name="Normal 3 2 2 10 5 2" xfId="8289"/>
    <cellStyle name="Normal 3 2 2 10 5 2 2" xfId="31061"/>
    <cellStyle name="Normal 3 2 2 10 5 3" xfId="12416"/>
    <cellStyle name="Normal 3 2 2 10 5 3 2" xfId="35188"/>
    <cellStyle name="Normal 3 2 2 10 5 4" xfId="16816"/>
    <cellStyle name="Normal 3 2 2 10 5 4 2" xfId="39588"/>
    <cellStyle name="Normal 3 2 2 10 5 5" xfId="20776"/>
    <cellStyle name="Normal 3 2 2 10 5 5 2" xfId="43548"/>
    <cellStyle name="Normal 3 2 2 10 5 6" xfId="26936"/>
    <cellStyle name="Normal 3 2 2 10 6" xfId="5044"/>
    <cellStyle name="Normal 3 2 2 10 6 2" xfId="27816"/>
    <cellStyle name="Normal 3 2 2 10 7" xfId="9171"/>
    <cellStyle name="Normal 3 2 2 10 7 2" xfId="31943"/>
    <cellStyle name="Normal 3 2 2 10 8" xfId="13571"/>
    <cellStyle name="Normal 3 2 2 10 8 2" xfId="36343"/>
    <cellStyle name="Normal 3 2 2 10 9" xfId="17531"/>
    <cellStyle name="Normal 3 2 2 10 9 2" xfId="40303"/>
    <cellStyle name="Normal 3 2 2 11" xfId="974"/>
    <cellStyle name="Normal 3 2 2 11 2" xfId="5099"/>
    <cellStyle name="Normal 3 2 2 11 2 2" xfId="27871"/>
    <cellStyle name="Normal 3 2 2 11 3" xfId="9226"/>
    <cellStyle name="Normal 3 2 2 11 3 2" xfId="31998"/>
    <cellStyle name="Normal 3 2 2 11 4" xfId="13626"/>
    <cellStyle name="Normal 3 2 2 11 4 2" xfId="36398"/>
    <cellStyle name="Normal 3 2 2 11 5" xfId="17586"/>
    <cellStyle name="Normal 3 2 2 11 5 2" xfId="40358"/>
    <cellStyle name="Normal 3 2 2 11 6" xfId="23746"/>
    <cellStyle name="Normal 3 2 2 12" xfId="1689"/>
    <cellStyle name="Normal 3 2 2 12 2" xfId="5814"/>
    <cellStyle name="Normal 3 2 2 12 2 2" xfId="28586"/>
    <cellStyle name="Normal 3 2 2 12 3" xfId="9941"/>
    <cellStyle name="Normal 3 2 2 12 3 2" xfId="32713"/>
    <cellStyle name="Normal 3 2 2 12 4" xfId="14341"/>
    <cellStyle name="Normal 3 2 2 12 4 2" xfId="37113"/>
    <cellStyle name="Normal 3 2 2 12 5" xfId="18301"/>
    <cellStyle name="Normal 3 2 2 12 5 2" xfId="41073"/>
    <cellStyle name="Normal 3 2 2 12 6" xfId="24461"/>
    <cellStyle name="Normal 3 2 2 13" xfId="2404"/>
    <cellStyle name="Normal 3 2 2 13 2" xfId="6529"/>
    <cellStyle name="Normal 3 2 2 13 2 2" xfId="29301"/>
    <cellStyle name="Normal 3 2 2 13 3" xfId="10656"/>
    <cellStyle name="Normal 3 2 2 13 3 2" xfId="33428"/>
    <cellStyle name="Normal 3 2 2 13 4" xfId="15056"/>
    <cellStyle name="Normal 3 2 2 13 4 2" xfId="37828"/>
    <cellStyle name="Normal 3 2 2 13 5" xfId="19016"/>
    <cellStyle name="Normal 3 2 2 13 5 2" xfId="41788"/>
    <cellStyle name="Normal 3 2 2 13 6" xfId="25176"/>
    <cellStyle name="Normal 3 2 2 14" xfId="2459"/>
    <cellStyle name="Normal 3 2 2 14 2" xfId="6584"/>
    <cellStyle name="Normal 3 2 2 14 2 2" xfId="29356"/>
    <cellStyle name="Normal 3 2 2 14 3" xfId="10711"/>
    <cellStyle name="Normal 3 2 2 14 3 2" xfId="33483"/>
    <cellStyle name="Normal 3 2 2 14 4" xfId="15111"/>
    <cellStyle name="Normal 3 2 2 14 4 2" xfId="37883"/>
    <cellStyle name="Normal 3 2 2 14 5" xfId="19071"/>
    <cellStyle name="Normal 3 2 2 14 5 2" xfId="41843"/>
    <cellStyle name="Normal 3 2 2 14 6" xfId="25231"/>
    <cellStyle name="Normal 3 2 2 15" xfId="2514"/>
    <cellStyle name="Normal 3 2 2 15 2" xfId="6639"/>
    <cellStyle name="Normal 3 2 2 15 2 2" xfId="29411"/>
    <cellStyle name="Normal 3 2 2 15 3" xfId="10766"/>
    <cellStyle name="Normal 3 2 2 15 3 2" xfId="33538"/>
    <cellStyle name="Normal 3 2 2 15 4" xfId="15166"/>
    <cellStyle name="Normal 3 2 2 15 4 2" xfId="37938"/>
    <cellStyle name="Normal 3 2 2 15 5" xfId="19126"/>
    <cellStyle name="Normal 3 2 2 15 5 2" xfId="41898"/>
    <cellStyle name="Normal 3 2 2 15 6" xfId="25286"/>
    <cellStyle name="Normal 3 2 2 16" xfId="3229"/>
    <cellStyle name="Normal 3 2 2 16 2" xfId="7354"/>
    <cellStyle name="Normal 3 2 2 16 2 2" xfId="30126"/>
    <cellStyle name="Normal 3 2 2 16 3" xfId="11481"/>
    <cellStyle name="Normal 3 2 2 16 3 2" xfId="34253"/>
    <cellStyle name="Normal 3 2 2 16 4" xfId="15881"/>
    <cellStyle name="Normal 3 2 2 16 4 2" xfId="38653"/>
    <cellStyle name="Normal 3 2 2 16 5" xfId="19841"/>
    <cellStyle name="Normal 3 2 2 16 5 2" xfId="42613"/>
    <cellStyle name="Normal 3 2 2 16 6" xfId="26001"/>
    <cellStyle name="Normal 3 2 2 17" xfId="3284"/>
    <cellStyle name="Normal 3 2 2 17 2" xfId="7409"/>
    <cellStyle name="Normal 3 2 2 17 2 2" xfId="30181"/>
    <cellStyle name="Normal 3 2 2 17 3" xfId="11536"/>
    <cellStyle name="Normal 3 2 2 17 3 2" xfId="34308"/>
    <cellStyle name="Normal 3 2 2 17 4" xfId="15936"/>
    <cellStyle name="Normal 3 2 2 17 4 2" xfId="38708"/>
    <cellStyle name="Normal 3 2 2 17 5" xfId="19896"/>
    <cellStyle name="Normal 3 2 2 17 5 2" xfId="42668"/>
    <cellStyle name="Normal 3 2 2 17 6" xfId="26056"/>
    <cellStyle name="Normal 3 2 2 18" xfId="3339"/>
    <cellStyle name="Normal 3 2 2 18 2" xfId="7464"/>
    <cellStyle name="Normal 3 2 2 18 2 2" xfId="30236"/>
    <cellStyle name="Normal 3 2 2 18 3" xfId="11591"/>
    <cellStyle name="Normal 3 2 2 18 3 2" xfId="34363"/>
    <cellStyle name="Normal 3 2 2 18 4" xfId="15991"/>
    <cellStyle name="Normal 3 2 2 18 4 2" xfId="38763"/>
    <cellStyle name="Normal 3 2 2 18 5" xfId="19951"/>
    <cellStyle name="Normal 3 2 2 18 5 2" xfId="42723"/>
    <cellStyle name="Normal 3 2 2 18 6" xfId="26111"/>
    <cellStyle name="Normal 3 2 2 19" xfId="3394"/>
    <cellStyle name="Normal 3 2 2 19 2" xfId="7519"/>
    <cellStyle name="Normal 3 2 2 19 2 2" xfId="30291"/>
    <cellStyle name="Normal 3 2 2 19 3" xfId="11646"/>
    <cellStyle name="Normal 3 2 2 19 3 2" xfId="34418"/>
    <cellStyle name="Normal 3 2 2 19 4" xfId="16046"/>
    <cellStyle name="Normal 3 2 2 19 4 2" xfId="38818"/>
    <cellStyle name="Normal 3 2 2 19 5" xfId="20006"/>
    <cellStyle name="Normal 3 2 2 19 5 2" xfId="42778"/>
    <cellStyle name="Normal 3 2 2 19 6" xfId="26166"/>
    <cellStyle name="Normal 3 2 2 2" xfId="259"/>
    <cellStyle name="Normal 3 2 2 2 10" xfId="8566"/>
    <cellStyle name="Normal 3 2 2 2 10 2" xfId="31338"/>
    <cellStyle name="Normal 3 2 2 2 11" xfId="12526"/>
    <cellStyle name="Normal 3 2 2 2 11 2" xfId="35298"/>
    <cellStyle name="Normal 3 2 2 2 12" xfId="12966"/>
    <cellStyle name="Normal 3 2 2 2 12 2" xfId="35738"/>
    <cellStyle name="Normal 3 2 2 2 13" xfId="16926"/>
    <cellStyle name="Normal 3 2 2 2 13 2" xfId="39698"/>
    <cellStyle name="Normal 3 2 2 2 14" xfId="369"/>
    <cellStyle name="Normal 3 2 2 2 14 2" xfId="23141"/>
    <cellStyle name="Normal 3 2 2 2 15" xfId="23031"/>
    <cellStyle name="Normal 3 2 2 2 2" xfId="424"/>
    <cellStyle name="Normal 3 2 2 2 2 10" xfId="17036"/>
    <cellStyle name="Normal 3 2 2 2 2 10 2" xfId="39808"/>
    <cellStyle name="Normal 3 2 2 2 2 11" xfId="23196"/>
    <cellStyle name="Normal 3 2 2 2 2 2" xfId="1139"/>
    <cellStyle name="Normal 3 2 2 2 2 2 2" xfId="5264"/>
    <cellStyle name="Normal 3 2 2 2 2 2 2 2" xfId="28036"/>
    <cellStyle name="Normal 3 2 2 2 2 2 3" xfId="9391"/>
    <cellStyle name="Normal 3 2 2 2 2 2 3 2" xfId="32163"/>
    <cellStyle name="Normal 3 2 2 2 2 2 4" xfId="13791"/>
    <cellStyle name="Normal 3 2 2 2 2 2 4 2" xfId="36563"/>
    <cellStyle name="Normal 3 2 2 2 2 2 5" xfId="17751"/>
    <cellStyle name="Normal 3 2 2 2 2 2 5 2" xfId="40523"/>
    <cellStyle name="Normal 3 2 2 2 2 2 6" xfId="23911"/>
    <cellStyle name="Normal 3 2 2 2 2 3" xfId="1854"/>
    <cellStyle name="Normal 3 2 2 2 2 3 2" xfId="5979"/>
    <cellStyle name="Normal 3 2 2 2 2 3 2 2" xfId="28751"/>
    <cellStyle name="Normal 3 2 2 2 2 3 3" xfId="10106"/>
    <cellStyle name="Normal 3 2 2 2 2 3 3 2" xfId="32878"/>
    <cellStyle name="Normal 3 2 2 2 2 3 4" xfId="14506"/>
    <cellStyle name="Normal 3 2 2 2 2 3 4 2" xfId="37278"/>
    <cellStyle name="Normal 3 2 2 2 2 3 5" xfId="18466"/>
    <cellStyle name="Normal 3 2 2 2 2 3 5 2" xfId="41238"/>
    <cellStyle name="Normal 3 2 2 2 2 3 6" xfId="24626"/>
    <cellStyle name="Normal 3 2 2 2 2 4" xfId="2679"/>
    <cellStyle name="Normal 3 2 2 2 2 4 2" xfId="6804"/>
    <cellStyle name="Normal 3 2 2 2 2 4 2 2" xfId="29576"/>
    <cellStyle name="Normal 3 2 2 2 2 4 3" xfId="10931"/>
    <cellStyle name="Normal 3 2 2 2 2 4 3 2" xfId="33703"/>
    <cellStyle name="Normal 3 2 2 2 2 4 4" xfId="15331"/>
    <cellStyle name="Normal 3 2 2 2 2 4 4 2" xfId="38103"/>
    <cellStyle name="Normal 3 2 2 2 2 4 5" xfId="19291"/>
    <cellStyle name="Normal 3 2 2 2 2 4 5 2" xfId="42063"/>
    <cellStyle name="Normal 3 2 2 2 2 4 6" xfId="25451"/>
    <cellStyle name="Normal 3 2 2 2 2 5" xfId="3669"/>
    <cellStyle name="Normal 3 2 2 2 2 5 2" xfId="7794"/>
    <cellStyle name="Normal 3 2 2 2 2 5 2 2" xfId="30566"/>
    <cellStyle name="Normal 3 2 2 2 2 5 3" xfId="11921"/>
    <cellStyle name="Normal 3 2 2 2 2 5 3 2" xfId="34693"/>
    <cellStyle name="Normal 3 2 2 2 2 5 4" xfId="16321"/>
    <cellStyle name="Normal 3 2 2 2 2 5 4 2" xfId="39093"/>
    <cellStyle name="Normal 3 2 2 2 2 5 5" xfId="20281"/>
    <cellStyle name="Normal 3 2 2 2 2 5 5 2" xfId="43053"/>
    <cellStyle name="Normal 3 2 2 2 2 5 6" xfId="26441"/>
    <cellStyle name="Normal 3 2 2 2 2 6" xfId="4549"/>
    <cellStyle name="Normal 3 2 2 2 2 6 2" xfId="27321"/>
    <cellStyle name="Normal 3 2 2 2 2 7" xfId="8676"/>
    <cellStyle name="Normal 3 2 2 2 2 7 2" xfId="31448"/>
    <cellStyle name="Normal 3 2 2 2 2 8" xfId="12636"/>
    <cellStyle name="Normal 3 2 2 2 2 8 2" xfId="35408"/>
    <cellStyle name="Normal 3 2 2 2 2 9" xfId="13076"/>
    <cellStyle name="Normal 3 2 2 2 2 9 2" xfId="35848"/>
    <cellStyle name="Normal 3 2 2 2 3" xfId="534"/>
    <cellStyle name="Normal 3 2 2 2 3 10" xfId="17146"/>
    <cellStyle name="Normal 3 2 2 2 3 10 2" xfId="39918"/>
    <cellStyle name="Normal 3 2 2 2 3 11" xfId="23306"/>
    <cellStyle name="Normal 3 2 2 2 3 2" xfId="1249"/>
    <cellStyle name="Normal 3 2 2 2 3 2 2" xfId="5374"/>
    <cellStyle name="Normal 3 2 2 2 3 2 2 2" xfId="28146"/>
    <cellStyle name="Normal 3 2 2 2 3 2 3" xfId="9501"/>
    <cellStyle name="Normal 3 2 2 2 3 2 3 2" xfId="32273"/>
    <cellStyle name="Normal 3 2 2 2 3 2 4" xfId="13901"/>
    <cellStyle name="Normal 3 2 2 2 3 2 4 2" xfId="36673"/>
    <cellStyle name="Normal 3 2 2 2 3 2 5" xfId="17861"/>
    <cellStyle name="Normal 3 2 2 2 3 2 5 2" xfId="40633"/>
    <cellStyle name="Normal 3 2 2 2 3 2 6" xfId="24021"/>
    <cellStyle name="Normal 3 2 2 2 3 3" xfId="1964"/>
    <cellStyle name="Normal 3 2 2 2 3 3 2" xfId="6089"/>
    <cellStyle name="Normal 3 2 2 2 3 3 2 2" xfId="28861"/>
    <cellStyle name="Normal 3 2 2 2 3 3 3" xfId="10216"/>
    <cellStyle name="Normal 3 2 2 2 3 3 3 2" xfId="32988"/>
    <cellStyle name="Normal 3 2 2 2 3 3 4" xfId="14616"/>
    <cellStyle name="Normal 3 2 2 2 3 3 4 2" xfId="37388"/>
    <cellStyle name="Normal 3 2 2 2 3 3 5" xfId="18576"/>
    <cellStyle name="Normal 3 2 2 2 3 3 5 2" xfId="41348"/>
    <cellStyle name="Normal 3 2 2 2 3 3 6" xfId="24736"/>
    <cellStyle name="Normal 3 2 2 2 3 4" xfId="2789"/>
    <cellStyle name="Normal 3 2 2 2 3 4 2" xfId="6914"/>
    <cellStyle name="Normal 3 2 2 2 3 4 2 2" xfId="29686"/>
    <cellStyle name="Normal 3 2 2 2 3 4 3" xfId="11041"/>
    <cellStyle name="Normal 3 2 2 2 3 4 3 2" xfId="33813"/>
    <cellStyle name="Normal 3 2 2 2 3 4 4" xfId="15441"/>
    <cellStyle name="Normal 3 2 2 2 3 4 4 2" xfId="38213"/>
    <cellStyle name="Normal 3 2 2 2 3 4 5" xfId="19401"/>
    <cellStyle name="Normal 3 2 2 2 3 4 5 2" xfId="42173"/>
    <cellStyle name="Normal 3 2 2 2 3 4 6" xfId="25561"/>
    <cellStyle name="Normal 3 2 2 2 3 5" xfId="3779"/>
    <cellStyle name="Normal 3 2 2 2 3 5 2" xfId="7904"/>
    <cellStyle name="Normal 3 2 2 2 3 5 2 2" xfId="30676"/>
    <cellStyle name="Normal 3 2 2 2 3 5 3" xfId="12031"/>
    <cellStyle name="Normal 3 2 2 2 3 5 3 2" xfId="34803"/>
    <cellStyle name="Normal 3 2 2 2 3 5 4" xfId="16431"/>
    <cellStyle name="Normal 3 2 2 2 3 5 4 2" xfId="39203"/>
    <cellStyle name="Normal 3 2 2 2 3 5 5" xfId="20391"/>
    <cellStyle name="Normal 3 2 2 2 3 5 5 2" xfId="43163"/>
    <cellStyle name="Normal 3 2 2 2 3 5 6" xfId="26551"/>
    <cellStyle name="Normal 3 2 2 2 3 6" xfId="4659"/>
    <cellStyle name="Normal 3 2 2 2 3 6 2" xfId="27431"/>
    <cellStyle name="Normal 3 2 2 2 3 7" xfId="8786"/>
    <cellStyle name="Normal 3 2 2 2 3 7 2" xfId="31558"/>
    <cellStyle name="Normal 3 2 2 2 3 8" xfId="12746"/>
    <cellStyle name="Normal 3 2 2 2 3 8 2" xfId="35518"/>
    <cellStyle name="Normal 3 2 2 2 3 9" xfId="13186"/>
    <cellStyle name="Normal 3 2 2 2 3 9 2" xfId="35958"/>
    <cellStyle name="Normal 3 2 2 2 4" xfId="809"/>
    <cellStyle name="Normal 3 2 2 2 4 10" xfId="23581"/>
    <cellStyle name="Normal 3 2 2 2 4 2" xfId="1524"/>
    <cellStyle name="Normal 3 2 2 2 4 2 2" xfId="5649"/>
    <cellStyle name="Normal 3 2 2 2 4 2 2 2" xfId="28421"/>
    <cellStyle name="Normal 3 2 2 2 4 2 3" xfId="9776"/>
    <cellStyle name="Normal 3 2 2 2 4 2 3 2" xfId="32548"/>
    <cellStyle name="Normal 3 2 2 2 4 2 4" xfId="14176"/>
    <cellStyle name="Normal 3 2 2 2 4 2 4 2" xfId="36948"/>
    <cellStyle name="Normal 3 2 2 2 4 2 5" xfId="18136"/>
    <cellStyle name="Normal 3 2 2 2 4 2 5 2" xfId="40908"/>
    <cellStyle name="Normal 3 2 2 2 4 2 6" xfId="24296"/>
    <cellStyle name="Normal 3 2 2 2 4 3" xfId="2239"/>
    <cellStyle name="Normal 3 2 2 2 4 3 2" xfId="6364"/>
    <cellStyle name="Normal 3 2 2 2 4 3 2 2" xfId="29136"/>
    <cellStyle name="Normal 3 2 2 2 4 3 3" xfId="10491"/>
    <cellStyle name="Normal 3 2 2 2 4 3 3 2" xfId="33263"/>
    <cellStyle name="Normal 3 2 2 2 4 3 4" xfId="14891"/>
    <cellStyle name="Normal 3 2 2 2 4 3 4 2" xfId="37663"/>
    <cellStyle name="Normal 3 2 2 2 4 3 5" xfId="18851"/>
    <cellStyle name="Normal 3 2 2 2 4 3 5 2" xfId="41623"/>
    <cellStyle name="Normal 3 2 2 2 4 3 6" xfId="25011"/>
    <cellStyle name="Normal 3 2 2 2 4 4" xfId="3064"/>
    <cellStyle name="Normal 3 2 2 2 4 4 2" xfId="7189"/>
    <cellStyle name="Normal 3 2 2 2 4 4 2 2" xfId="29961"/>
    <cellStyle name="Normal 3 2 2 2 4 4 3" xfId="11316"/>
    <cellStyle name="Normal 3 2 2 2 4 4 3 2" xfId="34088"/>
    <cellStyle name="Normal 3 2 2 2 4 4 4" xfId="15716"/>
    <cellStyle name="Normal 3 2 2 2 4 4 4 2" xfId="38488"/>
    <cellStyle name="Normal 3 2 2 2 4 4 5" xfId="19676"/>
    <cellStyle name="Normal 3 2 2 2 4 4 5 2" xfId="42448"/>
    <cellStyle name="Normal 3 2 2 2 4 4 6" xfId="25836"/>
    <cellStyle name="Normal 3 2 2 2 4 5" xfId="4054"/>
    <cellStyle name="Normal 3 2 2 2 4 5 2" xfId="8179"/>
    <cellStyle name="Normal 3 2 2 2 4 5 2 2" xfId="30951"/>
    <cellStyle name="Normal 3 2 2 2 4 5 3" xfId="12306"/>
    <cellStyle name="Normal 3 2 2 2 4 5 3 2" xfId="35078"/>
    <cellStyle name="Normal 3 2 2 2 4 5 4" xfId="16706"/>
    <cellStyle name="Normal 3 2 2 2 4 5 4 2" xfId="39478"/>
    <cellStyle name="Normal 3 2 2 2 4 5 5" xfId="20666"/>
    <cellStyle name="Normal 3 2 2 2 4 5 5 2" xfId="43438"/>
    <cellStyle name="Normal 3 2 2 2 4 5 6" xfId="26826"/>
    <cellStyle name="Normal 3 2 2 2 4 6" xfId="4934"/>
    <cellStyle name="Normal 3 2 2 2 4 6 2" xfId="27706"/>
    <cellStyle name="Normal 3 2 2 2 4 7" xfId="9061"/>
    <cellStyle name="Normal 3 2 2 2 4 7 2" xfId="31833"/>
    <cellStyle name="Normal 3 2 2 2 4 8" xfId="13461"/>
    <cellStyle name="Normal 3 2 2 2 4 8 2" xfId="36233"/>
    <cellStyle name="Normal 3 2 2 2 4 9" xfId="17421"/>
    <cellStyle name="Normal 3 2 2 2 4 9 2" xfId="40193"/>
    <cellStyle name="Normal 3 2 2 2 5" xfId="1029"/>
    <cellStyle name="Normal 3 2 2 2 5 2" xfId="5154"/>
    <cellStyle name="Normal 3 2 2 2 5 2 2" xfId="27926"/>
    <cellStyle name="Normal 3 2 2 2 5 3" xfId="9281"/>
    <cellStyle name="Normal 3 2 2 2 5 3 2" xfId="32053"/>
    <cellStyle name="Normal 3 2 2 2 5 4" xfId="13681"/>
    <cellStyle name="Normal 3 2 2 2 5 4 2" xfId="36453"/>
    <cellStyle name="Normal 3 2 2 2 5 5" xfId="17641"/>
    <cellStyle name="Normal 3 2 2 2 5 5 2" xfId="40413"/>
    <cellStyle name="Normal 3 2 2 2 5 6" xfId="23801"/>
    <cellStyle name="Normal 3 2 2 2 6" xfId="1744"/>
    <cellStyle name="Normal 3 2 2 2 6 2" xfId="5869"/>
    <cellStyle name="Normal 3 2 2 2 6 2 2" xfId="28641"/>
    <cellStyle name="Normal 3 2 2 2 6 3" xfId="9996"/>
    <cellStyle name="Normal 3 2 2 2 6 3 2" xfId="32768"/>
    <cellStyle name="Normal 3 2 2 2 6 4" xfId="14396"/>
    <cellStyle name="Normal 3 2 2 2 6 4 2" xfId="37168"/>
    <cellStyle name="Normal 3 2 2 2 6 5" xfId="18356"/>
    <cellStyle name="Normal 3 2 2 2 6 5 2" xfId="41128"/>
    <cellStyle name="Normal 3 2 2 2 6 6" xfId="24516"/>
    <cellStyle name="Normal 3 2 2 2 7" xfId="2569"/>
    <cellStyle name="Normal 3 2 2 2 7 2" xfId="6694"/>
    <cellStyle name="Normal 3 2 2 2 7 2 2" xfId="29466"/>
    <cellStyle name="Normal 3 2 2 2 7 3" xfId="10821"/>
    <cellStyle name="Normal 3 2 2 2 7 3 2" xfId="33593"/>
    <cellStyle name="Normal 3 2 2 2 7 4" xfId="15221"/>
    <cellStyle name="Normal 3 2 2 2 7 4 2" xfId="37993"/>
    <cellStyle name="Normal 3 2 2 2 7 5" xfId="19181"/>
    <cellStyle name="Normal 3 2 2 2 7 5 2" xfId="41953"/>
    <cellStyle name="Normal 3 2 2 2 7 6" xfId="25341"/>
    <cellStyle name="Normal 3 2 2 2 8" xfId="3559"/>
    <cellStyle name="Normal 3 2 2 2 8 2" xfId="7684"/>
    <cellStyle name="Normal 3 2 2 2 8 2 2" xfId="30456"/>
    <cellStyle name="Normal 3 2 2 2 8 3" xfId="11811"/>
    <cellStyle name="Normal 3 2 2 2 8 3 2" xfId="34583"/>
    <cellStyle name="Normal 3 2 2 2 8 4" xfId="16211"/>
    <cellStyle name="Normal 3 2 2 2 8 4 2" xfId="38983"/>
    <cellStyle name="Normal 3 2 2 2 8 5" xfId="20171"/>
    <cellStyle name="Normal 3 2 2 2 8 5 2" xfId="42943"/>
    <cellStyle name="Normal 3 2 2 2 8 6" xfId="26331"/>
    <cellStyle name="Normal 3 2 2 2 9" xfId="4439"/>
    <cellStyle name="Normal 3 2 2 2 9 2" xfId="27211"/>
    <cellStyle name="Normal 3 2 2 20" xfId="3449"/>
    <cellStyle name="Normal 3 2 2 20 2" xfId="7574"/>
    <cellStyle name="Normal 3 2 2 20 2 2" xfId="30346"/>
    <cellStyle name="Normal 3 2 2 20 3" xfId="11701"/>
    <cellStyle name="Normal 3 2 2 20 3 2" xfId="34473"/>
    <cellStyle name="Normal 3 2 2 20 4" xfId="16101"/>
    <cellStyle name="Normal 3 2 2 20 4 2" xfId="38873"/>
    <cellStyle name="Normal 3 2 2 20 5" xfId="20061"/>
    <cellStyle name="Normal 3 2 2 20 5 2" xfId="42833"/>
    <cellStyle name="Normal 3 2 2 20 6" xfId="26221"/>
    <cellStyle name="Normal 3 2 2 21" xfId="3504"/>
    <cellStyle name="Normal 3 2 2 21 2" xfId="7629"/>
    <cellStyle name="Normal 3 2 2 21 2 2" xfId="30401"/>
    <cellStyle name="Normal 3 2 2 21 3" xfId="11756"/>
    <cellStyle name="Normal 3 2 2 21 3 2" xfId="34528"/>
    <cellStyle name="Normal 3 2 2 21 4" xfId="16156"/>
    <cellStyle name="Normal 3 2 2 21 4 2" xfId="38928"/>
    <cellStyle name="Normal 3 2 2 21 5" xfId="20116"/>
    <cellStyle name="Normal 3 2 2 21 5 2" xfId="42888"/>
    <cellStyle name="Normal 3 2 2 21 6" xfId="26276"/>
    <cellStyle name="Normal 3 2 2 22" xfId="4219"/>
    <cellStyle name="Normal 3 2 2 22 2" xfId="26991"/>
    <cellStyle name="Normal 3 2 2 23" xfId="4274"/>
    <cellStyle name="Normal 3 2 2 23 2" xfId="27046"/>
    <cellStyle name="Normal 3 2 2 24" xfId="4329"/>
    <cellStyle name="Normal 3 2 2 24 2" xfId="27101"/>
    <cellStyle name="Normal 3 2 2 25" xfId="4384"/>
    <cellStyle name="Normal 3 2 2 25 2" xfId="27156"/>
    <cellStyle name="Normal 3 2 2 26" xfId="8344"/>
    <cellStyle name="Normal 3 2 2 26 2" xfId="31116"/>
    <cellStyle name="Normal 3 2 2 27" xfId="8401"/>
    <cellStyle name="Normal 3 2 2 27 2" xfId="31173"/>
    <cellStyle name="Normal 3 2 2 28" xfId="8456"/>
    <cellStyle name="Normal 3 2 2 28 2" xfId="31228"/>
    <cellStyle name="Normal 3 2 2 29" xfId="8511"/>
    <cellStyle name="Normal 3 2 2 29 2" xfId="31283"/>
    <cellStyle name="Normal 3 2 2 3" xfId="314"/>
    <cellStyle name="Normal 3 2 2 3 10" xfId="16981"/>
    <cellStyle name="Normal 3 2 2 3 10 2" xfId="39753"/>
    <cellStyle name="Normal 3 2 2 3 11" xfId="23086"/>
    <cellStyle name="Normal 3 2 2 3 2" xfId="1084"/>
    <cellStyle name="Normal 3 2 2 3 2 2" xfId="5209"/>
    <cellStyle name="Normal 3 2 2 3 2 2 2" xfId="27981"/>
    <cellStyle name="Normal 3 2 2 3 2 3" xfId="9336"/>
    <cellStyle name="Normal 3 2 2 3 2 3 2" xfId="32108"/>
    <cellStyle name="Normal 3 2 2 3 2 4" xfId="13736"/>
    <cellStyle name="Normal 3 2 2 3 2 4 2" xfId="36508"/>
    <cellStyle name="Normal 3 2 2 3 2 5" xfId="17696"/>
    <cellStyle name="Normal 3 2 2 3 2 5 2" xfId="40468"/>
    <cellStyle name="Normal 3 2 2 3 2 6" xfId="23856"/>
    <cellStyle name="Normal 3 2 2 3 3" xfId="1799"/>
    <cellStyle name="Normal 3 2 2 3 3 2" xfId="5924"/>
    <cellStyle name="Normal 3 2 2 3 3 2 2" xfId="28696"/>
    <cellStyle name="Normal 3 2 2 3 3 3" xfId="10051"/>
    <cellStyle name="Normal 3 2 2 3 3 3 2" xfId="32823"/>
    <cellStyle name="Normal 3 2 2 3 3 4" xfId="14451"/>
    <cellStyle name="Normal 3 2 2 3 3 4 2" xfId="37223"/>
    <cellStyle name="Normal 3 2 2 3 3 5" xfId="18411"/>
    <cellStyle name="Normal 3 2 2 3 3 5 2" xfId="41183"/>
    <cellStyle name="Normal 3 2 2 3 3 6" xfId="24571"/>
    <cellStyle name="Normal 3 2 2 3 4" xfId="2624"/>
    <cellStyle name="Normal 3 2 2 3 4 2" xfId="6749"/>
    <cellStyle name="Normal 3 2 2 3 4 2 2" xfId="29521"/>
    <cellStyle name="Normal 3 2 2 3 4 3" xfId="10876"/>
    <cellStyle name="Normal 3 2 2 3 4 3 2" xfId="33648"/>
    <cellStyle name="Normal 3 2 2 3 4 4" xfId="15276"/>
    <cellStyle name="Normal 3 2 2 3 4 4 2" xfId="38048"/>
    <cellStyle name="Normal 3 2 2 3 4 5" xfId="19236"/>
    <cellStyle name="Normal 3 2 2 3 4 5 2" xfId="42008"/>
    <cellStyle name="Normal 3 2 2 3 4 6" xfId="25396"/>
    <cellStyle name="Normal 3 2 2 3 5" xfId="3614"/>
    <cellStyle name="Normal 3 2 2 3 5 2" xfId="7739"/>
    <cellStyle name="Normal 3 2 2 3 5 2 2" xfId="30511"/>
    <cellStyle name="Normal 3 2 2 3 5 3" xfId="11866"/>
    <cellStyle name="Normal 3 2 2 3 5 3 2" xfId="34638"/>
    <cellStyle name="Normal 3 2 2 3 5 4" xfId="16266"/>
    <cellStyle name="Normal 3 2 2 3 5 4 2" xfId="39038"/>
    <cellStyle name="Normal 3 2 2 3 5 5" xfId="20226"/>
    <cellStyle name="Normal 3 2 2 3 5 5 2" xfId="42998"/>
    <cellStyle name="Normal 3 2 2 3 5 6" xfId="26386"/>
    <cellStyle name="Normal 3 2 2 3 6" xfId="4494"/>
    <cellStyle name="Normal 3 2 2 3 6 2" xfId="27266"/>
    <cellStyle name="Normal 3 2 2 3 7" xfId="8621"/>
    <cellStyle name="Normal 3 2 2 3 7 2" xfId="31393"/>
    <cellStyle name="Normal 3 2 2 3 8" xfId="12581"/>
    <cellStyle name="Normal 3 2 2 3 8 2" xfId="35353"/>
    <cellStyle name="Normal 3 2 2 3 9" xfId="13021"/>
    <cellStyle name="Normal 3 2 2 3 9 2" xfId="35793"/>
    <cellStyle name="Normal 3 2 2 30" xfId="12471"/>
    <cellStyle name="Normal 3 2 2 30 2" xfId="35243"/>
    <cellStyle name="Normal 3 2 2 31" xfId="12801"/>
    <cellStyle name="Normal 3 2 2 31 2" xfId="35573"/>
    <cellStyle name="Normal 3 2 2 32" xfId="12856"/>
    <cellStyle name="Normal 3 2 2 32 2" xfId="35628"/>
    <cellStyle name="Normal 3 2 2 33" xfId="12911"/>
    <cellStyle name="Normal 3 2 2 33 2" xfId="35683"/>
    <cellStyle name="Normal 3 2 2 34" xfId="16871"/>
    <cellStyle name="Normal 3 2 2 34 2" xfId="39643"/>
    <cellStyle name="Normal 3 2 2 35" xfId="20831"/>
    <cellStyle name="Normal 3 2 2 35 2" xfId="43603"/>
    <cellStyle name="Normal 3 2 2 36" xfId="20886"/>
    <cellStyle name="Normal 3 2 2 36 2" xfId="43658"/>
    <cellStyle name="Normal 3 2 2 37" xfId="20941"/>
    <cellStyle name="Normal 3 2 2 37 2" xfId="43713"/>
    <cellStyle name="Normal 3 2 2 38" xfId="20996"/>
    <cellStyle name="Normal 3 2 2 38 2" xfId="43768"/>
    <cellStyle name="Normal 3 2 2 39" xfId="21051"/>
    <cellStyle name="Normal 3 2 2 39 2" xfId="43823"/>
    <cellStyle name="Normal 3 2 2 4" xfId="479"/>
    <cellStyle name="Normal 3 2 2 4 10" xfId="17091"/>
    <cellStyle name="Normal 3 2 2 4 10 2" xfId="39863"/>
    <cellStyle name="Normal 3 2 2 4 11" xfId="23251"/>
    <cellStyle name="Normal 3 2 2 4 2" xfId="1194"/>
    <cellStyle name="Normal 3 2 2 4 2 2" xfId="5319"/>
    <cellStyle name="Normal 3 2 2 4 2 2 2" xfId="28091"/>
    <cellStyle name="Normal 3 2 2 4 2 3" xfId="9446"/>
    <cellStyle name="Normal 3 2 2 4 2 3 2" xfId="32218"/>
    <cellStyle name="Normal 3 2 2 4 2 4" xfId="13846"/>
    <cellStyle name="Normal 3 2 2 4 2 4 2" xfId="36618"/>
    <cellStyle name="Normal 3 2 2 4 2 5" xfId="17806"/>
    <cellStyle name="Normal 3 2 2 4 2 5 2" xfId="40578"/>
    <cellStyle name="Normal 3 2 2 4 2 6" xfId="23966"/>
    <cellStyle name="Normal 3 2 2 4 3" xfId="1909"/>
    <cellStyle name="Normal 3 2 2 4 3 2" xfId="6034"/>
    <cellStyle name="Normal 3 2 2 4 3 2 2" xfId="28806"/>
    <cellStyle name="Normal 3 2 2 4 3 3" xfId="10161"/>
    <cellStyle name="Normal 3 2 2 4 3 3 2" xfId="32933"/>
    <cellStyle name="Normal 3 2 2 4 3 4" xfId="14561"/>
    <cellStyle name="Normal 3 2 2 4 3 4 2" xfId="37333"/>
    <cellStyle name="Normal 3 2 2 4 3 5" xfId="18521"/>
    <cellStyle name="Normal 3 2 2 4 3 5 2" xfId="41293"/>
    <cellStyle name="Normal 3 2 2 4 3 6" xfId="24681"/>
    <cellStyle name="Normal 3 2 2 4 4" xfId="2734"/>
    <cellStyle name="Normal 3 2 2 4 4 2" xfId="6859"/>
    <cellStyle name="Normal 3 2 2 4 4 2 2" xfId="29631"/>
    <cellStyle name="Normal 3 2 2 4 4 3" xfId="10986"/>
    <cellStyle name="Normal 3 2 2 4 4 3 2" xfId="33758"/>
    <cellStyle name="Normal 3 2 2 4 4 4" xfId="15386"/>
    <cellStyle name="Normal 3 2 2 4 4 4 2" xfId="38158"/>
    <cellStyle name="Normal 3 2 2 4 4 5" xfId="19346"/>
    <cellStyle name="Normal 3 2 2 4 4 5 2" xfId="42118"/>
    <cellStyle name="Normal 3 2 2 4 4 6" xfId="25506"/>
    <cellStyle name="Normal 3 2 2 4 5" xfId="3724"/>
    <cellStyle name="Normal 3 2 2 4 5 2" xfId="7849"/>
    <cellStyle name="Normal 3 2 2 4 5 2 2" xfId="30621"/>
    <cellStyle name="Normal 3 2 2 4 5 3" xfId="11976"/>
    <cellStyle name="Normal 3 2 2 4 5 3 2" xfId="34748"/>
    <cellStyle name="Normal 3 2 2 4 5 4" xfId="16376"/>
    <cellStyle name="Normal 3 2 2 4 5 4 2" xfId="39148"/>
    <cellStyle name="Normal 3 2 2 4 5 5" xfId="20336"/>
    <cellStyle name="Normal 3 2 2 4 5 5 2" xfId="43108"/>
    <cellStyle name="Normal 3 2 2 4 5 6" xfId="26496"/>
    <cellStyle name="Normal 3 2 2 4 6" xfId="4604"/>
    <cellStyle name="Normal 3 2 2 4 6 2" xfId="27376"/>
    <cellStyle name="Normal 3 2 2 4 7" xfId="8731"/>
    <cellStyle name="Normal 3 2 2 4 7 2" xfId="31503"/>
    <cellStyle name="Normal 3 2 2 4 8" xfId="12691"/>
    <cellStyle name="Normal 3 2 2 4 8 2" xfId="35463"/>
    <cellStyle name="Normal 3 2 2 4 9" xfId="13131"/>
    <cellStyle name="Normal 3 2 2 4 9 2" xfId="35903"/>
    <cellStyle name="Normal 3 2 2 40" xfId="21106"/>
    <cellStyle name="Normal 3 2 2 40 2" xfId="43878"/>
    <cellStyle name="Normal 3 2 2 41" xfId="21161"/>
    <cellStyle name="Normal 3 2 2 41 2" xfId="43933"/>
    <cellStyle name="Normal 3 2 2 42" xfId="21216"/>
    <cellStyle name="Normal 3 2 2 42 2" xfId="43988"/>
    <cellStyle name="Normal 3 2 2 43" xfId="21271"/>
    <cellStyle name="Normal 3 2 2 43 2" xfId="44043"/>
    <cellStyle name="Normal 3 2 2 44" xfId="21326"/>
    <cellStyle name="Normal 3 2 2 44 2" xfId="44098"/>
    <cellStyle name="Normal 3 2 2 45" xfId="21381"/>
    <cellStyle name="Normal 3 2 2 45 2" xfId="44153"/>
    <cellStyle name="Normal 3 2 2 46" xfId="21436"/>
    <cellStyle name="Normal 3 2 2 46 2" xfId="44208"/>
    <cellStyle name="Normal 3 2 2 47" xfId="21491"/>
    <cellStyle name="Normal 3 2 2 47 2" xfId="44263"/>
    <cellStyle name="Normal 3 2 2 48" xfId="21546"/>
    <cellStyle name="Normal 3 2 2 48 2" xfId="44318"/>
    <cellStyle name="Normal 3 2 2 49" xfId="21601"/>
    <cellStyle name="Normal 3 2 2 49 2" xfId="44373"/>
    <cellStyle name="Normal 3 2 2 5" xfId="589"/>
    <cellStyle name="Normal 3 2 2 5 10" xfId="23361"/>
    <cellStyle name="Normal 3 2 2 5 2" xfId="1304"/>
    <cellStyle name="Normal 3 2 2 5 2 2" xfId="5429"/>
    <cellStyle name="Normal 3 2 2 5 2 2 2" xfId="28201"/>
    <cellStyle name="Normal 3 2 2 5 2 3" xfId="9556"/>
    <cellStyle name="Normal 3 2 2 5 2 3 2" xfId="32328"/>
    <cellStyle name="Normal 3 2 2 5 2 4" xfId="13956"/>
    <cellStyle name="Normal 3 2 2 5 2 4 2" xfId="36728"/>
    <cellStyle name="Normal 3 2 2 5 2 5" xfId="17916"/>
    <cellStyle name="Normal 3 2 2 5 2 5 2" xfId="40688"/>
    <cellStyle name="Normal 3 2 2 5 2 6" xfId="24076"/>
    <cellStyle name="Normal 3 2 2 5 3" xfId="2019"/>
    <cellStyle name="Normal 3 2 2 5 3 2" xfId="6144"/>
    <cellStyle name="Normal 3 2 2 5 3 2 2" xfId="28916"/>
    <cellStyle name="Normal 3 2 2 5 3 3" xfId="10271"/>
    <cellStyle name="Normal 3 2 2 5 3 3 2" xfId="33043"/>
    <cellStyle name="Normal 3 2 2 5 3 4" xfId="14671"/>
    <cellStyle name="Normal 3 2 2 5 3 4 2" xfId="37443"/>
    <cellStyle name="Normal 3 2 2 5 3 5" xfId="18631"/>
    <cellStyle name="Normal 3 2 2 5 3 5 2" xfId="41403"/>
    <cellStyle name="Normal 3 2 2 5 3 6" xfId="24791"/>
    <cellStyle name="Normal 3 2 2 5 4" xfId="2844"/>
    <cellStyle name="Normal 3 2 2 5 4 2" xfId="6969"/>
    <cellStyle name="Normal 3 2 2 5 4 2 2" xfId="29741"/>
    <cellStyle name="Normal 3 2 2 5 4 3" xfId="11096"/>
    <cellStyle name="Normal 3 2 2 5 4 3 2" xfId="33868"/>
    <cellStyle name="Normal 3 2 2 5 4 4" xfId="15496"/>
    <cellStyle name="Normal 3 2 2 5 4 4 2" xfId="38268"/>
    <cellStyle name="Normal 3 2 2 5 4 5" xfId="19456"/>
    <cellStyle name="Normal 3 2 2 5 4 5 2" xfId="42228"/>
    <cellStyle name="Normal 3 2 2 5 4 6" xfId="25616"/>
    <cellStyle name="Normal 3 2 2 5 5" xfId="3834"/>
    <cellStyle name="Normal 3 2 2 5 5 2" xfId="7959"/>
    <cellStyle name="Normal 3 2 2 5 5 2 2" xfId="30731"/>
    <cellStyle name="Normal 3 2 2 5 5 3" xfId="12086"/>
    <cellStyle name="Normal 3 2 2 5 5 3 2" xfId="34858"/>
    <cellStyle name="Normal 3 2 2 5 5 4" xfId="16486"/>
    <cellStyle name="Normal 3 2 2 5 5 4 2" xfId="39258"/>
    <cellStyle name="Normal 3 2 2 5 5 5" xfId="20446"/>
    <cellStyle name="Normal 3 2 2 5 5 5 2" xfId="43218"/>
    <cellStyle name="Normal 3 2 2 5 5 6" xfId="26606"/>
    <cellStyle name="Normal 3 2 2 5 6" xfId="4714"/>
    <cellStyle name="Normal 3 2 2 5 6 2" xfId="27486"/>
    <cellStyle name="Normal 3 2 2 5 7" xfId="8841"/>
    <cellStyle name="Normal 3 2 2 5 7 2" xfId="31613"/>
    <cellStyle name="Normal 3 2 2 5 8" xfId="13241"/>
    <cellStyle name="Normal 3 2 2 5 8 2" xfId="36013"/>
    <cellStyle name="Normal 3 2 2 5 9" xfId="17201"/>
    <cellStyle name="Normal 3 2 2 5 9 2" xfId="39973"/>
    <cellStyle name="Normal 3 2 2 50" xfId="21656"/>
    <cellStyle name="Normal 3 2 2 50 2" xfId="44428"/>
    <cellStyle name="Normal 3 2 2 51" xfId="21711"/>
    <cellStyle name="Normal 3 2 2 51 2" xfId="44483"/>
    <cellStyle name="Normal 3 2 2 52" xfId="21766"/>
    <cellStyle name="Normal 3 2 2 52 2" xfId="44538"/>
    <cellStyle name="Normal 3 2 2 53" xfId="21821"/>
    <cellStyle name="Normal 3 2 2 53 2" xfId="44593"/>
    <cellStyle name="Normal 3 2 2 54" xfId="21876"/>
    <cellStyle name="Normal 3 2 2 54 2" xfId="44648"/>
    <cellStyle name="Normal 3 2 2 55" xfId="21931"/>
    <cellStyle name="Normal 3 2 2 55 2" xfId="44703"/>
    <cellStyle name="Normal 3 2 2 56" xfId="21986"/>
    <cellStyle name="Normal 3 2 2 56 2" xfId="44758"/>
    <cellStyle name="Normal 3 2 2 57" xfId="22041"/>
    <cellStyle name="Normal 3 2 2 57 2" xfId="44813"/>
    <cellStyle name="Normal 3 2 2 58" xfId="22096"/>
    <cellStyle name="Normal 3 2 2 58 2" xfId="44868"/>
    <cellStyle name="Normal 3 2 2 59" xfId="22151"/>
    <cellStyle name="Normal 3 2 2 59 2" xfId="44923"/>
    <cellStyle name="Normal 3 2 2 6" xfId="644"/>
    <cellStyle name="Normal 3 2 2 6 10" xfId="23416"/>
    <cellStyle name="Normal 3 2 2 6 2" xfId="1359"/>
    <cellStyle name="Normal 3 2 2 6 2 2" xfId="5484"/>
    <cellStyle name="Normal 3 2 2 6 2 2 2" xfId="28256"/>
    <cellStyle name="Normal 3 2 2 6 2 3" xfId="9611"/>
    <cellStyle name="Normal 3 2 2 6 2 3 2" xfId="32383"/>
    <cellStyle name="Normal 3 2 2 6 2 4" xfId="14011"/>
    <cellStyle name="Normal 3 2 2 6 2 4 2" xfId="36783"/>
    <cellStyle name="Normal 3 2 2 6 2 5" xfId="17971"/>
    <cellStyle name="Normal 3 2 2 6 2 5 2" xfId="40743"/>
    <cellStyle name="Normal 3 2 2 6 2 6" xfId="24131"/>
    <cellStyle name="Normal 3 2 2 6 3" xfId="2074"/>
    <cellStyle name="Normal 3 2 2 6 3 2" xfId="6199"/>
    <cellStyle name="Normal 3 2 2 6 3 2 2" xfId="28971"/>
    <cellStyle name="Normal 3 2 2 6 3 3" xfId="10326"/>
    <cellStyle name="Normal 3 2 2 6 3 3 2" xfId="33098"/>
    <cellStyle name="Normal 3 2 2 6 3 4" xfId="14726"/>
    <cellStyle name="Normal 3 2 2 6 3 4 2" xfId="37498"/>
    <cellStyle name="Normal 3 2 2 6 3 5" xfId="18686"/>
    <cellStyle name="Normal 3 2 2 6 3 5 2" xfId="41458"/>
    <cellStyle name="Normal 3 2 2 6 3 6" xfId="24846"/>
    <cellStyle name="Normal 3 2 2 6 4" xfId="2899"/>
    <cellStyle name="Normal 3 2 2 6 4 2" xfId="7024"/>
    <cellStyle name="Normal 3 2 2 6 4 2 2" xfId="29796"/>
    <cellStyle name="Normal 3 2 2 6 4 3" xfId="11151"/>
    <cellStyle name="Normal 3 2 2 6 4 3 2" xfId="33923"/>
    <cellStyle name="Normal 3 2 2 6 4 4" xfId="15551"/>
    <cellStyle name="Normal 3 2 2 6 4 4 2" xfId="38323"/>
    <cellStyle name="Normal 3 2 2 6 4 5" xfId="19511"/>
    <cellStyle name="Normal 3 2 2 6 4 5 2" xfId="42283"/>
    <cellStyle name="Normal 3 2 2 6 4 6" xfId="25671"/>
    <cellStyle name="Normal 3 2 2 6 5" xfId="3889"/>
    <cellStyle name="Normal 3 2 2 6 5 2" xfId="8014"/>
    <cellStyle name="Normal 3 2 2 6 5 2 2" xfId="30786"/>
    <cellStyle name="Normal 3 2 2 6 5 3" xfId="12141"/>
    <cellStyle name="Normal 3 2 2 6 5 3 2" xfId="34913"/>
    <cellStyle name="Normal 3 2 2 6 5 4" xfId="16541"/>
    <cellStyle name="Normal 3 2 2 6 5 4 2" xfId="39313"/>
    <cellStyle name="Normal 3 2 2 6 5 5" xfId="20501"/>
    <cellStyle name="Normal 3 2 2 6 5 5 2" xfId="43273"/>
    <cellStyle name="Normal 3 2 2 6 5 6" xfId="26661"/>
    <cellStyle name="Normal 3 2 2 6 6" xfId="4769"/>
    <cellStyle name="Normal 3 2 2 6 6 2" xfId="27541"/>
    <cellStyle name="Normal 3 2 2 6 7" xfId="8896"/>
    <cellStyle name="Normal 3 2 2 6 7 2" xfId="31668"/>
    <cellStyle name="Normal 3 2 2 6 8" xfId="13296"/>
    <cellStyle name="Normal 3 2 2 6 8 2" xfId="36068"/>
    <cellStyle name="Normal 3 2 2 6 9" xfId="17256"/>
    <cellStyle name="Normal 3 2 2 6 9 2" xfId="40028"/>
    <cellStyle name="Normal 3 2 2 60" xfId="22206"/>
    <cellStyle name="Normal 3 2 2 60 2" xfId="44978"/>
    <cellStyle name="Normal 3 2 2 61" xfId="22261"/>
    <cellStyle name="Normal 3 2 2 61 2" xfId="45033"/>
    <cellStyle name="Normal 3 2 2 62" xfId="22316"/>
    <cellStyle name="Normal 3 2 2 62 2" xfId="45088"/>
    <cellStyle name="Normal 3 2 2 63" xfId="22371"/>
    <cellStyle name="Normal 3 2 2 63 2" xfId="45143"/>
    <cellStyle name="Normal 3 2 2 64" xfId="22426"/>
    <cellStyle name="Normal 3 2 2 64 2" xfId="45198"/>
    <cellStyle name="Normal 3 2 2 65" xfId="22481"/>
    <cellStyle name="Normal 3 2 2 65 2" xfId="45253"/>
    <cellStyle name="Normal 3 2 2 66" xfId="22536"/>
    <cellStyle name="Normal 3 2 2 66 2" xfId="45308"/>
    <cellStyle name="Normal 3 2 2 67" xfId="22591"/>
    <cellStyle name="Normal 3 2 2 67 2" xfId="45363"/>
    <cellStyle name="Normal 3 2 2 68" xfId="22646"/>
    <cellStyle name="Normal 3 2 2 68 2" xfId="45418"/>
    <cellStyle name="Normal 3 2 2 69" xfId="22701"/>
    <cellStyle name="Normal 3 2 2 69 2" xfId="45473"/>
    <cellStyle name="Normal 3 2 2 7" xfId="699"/>
    <cellStyle name="Normal 3 2 2 7 10" xfId="23471"/>
    <cellStyle name="Normal 3 2 2 7 2" xfId="1414"/>
    <cellStyle name="Normal 3 2 2 7 2 2" xfId="5539"/>
    <cellStyle name="Normal 3 2 2 7 2 2 2" xfId="28311"/>
    <cellStyle name="Normal 3 2 2 7 2 3" xfId="9666"/>
    <cellStyle name="Normal 3 2 2 7 2 3 2" xfId="32438"/>
    <cellStyle name="Normal 3 2 2 7 2 4" xfId="14066"/>
    <cellStyle name="Normal 3 2 2 7 2 4 2" xfId="36838"/>
    <cellStyle name="Normal 3 2 2 7 2 5" xfId="18026"/>
    <cellStyle name="Normal 3 2 2 7 2 5 2" xfId="40798"/>
    <cellStyle name="Normal 3 2 2 7 2 6" xfId="24186"/>
    <cellStyle name="Normal 3 2 2 7 3" xfId="2129"/>
    <cellStyle name="Normal 3 2 2 7 3 2" xfId="6254"/>
    <cellStyle name="Normal 3 2 2 7 3 2 2" xfId="29026"/>
    <cellStyle name="Normal 3 2 2 7 3 3" xfId="10381"/>
    <cellStyle name="Normal 3 2 2 7 3 3 2" xfId="33153"/>
    <cellStyle name="Normal 3 2 2 7 3 4" xfId="14781"/>
    <cellStyle name="Normal 3 2 2 7 3 4 2" xfId="37553"/>
    <cellStyle name="Normal 3 2 2 7 3 5" xfId="18741"/>
    <cellStyle name="Normal 3 2 2 7 3 5 2" xfId="41513"/>
    <cellStyle name="Normal 3 2 2 7 3 6" xfId="24901"/>
    <cellStyle name="Normal 3 2 2 7 4" xfId="2954"/>
    <cellStyle name="Normal 3 2 2 7 4 2" xfId="7079"/>
    <cellStyle name="Normal 3 2 2 7 4 2 2" xfId="29851"/>
    <cellStyle name="Normal 3 2 2 7 4 3" xfId="11206"/>
    <cellStyle name="Normal 3 2 2 7 4 3 2" xfId="33978"/>
    <cellStyle name="Normal 3 2 2 7 4 4" xfId="15606"/>
    <cellStyle name="Normal 3 2 2 7 4 4 2" xfId="38378"/>
    <cellStyle name="Normal 3 2 2 7 4 5" xfId="19566"/>
    <cellStyle name="Normal 3 2 2 7 4 5 2" xfId="42338"/>
    <cellStyle name="Normal 3 2 2 7 4 6" xfId="25726"/>
    <cellStyle name="Normal 3 2 2 7 5" xfId="3944"/>
    <cellStyle name="Normal 3 2 2 7 5 2" xfId="8069"/>
    <cellStyle name="Normal 3 2 2 7 5 2 2" xfId="30841"/>
    <cellStyle name="Normal 3 2 2 7 5 3" xfId="12196"/>
    <cellStyle name="Normal 3 2 2 7 5 3 2" xfId="34968"/>
    <cellStyle name="Normal 3 2 2 7 5 4" xfId="16596"/>
    <cellStyle name="Normal 3 2 2 7 5 4 2" xfId="39368"/>
    <cellStyle name="Normal 3 2 2 7 5 5" xfId="20556"/>
    <cellStyle name="Normal 3 2 2 7 5 5 2" xfId="43328"/>
    <cellStyle name="Normal 3 2 2 7 5 6" xfId="26716"/>
    <cellStyle name="Normal 3 2 2 7 6" xfId="4824"/>
    <cellStyle name="Normal 3 2 2 7 6 2" xfId="27596"/>
    <cellStyle name="Normal 3 2 2 7 7" xfId="8951"/>
    <cellStyle name="Normal 3 2 2 7 7 2" xfId="31723"/>
    <cellStyle name="Normal 3 2 2 7 8" xfId="13351"/>
    <cellStyle name="Normal 3 2 2 7 8 2" xfId="36123"/>
    <cellStyle name="Normal 3 2 2 7 9" xfId="17311"/>
    <cellStyle name="Normal 3 2 2 7 9 2" xfId="40083"/>
    <cellStyle name="Normal 3 2 2 70" xfId="22756"/>
    <cellStyle name="Normal 3 2 2 70 2" xfId="45528"/>
    <cellStyle name="Normal 3 2 2 71" xfId="22811"/>
    <cellStyle name="Normal 3 2 2 71 2" xfId="45583"/>
    <cellStyle name="Normal 3 2 2 72" xfId="22866"/>
    <cellStyle name="Normal 3 2 2 72 2" xfId="45638"/>
    <cellStyle name="Normal 3 2 2 73" xfId="22921"/>
    <cellStyle name="Normal 3 2 2 73 2" xfId="45693"/>
    <cellStyle name="Normal 3 2 2 74" xfId="22976"/>
    <cellStyle name="Normal 3 2 2 8" xfId="754"/>
    <cellStyle name="Normal 3 2 2 8 10" xfId="23526"/>
    <cellStyle name="Normal 3 2 2 8 2" xfId="1469"/>
    <cellStyle name="Normal 3 2 2 8 2 2" xfId="5594"/>
    <cellStyle name="Normal 3 2 2 8 2 2 2" xfId="28366"/>
    <cellStyle name="Normal 3 2 2 8 2 3" xfId="9721"/>
    <cellStyle name="Normal 3 2 2 8 2 3 2" xfId="32493"/>
    <cellStyle name="Normal 3 2 2 8 2 4" xfId="14121"/>
    <cellStyle name="Normal 3 2 2 8 2 4 2" xfId="36893"/>
    <cellStyle name="Normal 3 2 2 8 2 5" xfId="18081"/>
    <cellStyle name="Normal 3 2 2 8 2 5 2" xfId="40853"/>
    <cellStyle name="Normal 3 2 2 8 2 6" xfId="24241"/>
    <cellStyle name="Normal 3 2 2 8 3" xfId="2184"/>
    <cellStyle name="Normal 3 2 2 8 3 2" xfId="6309"/>
    <cellStyle name="Normal 3 2 2 8 3 2 2" xfId="29081"/>
    <cellStyle name="Normal 3 2 2 8 3 3" xfId="10436"/>
    <cellStyle name="Normal 3 2 2 8 3 3 2" xfId="33208"/>
    <cellStyle name="Normal 3 2 2 8 3 4" xfId="14836"/>
    <cellStyle name="Normal 3 2 2 8 3 4 2" xfId="37608"/>
    <cellStyle name="Normal 3 2 2 8 3 5" xfId="18796"/>
    <cellStyle name="Normal 3 2 2 8 3 5 2" xfId="41568"/>
    <cellStyle name="Normal 3 2 2 8 3 6" xfId="24956"/>
    <cellStyle name="Normal 3 2 2 8 4" xfId="3009"/>
    <cellStyle name="Normal 3 2 2 8 4 2" xfId="7134"/>
    <cellStyle name="Normal 3 2 2 8 4 2 2" xfId="29906"/>
    <cellStyle name="Normal 3 2 2 8 4 3" xfId="11261"/>
    <cellStyle name="Normal 3 2 2 8 4 3 2" xfId="34033"/>
    <cellStyle name="Normal 3 2 2 8 4 4" xfId="15661"/>
    <cellStyle name="Normal 3 2 2 8 4 4 2" xfId="38433"/>
    <cellStyle name="Normal 3 2 2 8 4 5" xfId="19621"/>
    <cellStyle name="Normal 3 2 2 8 4 5 2" xfId="42393"/>
    <cellStyle name="Normal 3 2 2 8 4 6" xfId="25781"/>
    <cellStyle name="Normal 3 2 2 8 5" xfId="3999"/>
    <cellStyle name="Normal 3 2 2 8 5 2" xfId="8124"/>
    <cellStyle name="Normal 3 2 2 8 5 2 2" xfId="30896"/>
    <cellStyle name="Normal 3 2 2 8 5 3" xfId="12251"/>
    <cellStyle name="Normal 3 2 2 8 5 3 2" xfId="35023"/>
    <cellStyle name="Normal 3 2 2 8 5 4" xfId="16651"/>
    <cellStyle name="Normal 3 2 2 8 5 4 2" xfId="39423"/>
    <cellStyle name="Normal 3 2 2 8 5 5" xfId="20611"/>
    <cellStyle name="Normal 3 2 2 8 5 5 2" xfId="43383"/>
    <cellStyle name="Normal 3 2 2 8 5 6" xfId="26771"/>
    <cellStyle name="Normal 3 2 2 8 6" xfId="4879"/>
    <cellStyle name="Normal 3 2 2 8 6 2" xfId="27651"/>
    <cellStyle name="Normal 3 2 2 8 7" xfId="9006"/>
    <cellStyle name="Normal 3 2 2 8 7 2" xfId="31778"/>
    <cellStyle name="Normal 3 2 2 8 8" xfId="13406"/>
    <cellStyle name="Normal 3 2 2 8 8 2" xfId="36178"/>
    <cellStyle name="Normal 3 2 2 8 9" xfId="17366"/>
    <cellStyle name="Normal 3 2 2 8 9 2" xfId="40138"/>
    <cellStyle name="Normal 3 2 2 9" xfId="864"/>
    <cellStyle name="Normal 3 2 2 9 10" xfId="23636"/>
    <cellStyle name="Normal 3 2 2 9 2" xfId="1579"/>
    <cellStyle name="Normal 3 2 2 9 2 2" xfId="5704"/>
    <cellStyle name="Normal 3 2 2 9 2 2 2" xfId="28476"/>
    <cellStyle name="Normal 3 2 2 9 2 3" xfId="9831"/>
    <cellStyle name="Normal 3 2 2 9 2 3 2" xfId="32603"/>
    <cellStyle name="Normal 3 2 2 9 2 4" xfId="14231"/>
    <cellStyle name="Normal 3 2 2 9 2 4 2" xfId="37003"/>
    <cellStyle name="Normal 3 2 2 9 2 5" xfId="18191"/>
    <cellStyle name="Normal 3 2 2 9 2 5 2" xfId="40963"/>
    <cellStyle name="Normal 3 2 2 9 2 6" xfId="24351"/>
    <cellStyle name="Normal 3 2 2 9 3" xfId="2294"/>
    <cellStyle name="Normal 3 2 2 9 3 2" xfId="6419"/>
    <cellStyle name="Normal 3 2 2 9 3 2 2" xfId="29191"/>
    <cellStyle name="Normal 3 2 2 9 3 3" xfId="10546"/>
    <cellStyle name="Normal 3 2 2 9 3 3 2" xfId="33318"/>
    <cellStyle name="Normal 3 2 2 9 3 4" xfId="14946"/>
    <cellStyle name="Normal 3 2 2 9 3 4 2" xfId="37718"/>
    <cellStyle name="Normal 3 2 2 9 3 5" xfId="18906"/>
    <cellStyle name="Normal 3 2 2 9 3 5 2" xfId="41678"/>
    <cellStyle name="Normal 3 2 2 9 3 6" xfId="25066"/>
    <cellStyle name="Normal 3 2 2 9 4" xfId="3119"/>
    <cellStyle name="Normal 3 2 2 9 4 2" xfId="7244"/>
    <cellStyle name="Normal 3 2 2 9 4 2 2" xfId="30016"/>
    <cellStyle name="Normal 3 2 2 9 4 3" xfId="11371"/>
    <cellStyle name="Normal 3 2 2 9 4 3 2" xfId="34143"/>
    <cellStyle name="Normal 3 2 2 9 4 4" xfId="15771"/>
    <cellStyle name="Normal 3 2 2 9 4 4 2" xfId="38543"/>
    <cellStyle name="Normal 3 2 2 9 4 5" xfId="19731"/>
    <cellStyle name="Normal 3 2 2 9 4 5 2" xfId="42503"/>
    <cellStyle name="Normal 3 2 2 9 4 6" xfId="25891"/>
    <cellStyle name="Normal 3 2 2 9 5" xfId="4109"/>
    <cellStyle name="Normal 3 2 2 9 5 2" xfId="8234"/>
    <cellStyle name="Normal 3 2 2 9 5 2 2" xfId="31006"/>
    <cellStyle name="Normal 3 2 2 9 5 3" xfId="12361"/>
    <cellStyle name="Normal 3 2 2 9 5 3 2" xfId="35133"/>
    <cellStyle name="Normal 3 2 2 9 5 4" xfId="16761"/>
    <cellStyle name="Normal 3 2 2 9 5 4 2" xfId="39533"/>
    <cellStyle name="Normal 3 2 2 9 5 5" xfId="20721"/>
    <cellStyle name="Normal 3 2 2 9 5 5 2" xfId="43493"/>
    <cellStyle name="Normal 3 2 2 9 5 6" xfId="26881"/>
    <cellStyle name="Normal 3 2 2 9 6" xfId="4989"/>
    <cellStyle name="Normal 3 2 2 9 6 2" xfId="27761"/>
    <cellStyle name="Normal 3 2 2 9 7" xfId="9116"/>
    <cellStyle name="Normal 3 2 2 9 7 2" xfId="31888"/>
    <cellStyle name="Normal 3 2 2 9 8" xfId="13516"/>
    <cellStyle name="Normal 3 2 2 9 8 2" xfId="36288"/>
    <cellStyle name="Normal 3 2 2 9 9" xfId="17476"/>
    <cellStyle name="Normal 3 2 2 9 9 2" xfId="40248"/>
    <cellStyle name="Normal 3 2 20" xfId="3393"/>
    <cellStyle name="Normal 3 2 20 2" xfId="7518"/>
    <cellStyle name="Normal 3 2 20 2 2" xfId="30290"/>
    <cellStyle name="Normal 3 2 20 3" xfId="11645"/>
    <cellStyle name="Normal 3 2 20 3 2" xfId="34417"/>
    <cellStyle name="Normal 3 2 20 4" xfId="16045"/>
    <cellStyle name="Normal 3 2 20 4 2" xfId="38817"/>
    <cellStyle name="Normal 3 2 20 5" xfId="20005"/>
    <cellStyle name="Normal 3 2 20 5 2" xfId="42777"/>
    <cellStyle name="Normal 3 2 20 6" xfId="26165"/>
    <cellStyle name="Normal 3 2 21" xfId="3448"/>
    <cellStyle name="Normal 3 2 21 2" xfId="7573"/>
    <cellStyle name="Normal 3 2 21 2 2" xfId="30345"/>
    <cellStyle name="Normal 3 2 21 3" xfId="11700"/>
    <cellStyle name="Normal 3 2 21 3 2" xfId="34472"/>
    <cellStyle name="Normal 3 2 21 4" xfId="16100"/>
    <cellStyle name="Normal 3 2 21 4 2" xfId="38872"/>
    <cellStyle name="Normal 3 2 21 5" xfId="20060"/>
    <cellStyle name="Normal 3 2 21 5 2" xfId="42832"/>
    <cellStyle name="Normal 3 2 21 6" xfId="26220"/>
    <cellStyle name="Normal 3 2 22" xfId="3503"/>
    <cellStyle name="Normal 3 2 22 2" xfId="7628"/>
    <cellStyle name="Normal 3 2 22 2 2" xfId="30400"/>
    <cellStyle name="Normal 3 2 22 3" xfId="11755"/>
    <cellStyle name="Normal 3 2 22 3 2" xfId="34527"/>
    <cellStyle name="Normal 3 2 22 4" xfId="16155"/>
    <cellStyle name="Normal 3 2 22 4 2" xfId="38927"/>
    <cellStyle name="Normal 3 2 22 5" xfId="20115"/>
    <cellStyle name="Normal 3 2 22 5 2" xfId="42887"/>
    <cellStyle name="Normal 3 2 22 6" xfId="26275"/>
    <cellStyle name="Normal 3 2 23" xfId="4218"/>
    <cellStyle name="Normal 3 2 23 2" xfId="26990"/>
    <cellStyle name="Normal 3 2 24" xfId="4273"/>
    <cellStyle name="Normal 3 2 24 2" xfId="27045"/>
    <cellStyle name="Normal 3 2 25" xfId="4328"/>
    <cellStyle name="Normal 3 2 25 2" xfId="27100"/>
    <cellStyle name="Normal 3 2 26" xfId="4383"/>
    <cellStyle name="Normal 3 2 26 2" xfId="27155"/>
    <cellStyle name="Normal 3 2 27" xfId="8343"/>
    <cellStyle name="Normal 3 2 27 2" xfId="31115"/>
    <cellStyle name="Normal 3 2 28" xfId="8400"/>
    <cellStyle name="Normal 3 2 28 2" xfId="31172"/>
    <cellStyle name="Normal 3 2 29" xfId="8455"/>
    <cellStyle name="Normal 3 2 29 2" xfId="31227"/>
    <cellStyle name="Normal 3 2 3" xfId="258"/>
    <cellStyle name="Normal 3 2 3 10" xfId="8565"/>
    <cellStyle name="Normal 3 2 3 10 2" xfId="31337"/>
    <cellStyle name="Normal 3 2 3 11" xfId="12525"/>
    <cellStyle name="Normal 3 2 3 11 2" xfId="35297"/>
    <cellStyle name="Normal 3 2 3 12" xfId="12965"/>
    <cellStyle name="Normal 3 2 3 12 2" xfId="35737"/>
    <cellStyle name="Normal 3 2 3 13" xfId="16925"/>
    <cellStyle name="Normal 3 2 3 13 2" xfId="39697"/>
    <cellStyle name="Normal 3 2 3 14" xfId="368"/>
    <cellStyle name="Normal 3 2 3 14 2" xfId="23140"/>
    <cellStyle name="Normal 3 2 3 15" xfId="23030"/>
    <cellStyle name="Normal 3 2 3 2" xfId="423"/>
    <cellStyle name="Normal 3 2 3 2 10" xfId="17035"/>
    <cellStyle name="Normal 3 2 3 2 10 2" xfId="39807"/>
    <cellStyle name="Normal 3 2 3 2 11" xfId="23195"/>
    <cellStyle name="Normal 3 2 3 2 2" xfId="1138"/>
    <cellStyle name="Normal 3 2 3 2 2 2" xfId="5263"/>
    <cellStyle name="Normal 3 2 3 2 2 2 2" xfId="28035"/>
    <cellStyle name="Normal 3 2 3 2 2 3" xfId="9390"/>
    <cellStyle name="Normal 3 2 3 2 2 3 2" xfId="32162"/>
    <cellStyle name="Normal 3 2 3 2 2 4" xfId="13790"/>
    <cellStyle name="Normal 3 2 3 2 2 4 2" xfId="36562"/>
    <cellStyle name="Normal 3 2 3 2 2 5" xfId="17750"/>
    <cellStyle name="Normal 3 2 3 2 2 5 2" xfId="40522"/>
    <cellStyle name="Normal 3 2 3 2 2 6" xfId="23910"/>
    <cellStyle name="Normal 3 2 3 2 3" xfId="1853"/>
    <cellStyle name="Normal 3 2 3 2 3 2" xfId="5978"/>
    <cellStyle name="Normal 3 2 3 2 3 2 2" xfId="28750"/>
    <cellStyle name="Normal 3 2 3 2 3 3" xfId="10105"/>
    <cellStyle name="Normal 3 2 3 2 3 3 2" xfId="32877"/>
    <cellStyle name="Normal 3 2 3 2 3 4" xfId="14505"/>
    <cellStyle name="Normal 3 2 3 2 3 4 2" xfId="37277"/>
    <cellStyle name="Normal 3 2 3 2 3 5" xfId="18465"/>
    <cellStyle name="Normal 3 2 3 2 3 5 2" xfId="41237"/>
    <cellStyle name="Normal 3 2 3 2 3 6" xfId="24625"/>
    <cellStyle name="Normal 3 2 3 2 4" xfId="2678"/>
    <cellStyle name="Normal 3 2 3 2 4 2" xfId="6803"/>
    <cellStyle name="Normal 3 2 3 2 4 2 2" xfId="29575"/>
    <cellStyle name="Normal 3 2 3 2 4 3" xfId="10930"/>
    <cellStyle name="Normal 3 2 3 2 4 3 2" xfId="33702"/>
    <cellStyle name="Normal 3 2 3 2 4 4" xfId="15330"/>
    <cellStyle name="Normal 3 2 3 2 4 4 2" xfId="38102"/>
    <cellStyle name="Normal 3 2 3 2 4 5" xfId="19290"/>
    <cellStyle name="Normal 3 2 3 2 4 5 2" xfId="42062"/>
    <cellStyle name="Normal 3 2 3 2 4 6" xfId="25450"/>
    <cellStyle name="Normal 3 2 3 2 5" xfId="3668"/>
    <cellStyle name="Normal 3 2 3 2 5 2" xfId="7793"/>
    <cellStyle name="Normal 3 2 3 2 5 2 2" xfId="30565"/>
    <cellStyle name="Normal 3 2 3 2 5 3" xfId="11920"/>
    <cellStyle name="Normal 3 2 3 2 5 3 2" xfId="34692"/>
    <cellStyle name="Normal 3 2 3 2 5 4" xfId="16320"/>
    <cellStyle name="Normal 3 2 3 2 5 4 2" xfId="39092"/>
    <cellStyle name="Normal 3 2 3 2 5 5" xfId="20280"/>
    <cellStyle name="Normal 3 2 3 2 5 5 2" xfId="43052"/>
    <cellStyle name="Normal 3 2 3 2 5 6" xfId="26440"/>
    <cellStyle name="Normal 3 2 3 2 6" xfId="4548"/>
    <cellStyle name="Normal 3 2 3 2 6 2" xfId="27320"/>
    <cellStyle name="Normal 3 2 3 2 7" xfId="8675"/>
    <cellStyle name="Normal 3 2 3 2 7 2" xfId="31447"/>
    <cellStyle name="Normal 3 2 3 2 8" xfId="12635"/>
    <cellStyle name="Normal 3 2 3 2 8 2" xfId="35407"/>
    <cellStyle name="Normal 3 2 3 2 9" xfId="13075"/>
    <cellStyle name="Normal 3 2 3 2 9 2" xfId="35847"/>
    <cellStyle name="Normal 3 2 3 3" xfId="533"/>
    <cellStyle name="Normal 3 2 3 3 10" xfId="17145"/>
    <cellStyle name="Normal 3 2 3 3 10 2" xfId="39917"/>
    <cellStyle name="Normal 3 2 3 3 11" xfId="23305"/>
    <cellStyle name="Normal 3 2 3 3 2" xfId="1248"/>
    <cellStyle name="Normal 3 2 3 3 2 2" xfId="5373"/>
    <cellStyle name="Normal 3 2 3 3 2 2 2" xfId="28145"/>
    <cellStyle name="Normal 3 2 3 3 2 3" xfId="9500"/>
    <cellStyle name="Normal 3 2 3 3 2 3 2" xfId="32272"/>
    <cellStyle name="Normal 3 2 3 3 2 4" xfId="13900"/>
    <cellStyle name="Normal 3 2 3 3 2 4 2" xfId="36672"/>
    <cellStyle name="Normal 3 2 3 3 2 5" xfId="17860"/>
    <cellStyle name="Normal 3 2 3 3 2 5 2" xfId="40632"/>
    <cellStyle name="Normal 3 2 3 3 2 6" xfId="24020"/>
    <cellStyle name="Normal 3 2 3 3 3" xfId="1963"/>
    <cellStyle name="Normal 3 2 3 3 3 2" xfId="6088"/>
    <cellStyle name="Normal 3 2 3 3 3 2 2" xfId="28860"/>
    <cellStyle name="Normal 3 2 3 3 3 3" xfId="10215"/>
    <cellStyle name="Normal 3 2 3 3 3 3 2" xfId="32987"/>
    <cellStyle name="Normal 3 2 3 3 3 4" xfId="14615"/>
    <cellStyle name="Normal 3 2 3 3 3 4 2" xfId="37387"/>
    <cellStyle name="Normal 3 2 3 3 3 5" xfId="18575"/>
    <cellStyle name="Normal 3 2 3 3 3 5 2" xfId="41347"/>
    <cellStyle name="Normal 3 2 3 3 3 6" xfId="24735"/>
    <cellStyle name="Normal 3 2 3 3 4" xfId="2788"/>
    <cellStyle name="Normal 3 2 3 3 4 2" xfId="6913"/>
    <cellStyle name="Normal 3 2 3 3 4 2 2" xfId="29685"/>
    <cellStyle name="Normal 3 2 3 3 4 3" xfId="11040"/>
    <cellStyle name="Normal 3 2 3 3 4 3 2" xfId="33812"/>
    <cellStyle name="Normal 3 2 3 3 4 4" xfId="15440"/>
    <cellStyle name="Normal 3 2 3 3 4 4 2" xfId="38212"/>
    <cellStyle name="Normal 3 2 3 3 4 5" xfId="19400"/>
    <cellStyle name="Normal 3 2 3 3 4 5 2" xfId="42172"/>
    <cellStyle name="Normal 3 2 3 3 4 6" xfId="25560"/>
    <cellStyle name="Normal 3 2 3 3 5" xfId="3778"/>
    <cellStyle name="Normal 3 2 3 3 5 2" xfId="7903"/>
    <cellStyle name="Normal 3 2 3 3 5 2 2" xfId="30675"/>
    <cellStyle name="Normal 3 2 3 3 5 3" xfId="12030"/>
    <cellStyle name="Normal 3 2 3 3 5 3 2" xfId="34802"/>
    <cellStyle name="Normal 3 2 3 3 5 4" xfId="16430"/>
    <cellStyle name="Normal 3 2 3 3 5 4 2" xfId="39202"/>
    <cellStyle name="Normal 3 2 3 3 5 5" xfId="20390"/>
    <cellStyle name="Normal 3 2 3 3 5 5 2" xfId="43162"/>
    <cellStyle name="Normal 3 2 3 3 5 6" xfId="26550"/>
    <cellStyle name="Normal 3 2 3 3 6" xfId="4658"/>
    <cellStyle name="Normal 3 2 3 3 6 2" xfId="27430"/>
    <cellStyle name="Normal 3 2 3 3 7" xfId="8785"/>
    <cellStyle name="Normal 3 2 3 3 7 2" xfId="31557"/>
    <cellStyle name="Normal 3 2 3 3 8" xfId="12745"/>
    <cellStyle name="Normal 3 2 3 3 8 2" xfId="35517"/>
    <cellStyle name="Normal 3 2 3 3 9" xfId="13185"/>
    <cellStyle name="Normal 3 2 3 3 9 2" xfId="35957"/>
    <cellStyle name="Normal 3 2 3 4" xfId="808"/>
    <cellStyle name="Normal 3 2 3 4 10" xfId="23580"/>
    <cellStyle name="Normal 3 2 3 4 2" xfId="1523"/>
    <cellStyle name="Normal 3 2 3 4 2 2" xfId="5648"/>
    <cellStyle name="Normal 3 2 3 4 2 2 2" xfId="28420"/>
    <cellStyle name="Normal 3 2 3 4 2 3" xfId="9775"/>
    <cellStyle name="Normal 3 2 3 4 2 3 2" xfId="32547"/>
    <cellStyle name="Normal 3 2 3 4 2 4" xfId="14175"/>
    <cellStyle name="Normal 3 2 3 4 2 4 2" xfId="36947"/>
    <cellStyle name="Normal 3 2 3 4 2 5" xfId="18135"/>
    <cellStyle name="Normal 3 2 3 4 2 5 2" xfId="40907"/>
    <cellStyle name="Normal 3 2 3 4 2 6" xfId="24295"/>
    <cellStyle name="Normal 3 2 3 4 3" xfId="2238"/>
    <cellStyle name="Normal 3 2 3 4 3 2" xfId="6363"/>
    <cellStyle name="Normal 3 2 3 4 3 2 2" xfId="29135"/>
    <cellStyle name="Normal 3 2 3 4 3 3" xfId="10490"/>
    <cellStyle name="Normal 3 2 3 4 3 3 2" xfId="33262"/>
    <cellStyle name="Normal 3 2 3 4 3 4" xfId="14890"/>
    <cellStyle name="Normal 3 2 3 4 3 4 2" xfId="37662"/>
    <cellStyle name="Normal 3 2 3 4 3 5" xfId="18850"/>
    <cellStyle name="Normal 3 2 3 4 3 5 2" xfId="41622"/>
    <cellStyle name="Normal 3 2 3 4 3 6" xfId="25010"/>
    <cellStyle name="Normal 3 2 3 4 4" xfId="3063"/>
    <cellStyle name="Normal 3 2 3 4 4 2" xfId="7188"/>
    <cellStyle name="Normal 3 2 3 4 4 2 2" xfId="29960"/>
    <cellStyle name="Normal 3 2 3 4 4 3" xfId="11315"/>
    <cellStyle name="Normal 3 2 3 4 4 3 2" xfId="34087"/>
    <cellStyle name="Normal 3 2 3 4 4 4" xfId="15715"/>
    <cellStyle name="Normal 3 2 3 4 4 4 2" xfId="38487"/>
    <cellStyle name="Normal 3 2 3 4 4 5" xfId="19675"/>
    <cellStyle name="Normal 3 2 3 4 4 5 2" xfId="42447"/>
    <cellStyle name="Normal 3 2 3 4 4 6" xfId="25835"/>
    <cellStyle name="Normal 3 2 3 4 5" xfId="4053"/>
    <cellStyle name="Normal 3 2 3 4 5 2" xfId="8178"/>
    <cellStyle name="Normal 3 2 3 4 5 2 2" xfId="30950"/>
    <cellStyle name="Normal 3 2 3 4 5 3" xfId="12305"/>
    <cellStyle name="Normal 3 2 3 4 5 3 2" xfId="35077"/>
    <cellStyle name="Normal 3 2 3 4 5 4" xfId="16705"/>
    <cellStyle name="Normal 3 2 3 4 5 4 2" xfId="39477"/>
    <cellStyle name="Normal 3 2 3 4 5 5" xfId="20665"/>
    <cellStyle name="Normal 3 2 3 4 5 5 2" xfId="43437"/>
    <cellStyle name="Normal 3 2 3 4 5 6" xfId="26825"/>
    <cellStyle name="Normal 3 2 3 4 6" xfId="4933"/>
    <cellStyle name="Normal 3 2 3 4 6 2" xfId="27705"/>
    <cellStyle name="Normal 3 2 3 4 7" xfId="9060"/>
    <cellStyle name="Normal 3 2 3 4 7 2" xfId="31832"/>
    <cellStyle name="Normal 3 2 3 4 8" xfId="13460"/>
    <cellStyle name="Normal 3 2 3 4 8 2" xfId="36232"/>
    <cellStyle name="Normal 3 2 3 4 9" xfId="17420"/>
    <cellStyle name="Normal 3 2 3 4 9 2" xfId="40192"/>
    <cellStyle name="Normal 3 2 3 5" xfId="1028"/>
    <cellStyle name="Normal 3 2 3 5 2" xfId="5153"/>
    <cellStyle name="Normal 3 2 3 5 2 2" xfId="27925"/>
    <cellStyle name="Normal 3 2 3 5 3" xfId="9280"/>
    <cellStyle name="Normal 3 2 3 5 3 2" xfId="32052"/>
    <cellStyle name="Normal 3 2 3 5 4" xfId="13680"/>
    <cellStyle name="Normal 3 2 3 5 4 2" xfId="36452"/>
    <cellStyle name="Normal 3 2 3 5 5" xfId="17640"/>
    <cellStyle name="Normal 3 2 3 5 5 2" xfId="40412"/>
    <cellStyle name="Normal 3 2 3 5 6" xfId="23800"/>
    <cellStyle name="Normal 3 2 3 6" xfId="1743"/>
    <cellStyle name="Normal 3 2 3 6 2" xfId="5868"/>
    <cellStyle name="Normal 3 2 3 6 2 2" xfId="28640"/>
    <cellStyle name="Normal 3 2 3 6 3" xfId="9995"/>
    <cellStyle name="Normal 3 2 3 6 3 2" xfId="32767"/>
    <cellStyle name="Normal 3 2 3 6 4" xfId="14395"/>
    <cellStyle name="Normal 3 2 3 6 4 2" xfId="37167"/>
    <cellStyle name="Normal 3 2 3 6 5" xfId="18355"/>
    <cellStyle name="Normal 3 2 3 6 5 2" xfId="41127"/>
    <cellStyle name="Normal 3 2 3 6 6" xfId="24515"/>
    <cellStyle name="Normal 3 2 3 7" xfId="2568"/>
    <cellStyle name="Normal 3 2 3 7 2" xfId="6693"/>
    <cellStyle name="Normal 3 2 3 7 2 2" xfId="29465"/>
    <cellStyle name="Normal 3 2 3 7 3" xfId="10820"/>
    <cellStyle name="Normal 3 2 3 7 3 2" xfId="33592"/>
    <cellStyle name="Normal 3 2 3 7 4" xfId="15220"/>
    <cellStyle name="Normal 3 2 3 7 4 2" xfId="37992"/>
    <cellStyle name="Normal 3 2 3 7 5" xfId="19180"/>
    <cellStyle name="Normal 3 2 3 7 5 2" xfId="41952"/>
    <cellStyle name="Normal 3 2 3 7 6" xfId="25340"/>
    <cellStyle name="Normal 3 2 3 8" xfId="3558"/>
    <cellStyle name="Normal 3 2 3 8 2" xfId="7683"/>
    <cellStyle name="Normal 3 2 3 8 2 2" xfId="30455"/>
    <cellStyle name="Normal 3 2 3 8 3" xfId="11810"/>
    <cellStyle name="Normal 3 2 3 8 3 2" xfId="34582"/>
    <cellStyle name="Normal 3 2 3 8 4" xfId="16210"/>
    <cellStyle name="Normal 3 2 3 8 4 2" xfId="38982"/>
    <cellStyle name="Normal 3 2 3 8 5" xfId="20170"/>
    <cellStyle name="Normal 3 2 3 8 5 2" xfId="42942"/>
    <cellStyle name="Normal 3 2 3 8 6" xfId="26330"/>
    <cellStyle name="Normal 3 2 3 9" xfId="4438"/>
    <cellStyle name="Normal 3 2 3 9 2" xfId="27210"/>
    <cellStyle name="Normal 3 2 30" xfId="8510"/>
    <cellStyle name="Normal 3 2 30 2" xfId="31282"/>
    <cellStyle name="Normal 3 2 31" xfId="12470"/>
    <cellStyle name="Normal 3 2 31 2" xfId="35242"/>
    <cellStyle name="Normal 3 2 32" xfId="12800"/>
    <cellStyle name="Normal 3 2 32 2" xfId="35572"/>
    <cellStyle name="Normal 3 2 33" xfId="12855"/>
    <cellStyle name="Normal 3 2 33 2" xfId="35627"/>
    <cellStyle name="Normal 3 2 34" xfId="12910"/>
    <cellStyle name="Normal 3 2 34 2" xfId="35682"/>
    <cellStyle name="Normal 3 2 35" xfId="16870"/>
    <cellStyle name="Normal 3 2 35 2" xfId="39642"/>
    <cellStyle name="Normal 3 2 36" xfId="20830"/>
    <cellStyle name="Normal 3 2 36 2" xfId="43602"/>
    <cellStyle name="Normal 3 2 37" xfId="20885"/>
    <cellStyle name="Normal 3 2 37 2" xfId="43657"/>
    <cellStyle name="Normal 3 2 38" xfId="20940"/>
    <cellStyle name="Normal 3 2 38 2" xfId="43712"/>
    <cellStyle name="Normal 3 2 39" xfId="20995"/>
    <cellStyle name="Normal 3 2 39 2" xfId="43767"/>
    <cellStyle name="Normal 3 2 4" xfId="313"/>
    <cellStyle name="Normal 3 2 4 10" xfId="16980"/>
    <cellStyle name="Normal 3 2 4 10 2" xfId="39752"/>
    <cellStyle name="Normal 3 2 4 11" xfId="23085"/>
    <cellStyle name="Normal 3 2 4 2" xfId="1083"/>
    <cellStyle name="Normal 3 2 4 2 2" xfId="5208"/>
    <cellStyle name="Normal 3 2 4 2 2 2" xfId="27980"/>
    <cellStyle name="Normal 3 2 4 2 3" xfId="9335"/>
    <cellStyle name="Normal 3 2 4 2 3 2" xfId="32107"/>
    <cellStyle name="Normal 3 2 4 2 4" xfId="13735"/>
    <cellStyle name="Normal 3 2 4 2 4 2" xfId="36507"/>
    <cellStyle name="Normal 3 2 4 2 5" xfId="17695"/>
    <cellStyle name="Normal 3 2 4 2 5 2" xfId="40467"/>
    <cellStyle name="Normal 3 2 4 2 6" xfId="23855"/>
    <cellStyle name="Normal 3 2 4 3" xfId="1798"/>
    <cellStyle name="Normal 3 2 4 3 2" xfId="5923"/>
    <cellStyle name="Normal 3 2 4 3 2 2" xfId="28695"/>
    <cellStyle name="Normal 3 2 4 3 3" xfId="10050"/>
    <cellStyle name="Normal 3 2 4 3 3 2" xfId="32822"/>
    <cellStyle name="Normal 3 2 4 3 4" xfId="14450"/>
    <cellStyle name="Normal 3 2 4 3 4 2" xfId="37222"/>
    <cellStyle name="Normal 3 2 4 3 5" xfId="18410"/>
    <cellStyle name="Normal 3 2 4 3 5 2" xfId="41182"/>
    <cellStyle name="Normal 3 2 4 3 6" xfId="24570"/>
    <cellStyle name="Normal 3 2 4 4" xfId="2623"/>
    <cellStyle name="Normal 3 2 4 4 2" xfId="6748"/>
    <cellStyle name="Normal 3 2 4 4 2 2" xfId="29520"/>
    <cellStyle name="Normal 3 2 4 4 3" xfId="10875"/>
    <cellStyle name="Normal 3 2 4 4 3 2" xfId="33647"/>
    <cellStyle name="Normal 3 2 4 4 4" xfId="15275"/>
    <cellStyle name="Normal 3 2 4 4 4 2" xfId="38047"/>
    <cellStyle name="Normal 3 2 4 4 5" xfId="19235"/>
    <cellStyle name="Normal 3 2 4 4 5 2" xfId="42007"/>
    <cellStyle name="Normal 3 2 4 4 6" xfId="25395"/>
    <cellStyle name="Normal 3 2 4 5" xfId="3613"/>
    <cellStyle name="Normal 3 2 4 5 2" xfId="7738"/>
    <cellStyle name="Normal 3 2 4 5 2 2" xfId="30510"/>
    <cellStyle name="Normal 3 2 4 5 3" xfId="11865"/>
    <cellStyle name="Normal 3 2 4 5 3 2" xfId="34637"/>
    <cellStyle name="Normal 3 2 4 5 4" xfId="16265"/>
    <cellStyle name="Normal 3 2 4 5 4 2" xfId="39037"/>
    <cellStyle name="Normal 3 2 4 5 5" xfId="20225"/>
    <cellStyle name="Normal 3 2 4 5 5 2" xfId="42997"/>
    <cellStyle name="Normal 3 2 4 5 6" xfId="26385"/>
    <cellStyle name="Normal 3 2 4 6" xfId="4493"/>
    <cellStyle name="Normal 3 2 4 6 2" xfId="27265"/>
    <cellStyle name="Normal 3 2 4 7" xfId="8620"/>
    <cellStyle name="Normal 3 2 4 7 2" xfId="31392"/>
    <cellStyle name="Normal 3 2 4 8" xfId="12580"/>
    <cellStyle name="Normal 3 2 4 8 2" xfId="35352"/>
    <cellStyle name="Normal 3 2 4 9" xfId="13020"/>
    <cellStyle name="Normal 3 2 4 9 2" xfId="35792"/>
    <cellStyle name="Normal 3 2 40" xfId="21050"/>
    <cellStyle name="Normal 3 2 40 2" xfId="43822"/>
    <cellStyle name="Normal 3 2 41" xfId="21105"/>
    <cellStyle name="Normal 3 2 41 2" xfId="43877"/>
    <cellStyle name="Normal 3 2 42" xfId="21160"/>
    <cellStyle name="Normal 3 2 42 2" xfId="43932"/>
    <cellStyle name="Normal 3 2 43" xfId="21215"/>
    <cellStyle name="Normal 3 2 43 2" xfId="43987"/>
    <cellStyle name="Normal 3 2 44" xfId="21270"/>
    <cellStyle name="Normal 3 2 44 2" xfId="44042"/>
    <cellStyle name="Normal 3 2 45" xfId="21325"/>
    <cellStyle name="Normal 3 2 45 2" xfId="44097"/>
    <cellStyle name="Normal 3 2 46" xfId="21380"/>
    <cellStyle name="Normal 3 2 46 2" xfId="44152"/>
    <cellStyle name="Normal 3 2 47" xfId="21435"/>
    <cellStyle name="Normal 3 2 47 2" xfId="44207"/>
    <cellStyle name="Normal 3 2 48" xfId="21490"/>
    <cellStyle name="Normal 3 2 48 2" xfId="44262"/>
    <cellStyle name="Normal 3 2 49" xfId="21545"/>
    <cellStyle name="Normal 3 2 49 2" xfId="44317"/>
    <cellStyle name="Normal 3 2 5" xfId="478"/>
    <cellStyle name="Normal 3 2 5 10" xfId="17090"/>
    <cellStyle name="Normal 3 2 5 10 2" xfId="39862"/>
    <cellStyle name="Normal 3 2 5 11" xfId="23250"/>
    <cellStyle name="Normal 3 2 5 2" xfId="1193"/>
    <cellStyle name="Normal 3 2 5 2 2" xfId="5318"/>
    <cellStyle name="Normal 3 2 5 2 2 2" xfId="28090"/>
    <cellStyle name="Normal 3 2 5 2 3" xfId="9445"/>
    <cellStyle name="Normal 3 2 5 2 3 2" xfId="32217"/>
    <cellStyle name="Normal 3 2 5 2 4" xfId="13845"/>
    <cellStyle name="Normal 3 2 5 2 4 2" xfId="36617"/>
    <cellStyle name="Normal 3 2 5 2 5" xfId="17805"/>
    <cellStyle name="Normal 3 2 5 2 5 2" xfId="40577"/>
    <cellStyle name="Normal 3 2 5 2 6" xfId="23965"/>
    <cellStyle name="Normal 3 2 5 3" xfId="1908"/>
    <cellStyle name="Normal 3 2 5 3 2" xfId="6033"/>
    <cellStyle name="Normal 3 2 5 3 2 2" xfId="28805"/>
    <cellStyle name="Normal 3 2 5 3 3" xfId="10160"/>
    <cellStyle name="Normal 3 2 5 3 3 2" xfId="32932"/>
    <cellStyle name="Normal 3 2 5 3 4" xfId="14560"/>
    <cellStyle name="Normal 3 2 5 3 4 2" xfId="37332"/>
    <cellStyle name="Normal 3 2 5 3 5" xfId="18520"/>
    <cellStyle name="Normal 3 2 5 3 5 2" xfId="41292"/>
    <cellStyle name="Normal 3 2 5 3 6" xfId="24680"/>
    <cellStyle name="Normal 3 2 5 4" xfId="2733"/>
    <cellStyle name="Normal 3 2 5 4 2" xfId="6858"/>
    <cellStyle name="Normal 3 2 5 4 2 2" xfId="29630"/>
    <cellStyle name="Normal 3 2 5 4 3" xfId="10985"/>
    <cellStyle name="Normal 3 2 5 4 3 2" xfId="33757"/>
    <cellStyle name="Normal 3 2 5 4 4" xfId="15385"/>
    <cellStyle name="Normal 3 2 5 4 4 2" xfId="38157"/>
    <cellStyle name="Normal 3 2 5 4 5" xfId="19345"/>
    <cellStyle name="Normal 3 2 5 4 5 2" xfId="42117"/>
    <cellStyle name="Normal 3 2 5 4 6" xfId="25505"/>
    <cellStyle name="Normal 3 2 5 5" xfId="3723"/>
    <cellStyle name="Normal 3 2 5 5 2" xfId="7848"/>
    <cellStyle name="Normal 3 2 5 5 2 2" xfId="30620"/>
    <cellStyle name="Normal 3 2 5 5 3" xfId="11975"/>
    <cellStyle name="Normal 3 2 5 5 3 2" xfId="34747"/>
    <cellStyle name="Normal 3 2 5 5 4" xfId="16375"/>
    <cellStyle name="Normal 3 2 5 5 4 2" xfId="39147"/>
    <cellStyle name="Normal 3 2 5 5 5" xfId="20335"/>
    <cellStyle name="Normal 3 2 5 5 5 2" xfId="43107"/>
    <cellStyle name="Normal 3 2 5 5 6" xfId="26495"/>
    <cellStyle name="Normal 3 2 5 6" xfId="4603"/>
    <cellStyle name="Normal 3 2 5 6 2" xfId="27375"/>
    <cellStyle name="Normal 3 2 5 7" xfId="8730"/>
    <cellStyle name="Normal 3 2 5 7 2" xfId="31502"/>
    <cellStyle name="Normal 3 2 5 8" xfId="12690"/>
    <cellStyle name="Normal 3 2 5 8 2" xfId="35462"/>
    <cellStyle name="Normal 3 2 5 9" xfId="13130"/>
    <cellStyle name="Normal 3 2 5 9 2" xfId="35902"/>
    <cellStyle name="Normal 3 2 50" xfId="21600"/>
    <cellStyle name="Normal 3 2 50 2" xfId="44372"/>
    <cellStyle name="Normal 3 2 51" xfId="21655"/>
    <cellStyle name="Normal 3 2 51 2" xfId="44427"/>
    <cellStyle name="Normal 3 2 52" xfId="21710"/>
    <cellStyle name="Normal 3 2 52 2" xfId="44482"/>
    <cellStyle name="Normal 3 2 53" xfId="21765"/>
    <cellStyle name="Normal 3 2 53 2" xfId="44537"/>
    <cellStyle name="Normal 3 2 54" xfId="21820"/>
    <cellStyle name="Normal 3 2 54 2" xfId="44592"/>
    <cellStyle name="Normal 3 2 55" xfId="21875"/>
    <cellStyle name="Normal 3 2 55 2" xfId="44647"/>
    <cellStyle name="Normal 3 2 56" xfId="21930"/>
    <cellStyle name="Normal 3 2 56 2" xfId="44702"/>
    <cellStyle name="Normal 3 2 57" xfId="21985"/>
    <cellStyle name="Normal 3 2 57 2" xfId="44757"/>
    <cellStyle name="Normal 3 2 58" xfId="22040"/>
    <cellStyle name="Normal 3 2 58 2" xfId="44812"/>
    <cellStyle name="Normal 3 2 59" xfId="22095"/>
    <cellStyle name="Normal 3 2 59 2" xfId="44867"/>
    <cellStyle name="Normal 3 2 6" xfId="588"/>
    <cellStyle name="Normal 3 2 6 10" xfId="23360"/>
    <cellStyle name="Normal 3 2 6 2" xfId="1303"/>
    <cellStyle name="Normal 3 2 6 2 2" xfId="5428"/>
    <cellStyle name="Normal 3 2 6 2 2 2" xfId="28200"/>
    <cellStyle name="Normal 3 2 6 2 3" xfId="9555"/>
    <cellStyle name="Normal 3 2 6 2 3 2" xfId="32327"/>
    <cellStyle name="Normal 3 2 6 2 4" xfId="13955"/>
    <cellStyle name="Normal 3 2 6 2 4 2" xfId="36727"/>
    <cellStyle name="Normal 3 2 6 2 5" xfId="17915"/>
    <cellStyle name="Normal 3 2 6 2 5 2" xfId="40687"/>
    <cellStyle name="Normal 3 2 6 2 6" xfId="24075"/>
    <cellStyle name="Normal 3 2 6 3" xfId="2018"/>
    <cellStyle name="Normal 3 2 6 3 2" xfId="6143"/>
    <cellStyle name="Normal 3 2 6 3 2 2" xfId="28915"/>
    <cellStyle name="Normal 3 2 6 3 3" xfId="10270"/>
    <cellStyle name="Normal 3 2 6 3 3 2" xfId="33042"/>
    <cellStyle name="Normal 3 2 6 3 4" xfId="14670"/>
    <cellStyle name="Normal 3 2 6 3 4 2" xfId="37442"/>
    <cellStyle name="Normal 3 2 6 3 5" xfId="18630"/>
    <cellStyle name="Normal 3 2 6 3 5 2" xfId="41402"/>
    <cellStyle name="Normal 3 2 6 3 6" xfId="24790"/>
    <cellStyle name="Normal 3 2 6 4" xfId="2843"/>
    <cellStyle name="Normal 3 2 6 4 2" xfId="6968"/>
    <cellStyle name="Normal 3 2 6 4 2 2" xfId="29740"/>
    <cellStyle name="Normal 3 2 6 4 3" xfId="11095"/>
    <cellStyle name="Normal 3 2 6 4 3 2" xfId="33867"/>
    <cellStyle name="Normal 3 2 6 4 4" xfId="15495"/>
    <cellStyle name="Normal 3 2 6 4 4 2" xfId="38267"/>
    <cellStyle name="Normal 3 2 6 4 5" xfId="19455"/>
    <cellStyle name="Normal 3 2 6 4 5 2" xfId="42227"/>
    <cellStyle name="Normal 3 2 6 4 6" xfId="25615"/>
    <cellStyle name="Normal 3 2 6 5" xfId="3833"/>
    <cellStyle name="Normal 3 2 6 5 2" xfId="7958"/>
    <cellStyle name="Normal 3 2 6 5 2 2" xfId="30730"/>
    <cellStyle name="Normal 3 2 6 5 3" xfId="12085"/>
    <cellStyle name="Normal 3 2 6 5 3 2" xfId="34857"/>
    <cellStyle name="Normal 3 2 6 5 4" xfId="16485"/>
    <cellStyle name="Normal 3 2 6 5 4 2" xfId="39257"/>
    <cellStyle name="Normal 3 2 6 5 5" xfId="20445"/>
    <cellStyle name="Normal 3 2 6 5 5 2" xfId="43217"/>
    <cellStyle name="Normal 3 2 6 5 6" xfId="26605"/>
    <cellStyle name="Normal 3 2 6 6" xfId="4713"/>
    <cellStyle name="Normal 3 2 6 6 2" xfId="27485"/>
    <cellStyle name="Normal 3 2 6 7" xfId="8840"/>
    <cellStyle name="Normal 3 2 6 7 2" xfId="31612"/>
    <cellStyle name="Normal 3 2 6 8" xfId="13240"/>
    <cellStyle name="Normal 3 2 6 8 2" xfId="36012"/>
    <cellStyle name="Normal 3 2 6 9" xfId="17200"/>
    <cellStyle name="Normal 3 2 6 9 2" xfId="39972"/>
    <cellStyle name="Normal 3 2 60" xfId="22150"/>
    <cellStyle name="Normal 3 2 60 2" xfId="44922"/>
    <cellStyle name="Normal 3 2 61" xfId="22205"/>
    <cellStyle name="Normal 3 2 61 2" xfId="44977"/>
    <cellStyle name="Normal 3 2 62" xfId="22260"/>
    <cellStyle name="Normal 3 2 62 2" xfId="45032"/>
    <cellStyle name="Normal 3 2 63" xfId="22315"/>
    <cellStyle name="Normal 3 2 63 2" xfId="45087"/>
    <cellStyle name="Normal 3 2 64" xfId="22370"/>
    <cellStyle name="Normal 3 2 64 2" xfId="45142"/>
    <cellStyle name="Normal 3 2 65" xfId="22425"/>
    <cellStyle name="Normal 3 2 65 2" xfId="45197"/>
    <cellStyle name="Normal 3 2 66" xfId="22480"/>
    <cellStyle name="Normal 3 2 66 2" xfId="45252"/>
    <cellStyle name="Normal 3 2 67" xfId="22535"/>
    <cellStyle name="Normal 3 2 67 2" xfId="45307"/>
    <cellStyle name="Normal 3 2 68" xfId="22590"/>
    <cellStyle name="Normal 3 2 68 2" xfId="45362"/>
    <cellStyle name="Normal 3 2 69" xfId="22645"/>
    <cellStyle name="Normal 3 2 69 2" xfId="45417"/>
    <cellStyle name="Normal 3 2 7" xfId="643"/>
    <cellStyle name="Normal 3 2 7 10" xfId="23415"/>
    <cellStyle name="Normal 3 2 7 2" xfId="1358"/>
    <cellStyle name="Normal 3 2 7 2 2" xfId="5483"/>
    <cellStyle name="Normal 3 2 7 2 2 2" xfId="28255"/>
    <cellStyle name="Normal 3 2 7 2 3" xfId="9610"/>
    <cellStyle name="Normal 3 2 7 2 3 2" xfId="32382"/>
    <cellStyle name="Normal 3 2 7 2 4" xfId="14010"/>
    <cellStyle name="Normal 3 2 7 2 4 2" xfId="36782"/>
    <cellStyle name="Normal 3 2 7 2 5" xfId="17970"/>
    <cellStyle name="Normal 3 2 7 2 5 2" xfId="40742"/>
    <cellStyle name="Normal 3 2 7 2 6" xfId="24130"/>
    <cellStyle name="Normal 3 2 7 3" xfId="2073"/>
    <cellStyle name="Normal 3 2 7 3 2" xfId="6198"/>
    <cellStyle name="Normal 3 2 7 3 2 2" xfId="28970"/>
    <cellStyle name="Normal 3 2 7 3 3" xfId="10325"/>
    <cellStyle name="Normal 3 2 7 3 3 2" xfId="33097"/>
    <cellStyle name="Normal 3 2 7 3 4" xfId="14725"/>
    <cellStyle name="Normal 3 2 7 3 4 2" xfId="37497"/>
    <cellStyle name="Normal 3 2 7 3 5" xfId="18685"/>
    <cellStyle name="Normal 3 2 7 3 5 2" xfId="41457"/>
    <cellStyle name="Normal 3 2 7 3 6" xfId="24845"/>
    <cellStyle name="Normal 3 2 7 4" xfId="2898"/>
    <cellStyle name="Normal 3 2 7 4 2" xfId="7023"/>
    <cellStyle name="Normal 3 2 7 4 2 2" xfId="29795"/>
    <cellStyle name="Normal 3 2 7 4 3" xfId="11150"/>
    <cellStyle name="Normal 3 2 7 4 3 2" xfId="33922"/>
    <cellStyle name="Normal 3 2 7 4 4" xfId="15550"/>
    <cellStyle name="Normal 3 2 7 4 4 2" xfId="38322"/>
    <cellStyle name="Normal 3 2 7 4 5" xfId="19510"/>
    <cellStyle name="Normal 3 2 7 4 5 2" xfId="42282"/>
    <cellStyle name="Normal 3 2 7 4 6" xfId="25670"/>
    <cellStyle name="Normal 3 2 7 5" xfId="3888"/>
    <cellStyle name="Normal 3 2 7 5 2" xfId="8013"/>
    <cellStyle name="Normal 3 2 7 5 2 2" xfId="30785"/>
    <cellStyle name="Normal 3 2 7 5 3" xfId="12140"/>
    <cellStyle name="Normal 3 2 7 5 3 2" xfId="34912"/>
    <cellStyle name="Normal 3 2 7 5 4" xfId="16540"/>
    <cellStyle name="Normal 3 2 7 5 4 2" xfId="39312"/>
    <cellStyle name="Normal 3 2 7 5 5" xfId="20500"/>
    <cellStyle name="Normal 3 2 7 5 5 2" xfId="43272"/>
    <cellStyle name="Normal 3 2 7 5 6" xfId="26660"/>
    <cellStyle name="Normal 3 2 7 6" xfId="4768"/>
    <cellStyle name="Normal 3 2 7 6 2" xfId="27540"/>
    <cellStyle name="Normal 3 2 7 7" xfId="8895"/>
    <cellStyle name="Normal 3 2 7 7 2" xfId="31667"/>
    <cellStyle name="Normal 3 2 7 8" xfId="13295"/>
    <cellStyle name="Normal 3 2 7 8 2" xfId="36067"/>
    <cellStyle name="Normal 3 2 7 9" xfId="17255"/>
    <cellStyle name="Normal 3 2 7 9 2" xfId="40027"/>
    <cellStyle name="Normal 3 2 70" xfId="22700"/>
    <cellStyle name="Normal 3 2 70 2" xfId="45472"/>
    <cellStyle name="Normal 3 2 71" xfId="22755"/>
    <cellStyle name="Normal 3 2 71 2" xfId="45527"/>
    <cellStyle name="Normal 3 2 72" xfId="22810"/>
    <cellStyle name="Normal 3 2 72 2" xfId="45582"/>
    <cellStyle name="Normal 3 2 73" xfId="22865"/>
    <cellStyle name="Normal 3 2 73 2" xfId="45637"/>
    <cellStyle name="Normal 3 2 74" xfId="22920"/>
    <cellStyle name="Normal 3 2 74 2" xfId="45692"/>
    <cellStyle name="Normal 3 2 75" xfId="22975"/>
    <cellStyle name="Normal 3 2 8" xfId="698"/>
    <cellStyle name="Normal 3 2 8 10" xfId="23470"/>
    <cellStyle name="Normal 3 2 8 2" xfId="1413"/>
    <cellStyle name="Normal 3 2 8 2 2" xfId="5538"/>
    <cellStyle name="Normal 3 2 8 2 2 2" xfId="28310"/>
    <cellStyle name="Normal 3 2 8 2 3" xfId="9665"/>
    <cellStyle name="Normal 3 2 8 2 3 2" xfId="32437"/>
    <cellStyle name="Normal 3 2 8 2 4" xfId="14065"/>
    <cellStyle name="Normal 3 2 8 2 4 2" xfId="36837"/>
    <cellStyle name="Normal 3 2 8 2 5" xfId="18025"/>
    <cellStyle name="Normal 3 2 8 2 5 2" xfId="40797"/>
    <cellStyle name="Normal 3 2 8 2 6" xfId="24185"/>
    <cellStyle name="Normal 3 2 8 3" xfId="2128"/>
    <cellStyle name="Normal 3 2 8 3 2" xfId="6253"/>
    <cellStyle name="Normal 3 2 8 3 2 2" xfId="29025"/>
    <cellStyle name="Normal 3 2 8 3 3" xfId="10380"/>
    <cellStyle name="Normal 3 2 8 3 3 2" xfId="33152"/>
    <cellStyle name="Normal 3 2 8 3 4" xfId="14780"/>
    <cellStyle name="Normal 3 2 8 3 4 2" xfId="37552"/>
    <cellStyle name="Normal 3 2 8 3 5" xfId="18740"/>
    <cellStyle name="Normal 3 2 8 3 5 2" xfId="41512"/>
    <cellStyle name="Normal 3 2 8 3 6" xfId="24900"/>
    <cellStyle name="Normal 3 2 8 4" xfId="2953"/>
    <cellStyle name="Normal 3 2 8 4 2" xfId="7078"/>
    <cellStyle name="Normal 3 2 8 4 2 2" xfId="29850"/>
    <cellStyle name="Normal 3 2 8 4 3" xfId="11205"/>
    <cellStyle name="Normal 3 2 8 4 3 2" xfId="33977"/>
    <cellStyle name="Normal 3 2 8 4 4" xfId="15605"/>
    <cellStyle name="Normal 3 2 8 4 4 2" xfId="38377"/>
    <cellStyle name="Normal 3 2 8 4 5" xfId="19565"/>
    <cellStyle name="Normal 3 2 8 4 5 2" xfId="42337"/>
    <cellStyle name="Normal 3 2 8 4 6" xfId="25725"/>
    <cellStyle name="Normal 3 2 8 5" xfId="3943"/>
    <cellStyle name="Normal 3 2 8 5 2" xfId="8068"/>
    <cellStyle name="Normal 3 2 8 5 2 2" xfId="30840"/>
    <cellStyle name="Normal 3 2 8 5 3" xfId="12195"/>
    <cellStyle name="Normal 3 2 8 5 3 2" xfId="34967"/>
    <cellStyle name="Normal 3 2 8 5 4" xfId="16595"/>
    <cellStyle name="Normal 3 2 8 5 4 2" xfId="39367"/>
    <cellStyle name="Normal 3 2 8 5 5" xfId="20555"/>
    <cellStyle name="Normal 3 2 8 5 5 2" xfId="43327"/>
    <cellStyle name="Normal 3 2 8 5 6" xfId="26715"/>
    <cellStyle name="Normal 3 2 8 6" xfId="4823"/>
    <cellStyle name="Normal 3 2 8 6 2" xfId="27595"/>
    <cellStyle name="Normal 3 2 8 7" xfId="8950"/>
    <cellStyle name="Normal 3 2 8 7 2" xfId="31722"/>
    <cellStyle name="Normal 3 2 8 8" xfId="13350"/>
    <cellStyle name="Normal 3 2 8 8 2" xfId="36122"/>
    <cellStyle name="Normal 3 2 8 9" xfId="17310"/>
    <cellStyle name="Normal 3 2 8 9 2" xfId="40082"/>
    <cellStyle name="Normal 3 2 9" xfId="753"/>
    <cellStyle name="Normal 3 2 9 10" xfId="23525"/>
    <cellStyle name="Normal 3 2 9 2" xfId="1468"/>
    <cellStyle name="Normal 3 2 9 2 2" xfId="5593"/>
    <cellStyle name="Normal 3 2 9 2 2 2" xfId="28365"/>
    <cellStyle name="Normal 3 2 9 2 3" xfId="9720"/>
    <cellStyle name="Normal 3 2 9 2 3 2" xfId="32492"/>
    <cellStyle name="Normal 3 2 9 2 4" xfId="14120"/>
    <cellStyle name="Normal 3 2 9 2 4 2" xfId="36892"/>
    <cellStyle name="Normal 3 2 9 2 5" xfId="18080"/>
    <cellStyle name="Normal 3 2 9 2 5 2" xfId="40852"/>
    <cellStyle name="Normal 3 2 9 2 6" xfId="24240"/>
    <cellStyle name="Normal 3 2 9 3" xfId="2183"/>
    <cellStyle name="Normal 3 2 9 3 2" xfId="6308"/>
    <cellStyle name="Normal 3 2 9 3 2 2" xfId="29080"/>
    <cellStyle name="Normal 3 2 9 3 3" xfId="10435"/>
    <cellStyle name="Normal 3 2 9 3 3 2" xfId="33207"/>
    <cellStyle name="Normal 3 2 9 3 4" xfId="14835"/>
    <cellStyle name="Normal 3 2 9 3 4 2" xfId="37607"/>
    <cellStyle name="Normal 3 2 9 3 5" xfId="18795"/>
    <cellStyle name="Normal 3 2 9 3 5 2" xfId="41567"/>
    <cellStyle name="Normal 3 2 9 3 6" xfId="24955"/>
    <cellStyle name="Normal 3 2 9 4" xfId="3008"/>
    <cellStyle name="Normal 3 2 9 4 2" xfId="7133"/>
    <cellStyle name="Normal 3 2 9 4 2 2" xfId="29905"/>
    <cellStyle name="Normal 3 2 9 4 3" xfId="11260"/>
    <cellStyle name="Normal 3 2 9 4 3 2" xfId="34032"/>
    <cellStyle name="Normal 3 2 9 4 4" xfId="15660"/>
    <cellStyle name="Normal 3 2 9 4 4 2" xfId="38432"/>
    <cellStyle name="Normal 3 2 9 4 5" xfId="19620"/>
    <cellStyle name="Normal 3 2 9 4 5 2" xfId="42392"/>
    <cellStyle name="Normal 3 2 9 4 6" xfId="25780"/>
    <cellStyle name="Normal 3 2 9 5" xfId="3998"/>
    <cellStyle name="Normal 3 2 9 5 2" xfId="8123"/>
    <cellStyle name="Normal 3 2 9 5 2 2" xfId="30895"/>
    <cellStyle name="Normal 3 2 9 5 3" xfId="12250"/>
    <cellStyle name="Normal 3 2 9 5 3 2" xfId="35022"/>
    <cellStyle name="Normal 3 2 9 5 4" xfId="16650"/>
    <cellStyle name="Normal 3 2 9 5 4 2" xfId="39422"/>
    <cellStyle name="Normal 3 2 9 5 5" xfId="20610"/>
    <cellStyle name="Normal 3 2 9 5 5 2" xfId="43382"/>
    <cellStyle name="Normal 3 2 9 5 6" xfId="26770"/>
    <cellStyle name="Normal 3 2 9 6" xfId="4878"/>
    <cellStyle name="Normal 3 2 9 6 2" xfId="27650"/>
    <cellStyle name="Normal 3 2 9 7" xfId="9005"/>
    <cellStyle name="Normal 3 2 9 7 2" xfId="31777"/>
    <cellStyle name="Normal 3 2 9 8" xfId="13405"/>
    <cellStyle name="Normal 3 2 9 8 2" xfId="36177"/>
    <cellStyle name="Normal 3 2 9 9" xfId="17365"/>
    <cellStyle name="Normal 3 2 9 9 2" xfId="40137"/>
    <cellStyle name="Normal 3 20" xfId="3244"/>
    <cellStyle name="Normal 3 20 2" xfId="7369"/>
    <cellStyle name="Normal 3 20 2 2" xfId="30141"/>
    <cellStyle name="Normal 3 20 3" xfId="11496"/>
    <cellStyle name="Normal 3 20 3 2" xfId="34268"/>
    <cellStyle name="Normal 3 20 4" xfId="15896"/>
    <cellStyle name="Normal 3 20 4 2" xfId="38668"/>
    <cellStyle name="Normal 3 20 5" xfId="19856"/>
    <cellStyle name="Normal 3 20 5 2" xfId="42628"/>
    <cellStyle name="Normal 3 20 6" xfId="26016"/>
    <cellStyle name="Normal 3 21" xfId="3299"/>
    <cellStyle name="Normal 3 21 2" xfId="7424"/>
    <cellStyle name="Normal 3 21 2 2" xfId="30196"/>
    <cellStyle name="Normal 3 21 3" xfId="11551"/>
    <cellStyle name="Normal 3 21 3 2" xfId="34323"/>
    <cellStyle name="Normal 3 21 4" xfId="15951"/>
    <cellStyle name="Normal 3 21 4 2" xfId="38723"/>
    <cellStyle name="Normal 3 21 5" xfId="19911"/>
    <cellStyle name="Normal 3 21 5 2" xfId="42683"/>
    <cellStyle name="Normal 3 21 6" xfId="26071"/>
    <cellStyle name="Normal 3 22" xfId="3354"/>
    <cellStyle name="Normal 3 22 2" xfId="7479"/>
    <cellStyle name="Normal 3 22 2 2" xfId="30251"/>
    <cellStyle name="Normal 3 22 3" xfId="11606"/>
    <cellStyle name="Normal 3 22 3 2" xfId="34378"/>
    <cellStyle name="Normal 3 22 4" xfId="16006"/>
    <cellStyle name="Normal 3 22 4 2" xfId="38778"/>
    <cellStyle name="Normal 3 22 5" xfId="19966"/>
    <cellStyle name="Normal 3 22 5 2" xfId="42738"/>
    <cellStyle name="Normal 3 22 6" xfId="26126"/>
    <cellStyle name="Normal 3 23" xfId="3409"/>
    <cellStyle name="Normal 3 23 2" xfId="7534"/>
    <cellStyle name="Normal 3 23 2 2" xfId="30306"/>
    <cellStyle name="Normal 3 23 3" xfId="11661"/>
    <cellStyle name="Normal 3 23 3 2" xfId="34433"/>
    <cellStyle name="Normal 3 23 4" xfId="16061"/>
    <cellStyle name="Normal 3 23 4 2" xfId="38833"/>
    <cellStyle name="Normal 3 23 5" xfId="20021"/>
    <cellStyle name="Normal 3 23 5 2" xfId="42793"/>
    <cellStyle name="Normal 3 23 6" xfId="26181"/>
    <cellStyle name="Normal 3 24" xfId="3464"/>
    <cellStyle name="Normal 3 24 2" xfId="7589"/>
    <cellStyle name="Normal 3 24 2 2" xfId="30361"/>
    <cellStyle name="Normal 3 24 3" xfId="11716"/>
    <cellStyle name="Normal 3 24 3 2" xfId="34488"/>
    <cellStyle name="Normal 3 24 4" xfId="16116"/>
    <cellStyle name="Normal 3 24 4 2" xfId="38888"/>
    <cellStyle name="Normal 3 24 5" xfId="20076"/>
    <cellStyle name="Normal 3 24 5 2" xfId="42848"/>
    <cellStyle name="Normal 3 24 6" xfId="26236"/>
    <cellStyle name="Normal 3 25" xfId="4179"/>
    <cellStyle name="Normal 3 25 2" xfId="26951"/>
    <cellStyle name="Normal 3 26" xfId="4234"/>
    <cellStyle name="Normal 3 26 2" xfId="27006"/>
    <cellStyle name="Normal 3 27" xfId="4289"/>
    <cellStyle name="Normal 3 27 2" xfId="27061"/>
    <cellStyle name="Normal 3 28" xfId="4344"/>
    <cellStyle name="Normal 3 28 2" xfId="27116"/>
    <cellStyle name="Normal 3 29" xfId="8304"/>
    <cellStyle name="Normal 3 29 2" xfId="31076"/>
    <cellStyle name="Normal 3 3" xfId="162"/>
    <cellStyle name="Normal 3 30" xfId="8361"/>
    <cellStyle name="Normal 3 30 2" xfId="31133"/>
    <cellStyle name="Normal 3 31" xfId="8416"/>
    <cellStyle name="Normal 3 31 2" xfId="31188"/>
    <cellStyle name="Normal 3 32" xfId="8471"/>
    <cellStyle name="Normal 3 32 2" xfId="31243"/>
    <cellStyle name="Normal 3 33" xfId="12431"/>
    <cellStyle name="Normal 3 33 2" xfId="35203"/>
    <cellStyle name="Normal 3 34" xfId="12761"/>
    <cellStyle name="Normal 3 34 2" xfId="35533"/>
    <cellStyle name="Normal 3 35" xfId="12816"/>
    <cellStyle name="Normal 3 35 2" xfId="35588"/>
    <cellStyle name="Normal 3 36" xfId="12871"/>
    <cellStyle name="Normal 3 36 2" xfId="35643"/>
    <cellStyle name="Normal 3 37" xfId="16831"/>
    <cellStyle name="Normal 3 37 2" xfId="39603"/>
    <cellStyle name="Normal 3 38" xfId="20791"/>
    <cellStyle name="Normal 3 38 2" xfId="43563"/>
    <cellStyle name="Normal 3 39" xfId="20846"/>
    <cellStyle name="Normal 3 39 2" xfId="43618"/>
    <cellStyle name="Normal 3 4" xfId="163"/>
    <cellStyle name="Normal 3 4 10" xfId="920"/>
    <cellStyle name="Normal 3 4 10 10" xfId="23692"/>
    <cellStyle name="Normal 3 4 10 2" xfId="1635"/>
    <cellStyle name="Normal 3 4 10 2 2" xfId="5760"/>
    <cellStyle name="Normal 3 4 10 2 2 2" xfId="28532"/>
    <cellStyle name="Normal 3 4 10 2 3" xfId="9887"/>
    <cellStyle name="Normal 3 4 10 2 3 2" xfId="32659"/>
    <cellStyle name="Normal 3 4 10 2 4" xfId="14287"/>
    <cellStyle name="Normal 3 4 10 2 4 2" xfId="37059"/>
    <cellStyle name="Normal 3 4 10 2 5" xfId="18247"/>
    <cellStyle name="Normal 3 4 10 2 5 2" xfId="41019"/>
    <cellStyle name="Normal 3 4 10 2 6" xfId="24407"/>
    <cellStyle name="Normal 3 4 10 3" xfId="2350"/>
    <cellStyle name="Normal 3 4 10 3 2" xfId="6475"/>
    <cellStyle name="Normal 3 4 10 3 2 2" xfId="29247"/>
    <cellStyle name="Normal 3 4 10 3 3" xfId="10602"/>
    <cellStyle name="Normal 3 4 10 3 3 2" xfId="33374"/>
    <cellStyle name="Normal 3 4 10 3 4" xfId="15002"/>
    <cellStyle name="Normal 3 4 10 3 4 2" xfId="37774"/>
    <cellStyle name="Normal 3 4 10 3 5" xfId="18962"/>
    <cellStyle name="Normal 3 4 10 3 5 2" xfId="41734"/>
    <cellStyle name="Normal 3 4 10 3 6" xfId="25122"/>
    <cellStyle name="Normal 3 4 10 4" xfId="3175"/>
    <cellStyle name="Normal 3 4 10 4 2" xfId="7300"/>
    <cellStyle name="Normal 3 4 10 4 2 2" xfId="30072"/>
    <cellStyle name="Normal 3 4 10 4 3" xfId="11427"/>
    <cellStyle name="Normal 3 4 10 4 3 2" xfId="34199"/>
    <cellStyle name="Normal 3 4 10 4 4" xfId="15827"/>
    <cellStyle name="Normal 3 4 10 4 4 2" xfId="38599"/>
    <cellStyle name="Normal 3 4 10 4 5" xfId="19787"/>
    <cellStyle name="Normal 3 4 10 4 5 2" xfId="42559"/>
    <cellStyle name="Normal 3 4 10 4 6" xfId="25947"/>
    <cellStyle name="Normal 3 4 10 5" xfId="4165"/>
    <cellStyle name="Normal 3 4 10 5 2" xfId="8290"/>
    <cellStyle name="Normal 3 4 10 5 2 2" xfId="31062"/>
    <cellStyle name="Normal 3 4 10 5 3" xfId="12417"/>
    <cellStyle name="Normal 3 4 10 5 3 2" xfId="35189"/>
    <cellStyle name="Normal 3 4 10 5 4" xfId="16817"/>
    <cellStyle name="Normal 3 4 10 5 4 2" xfId="39589"/>
    <cellStyle name="Normal 3 4 10 5 5" xfId="20777"/>
    <cellStyle name="Normal 3 4 10 5 5 2" xfId="43549"/>
    <cellStyle name="Normal 3 4 10 5 6" xfId="26937"/>
    <cellStyle name="Normal 3 4 10 6" xfId="5045"/>
    <cellStyle name="Normal 3 4 10 6 2" xfId="27817"/>
    <cellStyle name="Normal 3 4 10 7" xfId="9172"/>
    <cellStyle name="Normal 3 4 10 7 2" xfId="31944"/>
    <cellStyle name="Normal 3 4 10 8" xfId="13572"/>
    <cellStyle name="Normal 3 4 10 8 2" xfId="36344"/>
    <cellStyle name="Normal 3 4 10 9" xfId="17532"/>
    <cellStyle name="Normal 3 4 10 9 2" xfId="40304"/>
    <cellStyle name="Normal 3 4 11" xfId="975"/>
    <cellStyle name="Normal 3 4 11 2" xfId="5100"/>
    <cellStyle name="Normal 3 4 11 2 2" xfId="27872"/>
    <cellStyle name="Normal 3 4 11 3" xfId="9227"/>
    <cellStyle name="Normal 3 4 11 3 2" xfId="31999"/>
    <cellStyle name="Normal 3 4 11 4" xfId="13627"/>
    <cellStyle name="Normal 3 4 11 4 2" xfId="36399"/>
    <cellStyle name="Normal 3 4 11 5" xfId="17587"/>
    <cellStyle name="Normal 3 4 11 5 2" xfId="40359"/>
    <cellStyle name="Normal 3 4 11 6" xfId="23747"/>
    <cellStyle name="Normal 3 4 12" xfId="1690"/>
    <cellStyle name="Normal 3 4 12 2" xfId="5815"/>
    <cellStyle name="Normal 3 4 12 2 2" xfId="28587"/>
    <cellStyle name="Normal 3 4 12 3" xfId="9942"/>
    <cellStyle name="Normal 3 4 12 3 2" xfId="32714"/>
    <cellStyle name="Normal 3 4 12 4" xfId="14342"/>
    <cellStyle name="Normal 3 4 12 4 2" xfId="37114"/>
    <cellStyle name="Normal 3 4 12 5" xfId="18302"/>
    <cellStyle name="Normal 3 4 12 5 2" xfId="41074"/>
    <cellStyle name="Normal 3 4 12 6" xfId="24462"/>
    <cellStyle name="Normal 3 4 13" xfId="2405"/>
    <cellStyle name="Normal 3 4 13 2" xfId="6530"/>
    <cellStyle name="Normal 3 4 13 2 2" xfId="29302"/>
    <cellStyle name="Normal 3 4 13 3" xfId="10657"/>
    <cellStyle name="Normal 3 4 13 3 2" xfId="33429"/>
    <cellStyle name="Normal 3 4 13 4" xfId="15057"/>
    <cellStyle name="Normal 3 4 13 4 2" xfId="37829"/>
    <cellStyle name="Normal 3 4 13 5" xfId="19017"/>
    <cellStyle name="Normal 3 4 13 5 2" xfId="41789"/>
    <cellStyle name="Normal 3 4 13 6" xfId="25177"/>
    <cellStyle name="Normal 3 4 14" xfId="2460"/>
    <cellStyle name="Normal 3 4 14 2" xfId="6585"/>
    <cellStyle name="Normal 3 4 14 2 2" xfId="29357"/>
    <cellStyle name="Normal 3 4 14 3" xfId="10712"/>
    <cellStyle name="Normal 3 4 14 3 2" xfId="33484"/>
    <cellStyle name="Normal 3 4 14 4" xfId="15112"/>
    <cellStyle name="Normal 3 4 14 4 2" xfId="37884"/>
    <cellStyle name="Normal 3 4 14 5" xfId="19072"/>
    <cellStyle name="Normal 3 4 14 5 2" xfId="41844"/>
    <cellStyle name="Normal 3 4 14 6" xfId="25232"/>
    <cellStyle name="Normal 3 4 15" xfId="2515"/>
    <cellStyle name="Normal 3 4 15 2" xfId="6640"/>
    <cellStyle name="Normal 3 4 15 2 2" xfId="29412"/>
    <cellStyle name="Normal 3 4 15 3" xfId="10767"/>
    <cellStyle name="Normal 3 4 15 3 2" xfId="33539"/>
    <cellStyle name="Normal 3 4 15 4" xfId="15167"/>
    <cellStyle name="Normal 3 4 15 4 2" xfId="37939"/>
    <cellStyle name="Normal 3 4 15 5" xfId="19127"/>
    <cellStyle name="Normal 3 4 15 5 2" xfId="41899"/>
    <cellStyle name="Normal 3 4 15 6" xfId="25287"/>
    <cellStyle name="Normal 3 4 16" xfId="3230"/>
    <cellStyle name="Normal 3 4 16 2" xfId="7355"/>
    <cellStyle name="Normal 3 4 16 2 2" xfId="30127"/>
    <cellStyle name="Normal 3 4 16 3" xfId="11482"/>
    <cellStyle name="Normal 3 4 16 3 2" xfId="34254"/>
    <cellStyle name="Normal 3 4 16 4" xfId="15882"/>
    <cellStyle name="Normal 3 4 16 4 2" xfId="38654"/>
    <cellStyle name="Normal 3 4 16 5" xfId="19842"/>
    <cellStyle name="Normal 3 4 16 5 2" xfId="42614"/>
    <cellStyle name="Normal 3 4 16 6" xfId="26002"/>
    <cellStyle name="Normal 3 4 17" xfId="3285"/>
    <cellStyle name="Normal 3 4 17 2" xfId="7410"/>
    <cellStyle name="Normal 3 4 17 2 2" xfId="30182"/>
    <cellStyle name="Normal 3 4 17 3" xfId="11537"/>
    <cellStyle name="Normal 3 4 17 3 2" xfId="34309"/>
    <cellStyle name="Normal 3 4 17 4" xfId="15937"/>
    <cellStyle name="Normal 3 4 17 4 2" xfId="38709"/>
    <cellStyle name="Normal 3 4 17 5" xfId="19897"/>
    <cellStyle name="Normal 3 4 17 5 2" xfId="42669"/>
    <cellStyle name="Normal 3 4 17 6" xfId="26057"/>
    <cellStyle name="Normal 3 4 18" xfId="3340"/>
    <cellStyle name="Normal 3 4 18 2" xfId="7465"/>
    <cellStyle name="Normal 3 4 18 2 2" xfId="30237"/>
    <cellStyle name="Normal 3 4 18 3" xfId="11592"/>
    <cellStyle name="Normal 3 4 18 3 2" xfId="34364"/>
    <cellStyle name="Normal 3 4 18 4" xfId="15992"/>
    <cellStyle name="Normal 3 4 18 4 2" xfId="38764"/>
    <cellStyle name="Normal 3 4 18 5" xfId="19952"/>
    <cellStyle name="Normal 3 4 18 5 2" xfId="42724"/>
    <cellStyle name="Normal 3 4 18 6" xfId="26112"/>
    <cellStyle name="Normal 3 4 19" xfId="3395"/>
    <cellStyle name="Normal 3 4 19 2" xfId="7520"/>
    <cellStyle name="Normal 3 4 19 2 2" xfId="30292"/>
    <cellStyle name="Normal 3 4 19 3" xfId="11647"/>
    <cellStyle name="Normal 3 4 19 3 2" xfId="34419"/>
    <cellStyle name="Normal 3 4 19 4" xfId="16047"/>
    <cellStyle name="Normal 3 4 19 4 2" xfId="38819"/>
    <cellStyle name="Normal 3 4 19 5" xfId="20007"/>
    <cellStyle name="Normal 3 4 19 5 2" xfId="42779"/>
    <cellStyle name="Normal 3 4 19 6" xfId="26167"/>
    <cellStyle name="Normal 3 4 2" xfId="260"/>
    <cellStyle name="Normal 3 4 2 10" xfId="8567"/>
    <cellStyle name="Normal 3 4 2 10 2" xfId="31339"/>
    <cellStyle name="Normal 3 4 2 11" xfId="12527"/>
    <cellStyle name="Normal 3 4 2 11 2" xfId="35299"/>
    <cellStyle name="Normal 3 4 2 12" xfId="12967"/>
    <cellStyle name="Normal 3 4 2 12 2" xfId="35739"/>
    <cellStyle name="Normal 3 4 2 13" xfId="16927"/>
    <cellStyle name="Normal 3 4 2 13 2" xfId="39699"/>
    <cellStyle name="Normal 3 4 2 14" xfId="370"/>
    <cellStyle name="Normal 3 4 2 14 2" xfId="23142"/>
    <cellStyle name="Normal 3 4 2 15" xfId="23032"/>
    <cellStyle name="Normal 3 4 2 2" xfId="425"/>
    <cellStyle name="Normal 3 4 2 2 10" xfId="17037"/>
    <cellStyle name="Normal 3 4 2 2 10 2" xfId="39809"/>
    <cellStyle name="Normal 3 4 2 2 11" xfId="23197"/>
    <cellStyle name="Normal 3 4 2 2 2" xfId="1140"/>
    <cellStyle name="Normal 3 4 2 2 2 2" xfId="5265"/>
    <cellStyle name="Normal 3 4 2 2 2 2 2" xfId="28037"/>
    <cellStyle name="Normal 3 4 2 2 2 3" xfId="9392"/>
    <cellStyle name="Normal 3 4 2 2 2 3 2" xfId="32164"/>
    <cellStyle name="Normal 3 4 2 2 2 4" xfId="13792"/>
    <cellStyle name="Normal 3 4 2 2 2 4 2" xfId="36564"/>
    <cellStyle name="Normal 3 4 2 2 2 5" xfId="17752"/>
    <cellStyle name="Normal 3 4 2 2 2 5 2" xfId="40524"/>
    <cellStyle name="Normal 3 4 2 2 2 6" xfId="23912"/>
    <cellStyle name="Normal 3 4 2 2 3" xfId="1855"/>
    <cellStyle name="Normal 3 4 2 2 3 2" xfId="5980"/>
    <cellStyle name="Normal 3 4 2 2 3 2 2" xfId="28752"/>
    <cellStyle name="Normal 3 4 2 2 3 3" xfId="10107"/>
    <cellStyle name="Normal 3 4 2 2 3 3 2" xfId="32879"/>
    <cellStyle name="Normal 3 4 2 2 3 4" xfId="14507"/>
    <cellStyle name="Normal 3 4 2 2 3 4 2" xfId="37279"/>
    <cellStyle name="Normal 3 4 2 2 3 5" xfId="18467"/>
    <cellStyle name="Normal 3 4 2 2 3 5 2" xfId="41239"/>
    <cellStyle name="Normal 3 4 2 2 3 6" xfId="24627"/>
    <cellStyle name="Normal 3 4 2 2 4" xfId="2680"/>
    <cellStyle name="Normal 3 4 2 2 4 2" xfId="6805"/>
    <cellStyle name="Normal 3 4 2 2 4 2 2" xfId="29577"/>
    <cellStyle name="Normal 3 4 2 2 4 3" xfId="10932"/>
    <cellStyle name="Normal 3 4 2 2 4 3 2" xfId="33704"/>
    <cellStyle name="Normal 3 4 2 2 4 4" xfId="15332"/>
    <cellStyle name="Normal 3 4 2 2 4 4 2" xfId="38104"/>
    <cellStyle name="Normal 3 4 2 2 4 5" xfId="19292"/>
    <cellStyle name="Normal 3 4 2 2 4 5 2" xfId="42064"/>
    <cellStyle name="Normal 3 4 2 2 4 6" xfId="25452"/>
    <cellStyle name="Normal 3 4 2 2 5" xfId="3670"/>
    <cellStyle name="Normal 3 4 2 2 5 2" xfId="7795"/>
    <cellStyle name="Normal 3 4 2 2 5 2 2" xfId="30567"/>
    <cellStyle name="Normal 3 4 2 2 5 3" xfId="11922"/>
    <cellStyle name="Normal 3 4 2 2 5 3 2" xfId="34694"/>
    <cellStyle name="Normal 3 4 2 2 5 4" xfId="16322"/>
    <cellStyle name="Normal 3 4 2 2 5 4 2" xfId="39094"/>
    <cellStyle name="Normal 3 4 2 2 5 5" xfId="20282"/>
    <cellStyle name="Normal 3 4 2 2 5 5 2" xfId="43054"/>
    <cellStyle name="Normal 3 4 2 2 5 6" xfId="26442"/>
    <cellStyle name="Normal 3 4 2 2 6" xfId="4550"/>
    <cellStyle name="Normal 3 4 2 2 6 2" xfId="27322"/>
    <cellStyle name="Normal 3 4 2 2 7" xfId="8677"/>
    <cellStyle name="Normal 3 4 2 2 7 2" xfId="31449"/>
    <cellStyle name="Normal 3 4 2 2 8" xfId="12637"/>
    <cellStyle name="Normal 3 4 2 2 8 2" xfId="35409"/>
    <cellStyle name="Normal 3 4 2 2 9" xfId="13077"/>
    <cellStyle name="Normal 3 4 2 2 9 2" xfId="35849"/>
    <cellStyle name="Normal 3 4 2 3" xfId="535"/>
    <cellStyle name="Normal 3 4 2 3 10" xfId="17147"/>
    <cellStyle name="Normal 3 4 2 3 10 2" xfId="39919"/>
    <cellStyle name="Normal 3 4 2 3 11" xfId="23307"/>
    <cellStyle name="Normal 3 4 2 3 2" xfId="1250"/>
    <cellStyle name="Normal 3 4 2 3 2 2" xfId="5375"/>
    <cellStyle name="Normal 3 4 2 3 2 2 2" xfId="28147"/>
    <cellStyle name="Normal 3 4 2 3 2 3" xfId="9502"/>
    <cellStyle name="Normal 3 4 2 3 2 3 2" xfId="32274"/>
    <cellStyle name="Normal 3 4 2 3 2 4" xfId="13902"/>
    <cellStyle name="Normal 3 4 2 3 2 4 2" xfId="36674"/>
    <cellStyle name="Normal 3 4 2 3 2 5" xfId="17862"/>
    <cellStyle name="Normal 3 4 2 3 2 5 2" xfId="40634"/>
    <cellStyle name="Normal 3 4 2 3 2 6" xfId="24022"/>
    <cellStyle name="Normal 3 4 2 3 3" xfId="1965"/>
    <cellStyle name="Normal 3 4 2 3 3 2" xfId="6090"/>
    <cellStyle name="Normal 3 4 2 3 3 2 2" xfId="28862"/>
    <cellStyle name="Normal 3 4 2 3 3 3" xfId="10217"/>
    <cellStyle name="Normal 3 4 2 3 3 3 2" xfId="32989"/>
    <cellStyle name="Normal 3 4 2 3 3 4" xfId="14617"/>
    <cellStyle name="Normal 3 4 2 3 3 4 2" xfId="37389"/>
    <cellStyle name="Normal 3 4 2 3 3 5" xfId="18577"/>
    <cellStyle name="Normal 3 4 2 3 3 5 2" xfId="41349"/>
    <cellStyle name="Normal 3 4 2 3 3 6" xfId="24737"/>
    <cellStyle name="Normal 3 4 2 3 4" xfId="2790"/>
    <cellStyle name="Normal 3 4 2 3 4 2" xfId="6915"/>
    <cellStyle name="Normal 3 4 2 3 4 2 2" xfId="29687"/>
    <cellStyle name="Normal 3 4 2 3 4 3" xfId="11042"/>
    <cellStyle name="Normal 3 4 2 3 4 3 2" xfId="33814"/>
    <cellStyle name="Normal 3 4 2 3 4 4" xfId="15442"/>
    <cellStyle name="Normal 3 4 2 3 4 4 2" xfId="38214"/>
    <cellStyle name="Normal 3 4 2 3 4 5" xfId="19402"/>
    <cellStyle name="Normal 3 4 2 3 4 5 2" xfId="42174"/>
    <cellStyle name="Normal 3 4 2 3 4 6" xfId="25562"/>
    <cellStyle name="Normal 3 4 2 3 5" xfId="3780"/>
    <cellStyle name="Normal 3 4 2 3 5 2" xfId="7905"/>
    <cellStyle name="Normal 3 4 2 3 5 2 2" xfId="30677"/>
    <cellStyle name="Normal 3 4 2 3 5 3" xfId="12032"/>
    <cellStyle name="Normal 3 4 2 3 5 3 2" xfId="34804"/>
    <cellStyle name="Normal 3 4 2 3 5 4" xfId="16432"/>
    <cellStyle name="Normal 3 4 2 3 5 4 2" xfId="39204"/>
    <cellStyle name="Normal 3 4 2 3 5 5" xfId="20392"/>
    <cellStyle name="Normal 3 4 2 3 5 5 2" xfId="43164"/>
    <cellStyle name="Normal 3 4 2 3 5 6" xfId="26552"/>
    <cellStyle name="Normal 3 4 2 3 6" xfId="4660"/>
    <cellStyle name="Normal 3 4 2 3 6 2" xfId="27432"/>
    <cellStyle name="Normal 3 4 2 3 7" xfId="8787"/>
    <cellStyle name="Normal 3 4 2 3 7 2" xfId="31559"/>
    <cellStyle name="Normal 3 4 2 3 8" xfId="12747"/>
    <cellStyle name="Normal 3 4 2 3 8 2" xfId="35519"/>
    <cellStyle name="Normal 3 4 2 3 9" xfId="13187"/>
    <cellStyle name="Normal 3 4 2 3 9 2" xfId="35959"/>
    <cellStyle name="Normal 3 4 2 4" xfId="810"/>
    <cellStyle name="Normal 3 4 2 4 10" xfId="23582"/>
    <cellStyle name="Normal 3 4 2 4 2" xfId="1525"/>
    <cellStyle name="Normal 3 4 2 4 2 2" xfId="5650"/>
    <cellStyle name="Normal 3 4 2 4 2 2 2" xfId="28422"/>
    <cellStyle name="Normal 3 4 2 4 2 3" xfId="9777"/>
    <cellStyle name="Normal 3 4 2 4 2 3 2" xfId="32549"/>
    <cellStyle name="Normal 3 4 2 4 2 4" xfId="14177"/>
    <cellStyle name="Normal 3 4 2 4 2 4 2" xfId="36949"/>
    <cellStyle name="Normal 3 4 2 4 2 5" xfId="18137"/>
    <cellStyle name="Normal 3 4 2 4 2 5 2" xfId="40909"/>
    <cellStyle name="Normal 3 4 2 4 2 6" xfId="24297"/>
    <cellStyle name="Normal 3 4 2 4 3" xfId="2240"/>
    <cellStyle name="Normal 3 4 2 4 3 2" xfId="6365"/>
    <cellStyle name="Normal 3 4 2 4 3 2 2" xfId="29137"/>
    <cellStyle name="Normal 3 4 2 4 3 3" xfId="10492"/>
    <cellStyle name="Normal 3 4 2 4 3 3 2" xfId="33264"/>
    <cellStyle name="Normal 3 4 2 4 3 4" xfId="14892"/>
    <cellStyle name="Normal 3 4 2 4 3 4 2" xfId="37664"/>
    <cellStyle name="Normal 3 4 2 4 3 5" xfId="18852"/>
    <cellStyle name="Normal 3 4 2 4 3 5 2" xfId="41624"/>
    <cellStyle name="Normal 3 4 2 4 3 6" xfId="25012"/>
    <cellStyle name="Normal 3 4 2 4 4" xfId="3065"/>
    <cellStyle name="Normal 3 4 2 4 4 2" xfId="7190"/>
    <cellStyle name="Normal 3 4 2 4 4 2 2" xfId="29962"/>
    <cellStyle name="Normal 3 4 2 4 4 3" xfId="11317"/>
    <cellStyle name="Normal 3 4 2 4 4 3 2" xfId="34089"/>
    <cellStyle name="Normal 3 4 2 4 4 4" xfId="15717"/>
    <cellStyle name="Normal 3 4 2 4 4 4 2" xfId="38489"/>
    <cellStyle name="Normal 3 4 2 4 4 5" xfId="19677"/>
    <cellStyle name="Normal 3 4 2 4 4 5 2" xfId="42449"/>
    <cellStyle name="Normal 3 4 2 4 4 6" xfId="25837"/>
    <cellStyle name="Normal 3 4 2 4 5" xfId="4055"/>
    <cellStyle name="Normal 3 4 2 4 5 2" xfId="8180"/>
    <cellStyle name="Normal 3 4 2 4 5 2 2" xfId="30952"/>
    <cellStyle name="Normal 3 4 2 4 5 3" xfId="12307"/>
    <cellStyle name="Normal 3 4 2 4 5 3 2" xfId="35079"/>
    <cellStyle name="Normal 3 4 2 4 5 4" xfId="16707"/>
    <cellStyle name="Normal 3 4 2 4 5 4 2" xfId="39479"/>
    <cellStyle name="Normal 3 4 2 4 5 5" xfId="20667"/>
    <cellStyle name="Normal 3 4 2 4 5 5 2" xfId="43439"/>
    <cellStyle name="Normal 3 4 2 4 5 6" xfId="26827"/>
    <cellStyle name="Normal 3 4 2 4 6" xfId="4935"/>
    <cellStyle name="Normal 3 4 2 4 6 2" xfId="27707"/>
    <cellStyle name="Normal 3 4 2 4 7" xfId="9062"/>
    <cellStyle name="Normal 3 4 2 4 7 2" xfId="31834"/>
    <cellStyle name="Normal 3 4 2 4 8" xfId="13462"/>
    <cellStyle name="Normal 3 4 2 4 8 2" xfId="36234"/>
    <cellStyle name="Normal 3 4 2 4 9" xfId="17422"/>
    <cellStyle name="Normal 3 4 2 4 9 2" xfId="40194"/>
    <cellStyle name="Normal 3 4 2 5" xfId="1030"/>
    <cellStyle name="Normal 3 4 2 5 2" xfId="5155"/>
    <cellStyle name="Normal 3 4 2 5 2 2" xfId="27927"/>
    <cellStyle name="Normal 3 4 2 5 3" xfId="9282"/>
    <cellStyle name="Normal 3 4 2 5 3 2" xfId="32054"/>
    <cellStyle name="Normal 3 4 2 5 4" xfId="13682"/>
    <cellStyle name="Normal 3 4 2 5 4 2" xfId="36454"/>
    <cellStyle name="Normal 3 4 2 5 5" xfId="17642"/>
    <cellStyle name="Normal 3 4 2 5 5 2" xfId="40414"/>
    <cellStyle name="Normal 3 4 2 5 6" xfId="23802"/>
    <cellStyle name="Normal 3 4 2 6" xfId="1745"/>
    <cellStyle name="Normal 3 4 2 6 2" xfId="5870"/>
    <cellStyle name="Normal 3 4 2 6 2 2" xfId="28642"/>
    <cellStyle name="Normal 3 4 2 6 3" xfId="9997"/>
    <cellStyle name="Normal 3 4 2 6 3 2" xfId="32769"/>
    <cellStyle name="Normal 3 4 2 6 4" xfId="14397"/>
    <cellStyle name="Normal 3 4 2 6 4 2" xfId="37169"/>
    <cellStyle name="Normal 3 4 2 6 5" xfId="18357"/>
    <cellStyle name="Normal 3 4 2 6 5 2" xfId="41129"/>
    <cellStyle name="Normal 3 4 2 6 6" xfId="24517"/>
    <cellStyle name="Normal 3 4 2 7" xfId="2570"/>
    <cellStyle name="Normal 3 4 2 7 2" xfId="6695"/>
    <cellStyle name="Normal 3 4 2 7 2 2" xfId="29467"/>
    <cellStyle name="Normal 3 4 2 7 3" xfId="10822"/>
    <cellStyle name="Normal 3 4 2 7 3 2" xfId="33594"/>
    <cellStyle name="Normal 3 4 2 7 4" xfId="15222"/>
    <cellStyle name="Normal 3 4 2 7 4 2" xfId="37994"/>
    <cellStyle name="Normal 3 4 2 7 5" xfId="19182"/>
    <cellStyle name="Normal 3 4 2 7 5 2" xfId="41954"/>
    <cellStyle name="Normal 3 4 2 7 6" xfId="25342"/>
    <cellStyle name="Normal 3 4 2 8" xfId="3560"/>
    <cellStyle name="Normal 3 4 2 8 2" xfId="7685"/>
    <cellStyle name="Normal 3 4 2 8 2 2" xfId="30457"/>
    <cellStyle name="Normal 3 4 2 8 3" xfId="11812"/>
    <cellStyle name="Normal 3 4 2 8 3 2" xfId="34584"/>
    <cellStyle name="Normal 3 4 2 8 4" xfId="16212"/>
    <cellStyle name="Normal 3 4 2 8 4 2" xfId="38984"/>
    <cellStyle name="Normal 3 4 2 8 5" xfId="20172"/>
    <cellStyle name="Normal 3 4 2 8 5 2" xfId="42944"/>
    <cellStyle name="Normal 3 4 2 8 6" xfId="26332"/>
    <cellStyle name="Normal 3 4 2 9" xfId="4440"/>
    <cellStyle name="Normal 3 4 2 9 2" xfId="27212"/>
    <cellStyle name="Normal 3 4 20" xfId="3450"/>
    <cellStyle name="Normal 3 4 20 2" xfId="7575"/>
    <cellStyle name="Normal 3 4 20 2 2" xfId="30347"/>
    <cellStyle name="Normal 3 4 20 3" xfId="11702"/>
    <cellStyle name="Normal 3 4 20 3 2" xfId="34474"/>
    <cellStyle name="Normal 3 4 20 4" xfId="16102"/>
    <cellStyle name="Normal 3 4 20 4 2" xfId="38874"/>
    <cellStyle name="Normal 3 4 20 5" xfId="20062"/>
    <cellStyle name="Normal 3 4 20 5 2" xfId="42834"/>
    <cellStyle name="Normal 3 4 20 6" xfId="26222"/>
    <cellStyle name="Normal 3 4 21" xfId="3505"/>
    <cellStyle name="Normal 3 4 21 2" xfId="7630"/>
    <cellStyle name="Normal 3 4 21 2 2" xfId="30402"/>
    <cellStyle name="Normal 3 4 21 3" xfId="11757"/>
    <cellStyle name="Normal 3 4 21 3 2" xfId="34529"/>
    <cellStyle name="Normal 3 4 21 4" xfId="16157"/>
    <cellStyle name="Normal 3 4 21 4 2" xfId="38929"/>
    <cellStyle name="Normal 3 4 21 5" xfId="20117"/>
    <cellStyle name="Normal 3 4 21 5 2" xfId="42889"/>
    <cellStyle name="Normal 3 4 21 6" xfId="26277"/>
    <cellStyle name="Normal 3 4 22" xfId="4220"/>
    <cellStyle name="Normal 3 4 22 2" xfId="26992"/>
    <cellStyle name="Normal 3 4 23" xfId="4275"/>
    <cellStyle name="Normal 3 4 23 2" xfId="27047"/>
    <cellStyle name="Normal 3 4 24" xfId="4330"/>
    <cellStyle name="Normal 3 4 24 2" xfId="27102"/>
    <cellStyle name="Normal 3 4 25" xfId="4385"/>
    <cellStyle name="Normal 3 4 25 2" xfId="27157"/>
    <cellStyle name="Normal 3 4 26" xfId="8345"/>
    <cellStyle name="Normal 3 4 26 2" xfId="31117"/>
    <cellStyle name="Normal 3 4 27" xfId="8402"/>
    <cellStyle name="Normal 3 4 27 2" xfId="31174"/>
    <cellStyle name="Normal 3 4 28" xfId="8457"/>
    <cellStyle name="Normal 3 4 28 2" xfId="31229"/>
    <cellStyle name="Normal 3 4 29" xfId="8512"/>
    <cellStyle name="Normal 3 4 29 2" xfId="31284"/>
    <cellStyle name="Normal 3 4 3" xfId="315"/>
    <cellStyle name="Normal 3 4 3 10" xfId="16982"/>
    <cellStyle name="Normal 3 4 3 10 2" xfId="39754"/>
    <cellStyle name="Normal 3 4 3 11" xfId="23087"/>
    <cellStyle name="Normal 3 4 3 2" xfId="1085"/>
    <cellStyle name="Normal 3 4 3 2 2" xfId="5210"/>
    <cellStyle name="Normal 3 4 3 2 2 2" xfId="27982"/>
    <cellStyle name="Normal 3 4 3 2 3" xfId="9337"/>
    <cellStyle name="Normal 3 4 3 2 3 2" xfId="32109"/>
    <cellStyle name="Normal 3 4 3 2 4" xfId="13737"/>
    <cellStyle name="Normal 3 4 3 2 4 2" xfId="36509"/>
    <cellStyle name="Normal 3 4 3 2 5" xfId="17697"/>
    <cellStyle name="Normal 3 4 3 2 5 2" xfId="40469"/>
    <cellStyle name="Normal 3 4 3 2 6" xfId="23857"/>
    <cellStyle name="Normal 3 4 3 3" xfId="1800"/>
    <cellStyle name="Normal 3 4 3 3 2" xfId="5925"/>
    <cellStyle name="Normal 3 4 3 3 2 2" xfId="28697"/>
    <cellStyle name="Normal 3 4 3 3 3" xfId="10052"/>
    <cellStyle name="Normal 3 4 3 3 3 2" xfId="32824"/>
    <cellStyle name="Normal 3 4 3 3 4" xfId="14452"/>
    <cellStyle name="Normal 3 4 3 3 4 2" xfId="37224"/>
    <cellStyle name="Normal 3 4 3 3 5" xfId="18412"/>
    <cellStyle name="Normal 3 4 3 3 5 2" xfId="41184"/>
    <cellStyle name="Normal 3 4 3 3 6" xfId="24572"/>
    <cellStyle name="Normal 3 4 3 4" xfId="2625"/>
    <cellStyle name="Normal 3 4 3 4 2" xfId="6750"/>
    <cellStyle name="Normal 3 4 3 4 2 2" xfId="29522"/>
    <cellStyle name="Normal 3 4 3 4 3" xfId="10877"/>
    <cellStyle name="Normal 3 4 3 4 3 2" xfId="33649"/>
    <cellStyle name="Normal 3 4 3 4 4" xfId="15277"/>
    <cellStyle name="Normal 3 4 3 4 4 2" xfId="38049"/>
    <cellStyle name="Normal 3 4 3 4 5" xfId="19237"/>
    <cellStyle name="Normal 3 4 3 4 5 2" xfId="42009"/>
    <cellStyle name="Normal 3 4 3 4 6" xfId="25397"/>
    <cellStyle name="Normal 3 4 3 5" xfId="3615"/>
    <cellStyle name="Normal 3 4 3 5 2" xfId="7740"/>
    <cellStyle name="Normal 3 4 3 5 2 2" xfId="30512"/>
    <cellStyle name="Normal 3 4 3 5 3" xfId="11867"/>
    <cellStyle name="Normal 3 4 3 5 3 2" xfId="34639"/>
    <cellStyle name="Normal 3 4 3 5 4" xfId="16267"/>
    <cellStyle name="Normal 3 4 3 5 4 2" xfId="39039"/>
    <cellStyle name="Normal 3 4 3 5 5" xfId="20227"/>
    <cellStyle name="Normal 3 4 3 5 5 2" xfId="42999"/>
    <cellStyle name="Normal 3 4 3 5 6" xfId="26387"/>
    <cellStyle name="Normal 3 4 3 6" xfId="4495"/>
    <cellStyle name="Normal 3 4 3 6 2" xfId="27267"/>
    <cellStyle name="Normal 3 4 3 7" xfId="8622"/>
    <cellStyle name="Normal 3 4 3 7 2" xfId="31394"/>
    <cellStyle name="Normal 3 4 3 8" xfId="12582"/>
    <cellStyle name="Normal 3 4 3 8 2" xfId="35354"/>
    <cellStyle name="Normal 3 4 3 9" xfId="13022"/>
    <cellStyle name="Normal 3 4 3 9 2" xfId="35794"/>
    <cellStyle name="Normal 3 4 30" xfId="12472"/>
    <cellStyle name="Normal 3 4 30 2" xfId="35244"/>
    <cellStyle name="Normal 3 4 31" xfId="12802"/>
    <cellStyle name="Normal 3 4 31 2" xfId="35574"/>
    <cellStyle name="Normal 3 4 32" xfId="12857"/>
    <cellStyle name="Normal 3 4 32 2" xfId="35629"/>
    <cellStyle name="Normal 3 4 33" xfId="12912"/>
    <cellStyle name="Normal 3 4 33 2" xfId="35684"/>
    <cellStyle name="Normal 3 4 34" xfId="16872"/>
    <cellStyle name="Normal 3 4 34 2" xfId="39644"/>
    <cellStyle name="Normal 3 4 35" xfId="20832"/>
    <cellStyle name="Normal 3 4 35 2" xfId="43604"/>
    <cellStyle name="Normal 3 4 36" xfId="20887"/>
    <cellStyle name="Normal 3 4 36 2" xfId="43659"/>
    <cellStyle name="Normal 3 4 37" xfId="20942"/>
    <cellStyle name="Normal 3 4 37 2" xfId="43714"/>
    <cellStyle name="Normal 3 4 38" xfId="20997"/>
    <cellStyle name="Normal 3 4 38 2" xfId="43769"/>
    <cellStyle name="Normal 3 4 39" xfId="21052"/>
    <cellStyle name="Normal 3 4 39 2" xfId="43824"/>
    <cellStyle name="Normal 3 4 4" xfId="480"/>
    <cellStyle name="Normal 3 4 4 10" xfId="17092"/>
    <cellStyle name="Normal 3 4 4 10 2" xfId="39864"/>
    <cellStyle name="Normal 3 4 4 11" xfId="23252"/>
    <cellStyle name="Normal 3 4 4 2" xfId="1195"/>
    <cellStyle name="Normal 3 4 4 2 2" xfId="5320"/>
    <cellStyle name="Normal 3 4 4 2 2 2" xfId="28092"/>
    <cellStyle name="Normal 3 4 4 2 3" xfId="9447"/>
    <cellStyle name="Normal 3 4 4 2 3 2" xfId="32219"/>
    <cellStyle name="Normal 3 4 4 2 4" xfId="13847"/>
    <cellStyle name="Normal 3 4 4 2 4 2" xfId="36619"/>
    <cellStyle name="Normal 3 4 4 2 5" xfId="17807"/>
    <cellStyle name="Normal 3 4 4 2 5 2" xfId="40579"/>
    <cellStyle name="Normal 3 4 4 2 6" xfId="23967"/>
    <cellStyle name="Normal 3 4 4 3" xfId="1910"/>
    <cellStyle name="Normal 3 4 4 3 2" xfId="6035"/>
    <cellStyle name="Normal 3 4 4 3 2 2" xfId="28807"/>
    <cellStyle name="Normal 3 4 4 3 3" xfId="10162"/>
    <cellStyle name="Normal 3 4 4 3 3 2" xfId="32934"/>
    <cellStyle name="Normal 3 4 4 3 4" xfId="14562"/>
    <cellStyle name="Normal 3 4 4 3 4 2" xfId="37334"/>
    <cellStyle name="Normal 3 4 4 3 5" xfId="18522"/>
    <cellStyle name="Normal 3 4 4 3 5 2" xfId="41294"/>
    <cellStyle name="Normal 3 4 4 3 6" xfId="24682"/>
    <cellStyle name="Normal 3 4 4 4" xfId="2735"/>
    <cellStyle name="Normal 3 4 4 4 2" xfId="6860"/>
    <cellStyle name="Normal 3 4 4 4 2 2" xfId="29632"/>
    <cellStyle name="Normal 3 4 4 4 3" xfId="10987"/>
    <cellStyle name="Normal 3 4 4 4 3 2" xfId="33759"/>
    <cellStyle name="Normal 3 4 4 4 4" xfId="15387"/>
    <cellStyle name="Normal 3 4 4 4 4 2" xfId="38159"/>
    <cellStyle name="Normal 3 4 4 4 5" xfId="19347"/>
    <cellStyle name="Normal 3 4 4 4 5 2" xfId="42119"/>
    <cellStyle name="Normal 3 4 4 4 6" xfId="25507"/>
    <cellStyle name="Normal 3 4 4 5" xfId="3725"/>
    <cellStyle name="Normal 3 4 4 5 2" xfId="7850"/>
    <cellStyle name="Normal 3 4 4 5 2 2" xfId="30622"/>
    <cellStyle name="Normal 3 4 4 5 3" xfId="11977"/>
    <cellStyle name="Normal 3 4 4 5 3 2" xfId="34749"/>
    <cellStyle name="Normal 3 4 4 5 4" xfId="16377"/>
    <cellStyle name="Normal 3 4 4 5 4 2" xfId="39149"/>
    <cellStyle name="Normal 3 4 4 5 5" xfId="20337"/>
    <cellStyle name="Normal 3 4 4 5 5 2" xfId="43109"/>
    <cellStyle name="Normal 3 4 4 5 6" xfId="26497"/>
    <cellStyle name="Normal 3 4 4 6" xfId="4605"/>
    <cellStyle name="Normal 3 4 4 6 2" xfId="27377"/>
    <cellStyle name="Normal 3 4 4 7" xfId="8732"/>
    <cellStyle name="Normal 3 4 4 7 2" xfId="31504"/>
    <cellStyle name="Normal 3 4 4 8" xfId="12692"/>
    <cellStyle name="Normal 3 4 4 8 2" xfId="35464"/>
    <cellStyle name="Normal 3 4 4 9" xfId="13132"/>
    <cellStyle name="Normal 3 4 4 9 2" xfId="35904"/>
    <cellStyle name="Normal 3 4 40" xfId="21107"/>
    <cellStyle name="Normal 3 4 40 2" xfId="43879"/>
    <cellStyle name="Normal 3 4 41" xfId="21162"/>
    <cellStyle name="Normal 3 4 41 2" xfId="43934"/>
    <cellStyle name="Normal 3 4 42" xfId="21217"/>
    <cellStyle name="Normal 3 4 42 2" xfId="43989"/>
    <cellStyle name="Normal 3 4 43" xfId="21272"/>
    <cellStyle name="Normal 3 4 43 2" xfId="44044"/>
    <cellStyle name="Normal 3 4 44" xfId="21327"/>
    <cellStyle name="Normal 3 4 44 2" xfId="44099"/>
    <cellStyle name="Normal 3 4 45" xfId="21382"/>
    <cellStyle name="Normal 3 4 45 2" xfId="44154"/>
    <cellStyle name="Normal 3 4 46" xfId="21437"/>
    <cellStyle name="Normal 3 4 46 2" xfId="44209"/>
    <cellStyle name="Normal 3 4 47" xfId="21492"/>
    <cellStyle name="Normal 3 4 47 2" xfId="44264"/>
    <cellStyle name="Normal 3 4 48" xfId="21547"/>
    <cellStyle name="Normal 3 4 48 2" xfId="44319"/>
    <cellStyle name="Normal 3 4 49" xfId="21602"/>
    <cellStyle name="Normal 3 4 49 2" xfId="44374"/>
    <cellStyle name="Normal 3 4 5" xfId="590"/>
    <cellStyle name="Normal 3 4 5 10" xfId="23362"/>
    <cellStyle name="Normal 3 4 5 2" xfId="1305"/>
    <cellStyle name="Normal 3 4 5 2 2" xfId="5430"/>
    <cellStyle name="Normal 3 4 5 2 2 2" xfId="28202"/>
    <cellStyle name="Normal 3 4 5 2 3" xfId="9557"/>
    <cellStyle name="Normal 3 4 5 2 3 2" xfId="32329"/>
    <cellStyle name="Normal 3 4 5 2 4" xfId="13957"/>
    <cellStyle name="Normal 3 4 5 2 4 2" xfId="36729"/>
    <cellStyle name="Normal 3 4 5 2 5" xfId="17917"/>
    <cellStyle name="Normal 3 4 5 2 5 2" xfId="40689"/>
    <cellStyle name="Normal 3 4 5 2 6" xfId="24077"/>
    <cellStyle name="Normal 3 4 5 3" xfId="2020"/>
    <cellStyle name="Normal 3 4 5 3 2" xfId="6145"/>
    <cellStyle name="Normal 3 4 5 3 2 2" xfId="28917"/>
    <cellStyle name="Normal 3 4 5 3 3" xfId="10272"/>
    <cellStyle name="Normal 3 4 5 3 3 2" xfId="33044"/>
    <cellStyle name="Normal 3 4 5 3 4" xfId="14672"/>
    <cellStyle name="Normal 3 4 5 3 4 2" xfId="37444"/>
    <cellStyle name="Normal 3 4 5 3 5" xfId="18632"/>
    <cellStyle name="Normal 3 4 5 3 5 2" xfId="41404"/>
    <cellStyle name="Normal 3 4 5 3 6" xfId="24792"/>
    <cellStyle name="Normal 3 4 5 4" xfId="2845"/>
    <cellStyle name="Normal 3 4 5 4 2" xfId="6970"/>
    <cellStyle name="Normal 3 4 5 4 2 2" xfId="29742"/>
    <cellStyle name="Normal 3 4 5 4 3" xfId="11097"/>
    <cellStyle name="Normal 3 4 5 4 3 2" xfId="33869"/>
    <cellStyle name="Normal 3 4 5 4 4" xfId="15497"/>
    <cellStyle name="Normal 3 4 5 4 4 2" xfId="38269"/>
    <cellStyle name="Normal 3 4 5 4 5" xfId="19457"/>
    <cellStyle name="Normal 3 4 5 4 5 2" xfId="42229"/>
    <cellStyle name="Normal 3 4 5 4 6" xfId="25617"/>
    <cellStyle name="Normal 3 4 5 5" xfId="3835"/>
    <cellStyle name="Normal 3 4 5 5 2" xfId="7960"/>
    <cellStyle name="Normal 3 4 5 5 2 2" xfId="30732"/>
    <cellStyle name="Normal 3 4 5 5 3" xfId="12087"/>
    <cellStyle name="Normal 3 4 5 5 3 2" xfId="34859"/>
    <cellStyle name="Normal 3 4 5 5 4" xfId="16487"/>
    <cellStyle name="Normal 3 4 5 5 4 2" xfId="39259"/>
    <cellStyle name="Normal 3 4 5 5 5" xfId="20447"/>
    <cellStyle name="Normal 3 4 5 5 5 2" xfId="43219"/>
    <cellStyle name="Normal 3 4 5 5 6" xfId="26607"/>
    <cellStyle name="Normal 3 4 5 6" xfId="4715"/>
    <cellStyle name="Normal 3 4 5 6 2" xfId="27487"/>
    <cellStyle name="Normal 3 4 5 7" xfId="8842"/>
    <cellStyle name="Normal 3 4 5 7 2" xfId="31614"/>
    <cellStyle name="Normal 3 4 5 8" xfId="13242"/>
    <cellStyle name="Normal 3 4 5 8 2" xfId="36014"/>
    <cellStyle name="Normal 3 4 5 9" xfId="17202"/>
    <cellStyle name="Normal 3 4 5 9 2" xfId="39974"/>
    <cellStyle name="Normal 3 4 50" xfId="21657"/>
    <cellStyle name="Normal 3 4 50 2" xfId="44429"/>
    <cellStyle name="Normal 3 4 51" xfId="21712"/>
    <cellStyle name="Normal 3 4 51 2" xfId="44484"/>
    <cellStyle name="Normal 3 4 52" xfId="21767"/>
    <cellStyle name="Normal 3 4 52 2" xfId="44539"/>
    <cellStyle name="Normal 3 4 53" xfId="21822"/>
    <cellStyle name="Normal 3 4 53 2" xfId="44594"/>
    <cellStyle name="Normal 3 4 54" xfId="21877"/>
    <cellStyle name="Normal 3 4 54 2" xfId="44649"/>
    <cellStyle name="Normal 3 4 55" xfId="21932"/>
    <cellStyle name="Normal 3 4 55 2" xfId="44704"/>
    <cellStyle name="Normal 3 4 56" xfId="21987"/>
    <cellStyle name="Normal 3 4 56 2" xfId="44759"/>
    <cellStyle name="Normal 3 4 57" xfId="22042"/>
    <cellStyle name="Normal 3 4 57 2" xfId="44814"/>
    <cellStyle name="Normal 3 4 58" xfId="22097"/>
    <cellStyle name="Normal 3 4 58 2" xfId="44869"/>
    <cellStyle name="Normal 3 4 59" xfId="22152"/>
    <cellStyle name="Normal 3 4 59 2" xfId="44924"/>
    <cellStyle name="Normal 3 4 6" xfId="645"/>
    <cellStyle name="Normal 3 4 6 10" xfId="23417"/>
    <cellStyle name="Normal 3 4 6 2" xfId="1360"/>
    <cellStyle name="Normal 3 4 6 2 2" xfId="5485"/>
    <cellStyle name="Normal 3 4 6 2 2 2" xfId="28257"/>
    <cellStyle name="Normal 3 4 6 2 3" xfId="9612"/>
    <cellStyle name="Normal 3 4 6 2 3 2" xfId="32384"/>
    <cellStyle name="Normal 3 4 6 2 4" xfId="14012"/>
    <cellStyle name="Normal 3 4 6 2 4 2" xfId="36784"/>
    <cellStyle name="Normal 3 4 6 2 5" xfId="17972"/>
    <cellStyle name="Normal 3 4 6 2 5 2" xfId="40744"/>
    <cellStyle name="Normal 3 4 6 2 6" xfId="24132"/>
    <cellStyle name="Normal 3 4 6 3" xfId="2075"/>
    <cellStyle name="Normal 3 4 6 3 2" xfId="6200"/>
    <cellStyle name="Normal 3 4 6 3 2 2" xfId="28972"/>
    <cellStyle name="Normal 3 4 6 3 3" xfId="10327"/>
    <cellStyle name="Normal 3 4 6 3 3 2" xfId="33099"/>
    <cellStyle name="Normal 3 4 6 3 4" xfId="14727"/>
    <cellStyle name="Normal 3 4 6 3 4 2" xfId="37499"/>
    <cellStyle name="Normal 3 4 6 3 5" xfId="18687"/>
    <cellStyle name="Normal 3 4 6 3 5 2" xfId="41459"/>
    <cellStyle name="Normal 3 4 6 3 6" xfId="24847"/>
    <cellStyle name="Normal 3 4 6 4" xfId="2900"/>
    <cellStyle name="Normal 3 4 6 4 2" xfId="7025"/>
    <cellStyle name="Normal 3 4 6 4 2 2" xfId="29797"/>
    <cellStyle name="Normal 3 4 6 4 3" xfId="11152"/>
    <cellStyle name="Normal 3 4 6 4 3 2" xfId="33924"/>
    <cellStyle name="Normal 3 4 6 4 4" xfId="15552"/>
    <cellStyle name="Normal 3 4 6 4 4 2" xfId="38324"/>
    <cellStyle name="Normal 3 4 6 4 5" xfId="19512"/>
    <cellStyle name="Normal 3 4 6 4 5 2" xfId="42284"/>
    <cellStyle name="Normal 3 4 6 4 6" xfId="25672"/>
    <cellStyle name="Normal 3 4 6 5" xfId="3890"/>
    <cellStyle name="Normal 3 4 6 5 2" xfId="8015"/>
    <cellStyle name="Normal 3 4 6 5 2 2" xfId="30787"/>
    <cellStyle name="Normal 3 4 6 5 3" xfId="12142"/>
    <cellStyle name="Normal 3 4 6 5 3 2" xfId="34914"/>
    <cellStyle name="Normal 3 4 6 5 4" xfId="16542"/>
    <cellStyle name="Normal 3 4 6 5 4 2" xfId="39314"/>
    <cellStyle name="Normal 3 4 6 5 5" xfId="20502"/>
    <cellStyle name="Normal 3 4 6 5 5 2" xfId="43274"/>
    <cellStyle name="Normal 3 4 6 5 6" xfId="26662"/>
    <cellStyle name="Normal 3 4 6 6" xfId="4770"/>
    <cellStyle name="Normal 3 4 6 6 2" xfId="27542"/>
    <cellStyle name="Normal 3 4 6 7" xfId="8897"/>
    <cellStyle name="Normal 3 4 6 7 2" xfId="31669"/>
    <cellStyle name="Normal 3 4 6 8" xfId="13297"/>
    <cellStyle name="Normal 3 4 6 8 2" xfId="36069"/>
    <cellStyle name="Normal 3 4 6 9" xfId="17257"/>
    <cellStyle name="Normal 3 4 6 9 2" xfId="40029"/>
    <cellStyle name="Normal 3 4 60" xfId="22207"/>
    <cellStyle name="Normal 3 4 60 2" xfId="44979"/>
    <cellStyle name="Normal 3 4 61" xfId="22262"/>
    <cellStyle name="Normal 3 4 61 2" xfId="45034"/>
    <cellStyle name="Normal 3 4 62" xfId="22317"/>
    <cellStyle name="Normal 3 4 62 2" xfId="45089"/>
    <cellStyle name="Normal 3 4 63" xfId="22372"/>
    <cellStyle name="Normal 3 4 63 2" xfId="45144"/>
    <cellStyle name="Normal 3 4 64" xfId="22427"/>
    <cellStyle name="Normal 3 4 64 2" xfId="45199"/>
    <cellStyle name="Normal 3 4 65" xfId="22482"/>
    <cellStyle name="Normal 3 4 65 2" xfId="45254"/>
    <cellStyle name="Normal 3 4 66" xfId="22537"/>
    <cellStyle name="Normal 3 4 66 2" xfId="45309"/>
    <cellStyle name="Normal 3 4 67" xfId="22592"/>
    <cellStyle name="Normal 3 4 67 2" xfId="45364"/>
    <cellStyle name="Normal 3 4 68" xfId="22647"/>
    <cellStyle name="Normal 3 4 68 2" xfId="45419"/>
    <cellStyle name="Normal 3 4 69" xfId="22702"/>
    <cellStyle name="Normal 3 4 69 2" xfId="45474"/>
    <cellStyle name="Normal 3 4 7" xfId="700"/>
    <cellStyle name="Normal 3 4 7 10" xfId="23472"/>
    <cellStyle name="Normal 3 4 7 2" xfId="1415"/>
    <cellStyle name="Normal 3 4 7 2 2" xfId="5540"/>
    <cellStyle name="Normal 3 4 7 2 2 2" xfId="28312"/>
    <cellStyle name="Normal 3 4 7 2 3" xfId="9667"/>
    <cellStyle name="Normal 3 4 7 2 3 2" xfId="32439"/>
    <cellStyle name="Normal 3 4 7 2 4" xfId="14067"/>
    <cellStyle name="Normal 3 4 7 2 4 2" xfId="36839"/>
    <cellStyle name="Normal 3 4 7 2 5" xfId="18027"/>
    <cellStyle name="Normal 3 4 7 2 5 2" xfId="40799"/>
    <cellStyle name="Normal 3 4 7 2 6" xfId="24187"/>
    <cellStyle name="Normal 3 4 7 3" xfId="2130"/>
    <cellStyle name="Normal 3 4 7 3 2" xfId="6255"/>
    <cellStyle name="Normal 3 4 7 3 2 2" xfId="29027"/>
    <cellStyle name="Normal 3 4 7 3 3" xfId="10382"/>
    <cellStyle name="Normal 3 4 7 3 3 2" xfId="33154"/>
    <cellStyle name="Normal 3 4 7 3 4" xfId="14782"/>
    <cellStyle name="Normal 3 4 7 3 4 2" xfId="37554"/>
    <cellStyle name="Normal 3 4 7 3 5" xfId="18742"/>
    <cellStyle name="Normal 3 4 7 3 5 2" xfId="41514"/>
    <cellStyle name="Normal 3 4 7 3 6" xfId="24902"/>
    <cellStyle name="Normal 3 4 7 4" xfId="2955"/>
    <cellStyle name="Normal 3 4 7 4 2" xfId="7080"/>
    <cellStyle name="Normal 3 4 7 4 2 2" xfId="29852"/>
    <cellStyle name="Normal 3 4 7 4 3" xfId="11207"/>
    <cellStyle name="Normal 3 4 7 4 3 2" xfId="33979"/>
    <cellStyle name="Normal 3 4 7 4 4" xfId="15607"/>
    <cellStyle name="Normal 3 4 7 4 4 2" xfId="38379"/>
    <cellStyle name="Normal 3 4 7 4 5" xfId="19567"/>
    <cellStyle name="Normal 3 4 7 4 5 2" xfId="42339"/>
    <cellStyle name="Normal 3 4 7 4 6" xfId="25727"/>
    <cellStyle name="Normal 3 4 7 5" xfId="3945"/>
    <cellStyle name="Normal 3 4 7 5 2" xfId="8070"/>
    <cellStyle name="Normal 3 4 7 5 2 2" xfId="30842"/>
    <cellStyle name="Normal 3 4 7 5 3" xfId="12197"/>
    <cellStyle name="Normal 3 4 7 5 3 2" xfId="34969"/>
    <cellStyle name="Normal 3 4 7 5 4" xfId="16597"/>
    <cellStyle name="Normal 3 4 7 5 4 2" xfId="39369"/>
    <cellStyle name="Normal 3 4 7 5 5" xfId="20557"/>
    <cellStyle name="Normal 3 4 7 5 5 2" xfId="43329"/>
    <cellStyle name="Normal 3 4 7 5 6" xfId="26717"/>
    <cellStyle name="Normal 3 4 7 6" xfId="4825"/>
    <cellStyle name="Normal 3 4 7 6 2" xfId="27597"/>
    <cellStyle name="Normal 3 4 7 7" xfId="8952"/>
    <cellStyle name="Normal 3 4 7 7 2" xfId="31724"/>
    <cellStyle name="Normal 3 4 7 8" xfId="13352"/>
    <cellStyle name="Normal 3 4 7 8 2" xfId="36124"/>
    <cellStyle name="Normal 3 4 7 9" xfId="17312"/>
    <cellStyle name="Normal 3 4 7 9 2" xfId="40084"/>
    <cellStyle name="Normal 3 4 70" xfId="22757"/>
    <cellStyle name="Normal 3 4 70 2" xfId="45529"/>
    <cellStyle name="Normal 3 4 71" xfId="22812"/>
    <cellStyle name="Normal 3 4 71 2" xfId="45584"/>
    <cellStyle name="Normal 3 4 72" xfId="22867"/>
    <cellStyle name="Normal 3 4 72 2" xfId="45639"/>
    <cellStyle name="Normal 3 4 73" xfId="22922"/>
    <cellStyle name="Normal 3 4 73 2" xfId="45694"/>
    <cellStyle name="Normal 3 4 74" xfId="22977"/>
    <cellStyle name="Normal 3 4 8" xfId="755"/>
    <cellStyle name="Normal 3 4 8 10" xfId="23527"/>
    <cellStyle name="Normal 3 4 8 2" xfId="1470"/>
    <cellStyle name="Normal 3 4 8 2 2" xfId="5595"/>
    <cellStyle name="Normal 3 4 8 2 2 2" xfId="28367"/>
    <cellStyle name="Normal 3 4 8 2 3" xfId="9722"/>
    <cellStyle name="Normal 3 4 8 2 3 2" xfId="32494"/>
    <cellStyle name="Normal 3 4 8 2 4" xfId="14122"/>
    <cellStyle name="Normal 3 4 8 2 4 2" xfId="36894"/>
    <cellStyle name="Normal 3 4 8 2 5" xfId="18082"/>
    <cellStyle name="Normal 3 4 8 2 5 2" xfId="40854"/>
    <cellStyle name="Normal 3 4 8 2 6" xfId="24242"/>
    <cellStyle name="Normal 3 4 8 3" xfId="2185"/>
    <cellStyle name="Normal 3 4 8 3 2" xfId="6310"/>
    <cellStyle name="Normal 3 4 8 3 2 2" xfId="29082"/>
    <cellStyle name="Normal 3 4 8 3 3" xfId="10437"/>
    <cellStyle name="Normal 3 4 8 3 3 2" xfId="33209"/>
    <cellStyle name="Normal 3 4 8 3 4" xfId="14837"/>
    <cellStyle name="Normal 3 4 8 3 4 2" xfId="37609"/>
    <cellStyle name="Normal 3 4 8 3 5" xfId="18797"/>
    <cellStyle name="Normal 3 4 8 3 5 2" xfId="41569"/>
    <cellStyle name="Normal 3 4 8 3 6" xfId="24957"/>
    <cellStyle name="Normal 3 4 8 4" xfId="3010"/>
    <cellStyle name="Normal 3 4 8 4 2" xfId="7135"/>
    <cellStyle name="Normal 3 4 8 4 2 2" xfId="29907"/>
    <cellStyle name="Normal 3 4 8 4 3" xfId="11262"/>
    <cellStyle name="Normal 3 4 8 4 3 2" xfId="34034"/>
    <cellStyle name="Normal 3 4 8 4 4" xfId="15662"/>
    <cellStyle name="Normal 3 4 8 4 4 2" xfId="38434"/>
    <cellStyle name="Normal 3 4 8 4 5" xfId="19622"/>
    <cellStyle name="Normal 3 4 8 4 5 2" xfId="42394"/>
    <cellStyle name="Normal 3 4 8 4 6" xfId="25782"/>
    <cellStyle name="Normal 3 4 8 5" xfId="4000"/>
    <cellStyle name="Normal 3 4 8 5 2" xfId="8125"/>
    <cellStyle name="Normal 3 4 8 5 2 2" xfId="30897"/>
    <cellStyle name="Normal 3 4 8 5 3" xfId="12252"/>
    <cellStyle name="Normal 3 4 8 5 3 2" xfId="35024"/>
    <cellStyle name="Normal 3 4 8 5 4" xfId="16652"/>
    <cellStyle name="Normal 3 4 8 5 4 2" xfId="39424"/>
    <cellStyle name="Normal 3 4 8 5 5" xfId="20612"/>
    <cellStyle name="Normal 3 4 8 5 5 2" xfId="43384"/>
    <cellStyle name="Normal 3 4 8 5 6" xfId="26772"/>
    <cellStyle name="Normal 3 4 8 6" xfId="4880"/>
    <cellStyle name="Normal 3 4 8 6 2" xfId="27652"/>
    <cellStyle name="Normal 3 4 8 7" xfId="9007"/>
    <cellStyle name="Normal 3 4 8 7 2" xfId="31779"/>
    <cellStyle name="Normal 3 4 8 8" xfId="13407"/>
    <cellStyle name="Normal 3 4 8 8 2" xfId="36179"/>
    <cellStyle name="Normal 3 4 8 9" xfId="17367"/>
    <cellStyle name="Normal 3 4 8 9 2" xfId="40139"/>
    <cellStyle name="Normal 3 4 9" xfId="865"/>
    <cellStyle name="Normal 3 4 9 10" xfId="23637"/>
    <cellStyle name="Normal 3 4 9 2" xfId="1580"/>
    <cellStyle name="Normal 3 4 9 2 2" xfId="5705"/>
    <cellStyle name="Normal 3 4 9 2 2 2" xfId="28477"/>
    <cellStyle name="Normal 3 4 9 2 3" xfId="9832"/>
    <cellStyle name="Normal 3 4 9 2 3 2" xfId="32604"/>
    <cellStyle name="Normal 3 4 9 2 4" xfId="14232"/>
    <cellStyle name="Normal 3 4 9 2 4 2" xfId="37004"/>
    <cellStyle name="Normal 3 4 9 2 5" xfId="18192"/>
    <cellStyle name="Normal 3 4 9 2 5 2" xfId="40964"/>
    <cellStyle name="Normal 3 4 9 2 6" xfId="24352"/>
    <cellStyle name="Normal 3 4 9 3" xfId="2295"/>
    <cellStyle name="Normal 3 4 9 3 2" xfId="6420"/>
    <cellStyle name="Normal 3 4 9 3 2 2" xfId="29192"/>
    <cellStyle name="Normal 3 4 9 3 3" xfId="10547"/>
    <cellStyle name="Normal 3 4 9 3 3 2" xfId="33319"/>
    <cellStyle name="Normal 3 4 9 3 4" xfId="14947"/>
    <cellStyle name="Normal 3 4 9 3 4 2" xfId="37719"/>
    <cellStyle name="Normal 3 4 9 3 5" xfId="18907"/>
    <cellStyle name="Normal 3 4 9 3 5 2" xfId="41679"/>
    <cellStyle name="Normal 3 4 9 3 6" xfId="25067"/>
    <cellStyle name="Normal 3 4 9 4" xfId="3120"/>
    <cellStyle name="Normal 3 4 9 4 2" xfId="7245"/>
    <cellStyle name="Normal 3 4 9 4 2 2" xfId="30017"/>
    <cellStyle name="Normal 3 4 9 4 3" xfId="11372"/>
    <cellStyle name="Normal 3 4 9 4 3 2" xfId="34144"/>
    <cellStyle name="Normal 3 4 9 4 4" xfId="15772"/>
    <cellStyle name="Normal 3 4 9 4 4 2" xfId="38544"/>
    <cellStyle name="Normal 3 4 9 4 5" xfId="19732"/>
    <cellStyle name="Normal 3 4 9 4 5 2" xfId="42504"/>
    <cellStyle name="Normal 3 4 9 4 6" xfId="25892"/>
    <cellStyle name="Normal 3 4 9 5" xfId="4110"/>
    <cellStyle name="Normal 3 4 9 5 2" xfId="8235"/>
    <cellStyle name="Normal 3 4 9 5 2 2" xfId="31007"/>
    <cellStyle name="Normal 3 4 9 5 3" xfId="12362"/>
    <cellStyle name="Normal 3 4 9 5 3 2" xfId="35134"/>
    <cellStyle name="Normal 3 4 9 5 4" xfId="16762"/>
    <cellStyle name="Normal 3 4 9 5 4 2" xfId="39534"/>
    <cellStyle name="Normal 3 4 9 5 5" xfId="20722"/>
    <cellStyle name="Normal 3 4 9 5 5 2" xfId="43494"/>
    <cellStyle name="Normal 3 4 9 5 6" xfId="26882"/>
    <cellStyle name="Normal 3 4 9 6" xfId="4990"/>
    <cellStyle name="Normal 3 4 9 6 2" xfId="27762"/>
    <cellStyle name="Normal 3 4 9 7" xfId="9117"/>
    <cellStyle name="Normal 3 4 9 7 2" xfId="31889"/>
    <cellStyle name="Normal 3 4 9 8" xfId="13517"/>
    <cellStyle name="Normal 3 4 9 8 2" xfId="36289"/>
    <cellStyle name="Normal 3 4 9 9" xfId="17477"/>
    <cellStyle name="Normal 3 4 9 9 2" xfId="40249"/>
    <cellStyle name="Normal 3 40" xfId="20901"/>
    <cellStyle name="Normal 3 40 2" xfId="43673"/>
    <cellStyle name="Normal 3 41" xfId="20956"/>
    <cellStyle name="Normal 3 41 2" xfId="43728"/>
    <cellStyle name="Normal 3 42" xfId="21011"/>
    <cellStyle name="Normal 3 42 2" xfId="43783"/>
    <cellStyle name="Normal 3 43" xfId="21066"/>
    <cellStyle name="Normal 3 43 2" xfId="43838"/>
    <cellStyle name="Normal 3 44" xfId="21121"/>
    <cellStyle name="Normal 3 44 2" xfId="43893"/>
    <cellStyle name="Normal 3 45" xfId="21176"/>
    <cellStyle name="Normal 3 45 2" xfId="43948"/>
    <cellStyle name="Normal 3 46" xfId="21231"/>
    <cellStyle name="Normal 3 46 2" xfId="44003"/>
    <cellStyle name="Normal 3 47" xfId="21286"/>
    <cellStyle name="Normal 3 47 2" xfId="44058"/>
    <cellStyle name="Normal 3 48" xfId="21341"/>
    <cellStyle name="Normal 3 48 2" xfId="44113"/>
    <cellStyle name="Normal 3 49" xfId="21396"/>
    <cellStyle name="Normal 3 49 2" xfId="44168"/>
    <cellStyle name="Normal 3 5" xfId="219"/>
    <cellStyle name="Normal 3 5 10" xfId="8526"/>
    <cellStyle name="Normal 3 5 10 2" xfId="31298"/>
    <cellStyle name="Normal 3 5 11" xfId="12486"/>
    <cellStyle name="Normal 3 5 11 2" xfId="35258"/>
    <cellStyle name="Normal 3 5 12" xfId="12926"/>
    <cellStyle name="Normal 3 5 12 2" xfId="35698"/>
    <cellStyle name="Normal 3 5 13" xfId="16886"/>
    <cellStyle name="Normal 3 5 13 2" xfId="39658"/>
    <cellStyle name="Normal 3 5 14" xfId="329"/>
    <cellStyle name="Normal 3 5 14 2" xfId="23101"/>
    <cellStyle name="Normal 3 5 15" xfId="22991"/>
    <cellStyle name="Normal 3 5 2" xfId="384"/>
    <cellStyle name="Normal 3 5 2 10" xfId="16996"/>
    <cellStyle name="Normal 3 5 2 10 2" xfId="39768"/>
    <cellStyle name="Normal 3 5 2 11" xfId="23156"/>
    <cellStyle name="Normal 3 5 2 2" xfId="1099"/>
    <cellStyle name="Normal 3 5 2 2 2" xfId="5224"/>
    <cellStyle name="Normal 3 5 2 2 2 2" xfId="27996"/>
    <cellStyle name="Normal 3 5 2 2 3" xfId="9351"/>
    <cellStyle name="Normal 3 5 2 2 3 2" xfId="32123"/>
    <cellStyle name="Normal 3 5 2 2 4" xfId="13751"/>
    <cellStyle name="Normal 3 5 2 2 4 2" xfId="36523"/>
    <cellStyle name="Normal 3 5 2 2 5" xfId="17711"/>
    <cellStyle name="Normal 3 5 2 2 5 2" xfId="40483"/>
    <cellStyle name="Normal 3 5 2 2 6" xfId="23871"/>
    <cellStyle name="Normal 3 5 2 3" xfId="1814"/>
    <cellStyle name="Normal 3 5 2 3 2" xfId="5939"/>
    <cellStyle name="Normal 3 5 2 3 2 2" xfId="28711"/>
    <cellStyle name="Normal 3 5 2 3 3" xfId="10066"/>
    <cellStyle name="Normal 3 5 2 3 3 2" xfId="32838"/>
    <cellStyle name="Normal 3 5 2 3 4" xfId="14466"/>
    <cellStyle name="Normal 3 5 2 3 4 2" xfId="37238"/>
    <cellStyle name="Normal 3 5 2 3 5" xfId="18426"/>
    <cellStyle name="Normal 3 5 2 3 5 2" xfId="41198"/>
    <cellStyle name="Normal 3 5 2 3 6" xfId="24586"/>
    <cellStyle name="Normal 3 5 2 4" xfId="2639"/>
    <cellStyle name="Normal 3 5 2 4 2" xfId="6764"/>
    <cellStyle name="Normal 3 5 2 4 2 2" xfId="29536"/>
    <cellStyle name="Normal 3 5 2 4 3" xfId="10891"/>
    <cellStyle name="Normal 3 5 2 4 3 2" xfId="33663"/>
    <cellStyle name="Normal 3 5 2 4 4" xfId="15291"/>
    <cellStyle name="Normal 3 5 2 4 4 2" xfId="38063"/>
    <cellStyle name="Normal 3 5 2 4 5" xfId="19251"/>
    <cellStyle name="Normal 3 5 2 4 5 2" xfId="42023"/>
    <cellStyle name="Normal 3 5 2 4 6" xfId="25411"/>
    <cellStyle name="Normal 3 5 2 5" xfId="3629"/>
    <cellStyle name="Normal 3 5 2 5 2" xfId="7754"/>
    <cellStyle name="Normal 3 5 2 5 2 2" xfId="30526"/>
    <cellStyle name="Normal 3 5 2 5 3" xfId="11881"/>
    <cellStyle name="Normal 3 5 2 5 3 2" xfId="34653"/>
    <cellStyle name="Normal 3 5 2 5 4" xfId="16281"/>
    <cellStyle name="Normal 3 5 2 5 4 2" xfId="39053"/>
    <cellStyle name="Normal 3 5 2 5 5" xfId="20241"/>
    <cellStyle name="Normal 3 5 2 5 5 2" xfId="43013"/>
    <cellStyle name="Normal 3 5 2 5 6" xfId="26401"/>
    <cellStyle name="Normal 3 5 2 6" xfId="4509"/>
    <cellStyle name="Normal 3 5 2 6 2" xfId="27281"/>
    <cellStyle name="Normal 3 5 2 7" xfId="8636"/>
    <cellStyle name="Normal 3 5 2 7 2" xfId="31408"/>
    <cellStyle name="Normal 3 5 2 8" xfId="12596"/>
    <cellStyle name="Normal 3 5 2 8 2" xfId="35368"/>
    <cellStyle name="Normal 3 5 2 9" xfId="13036"/>
    <cellStyle name="Normal 3 5 2 9 2" xfId="35808"/>
    <cellStyle name="Normal 3 5 3" xfId="494"/>
    <cellStyle name="Normal 3 5 3 10" xfId="17106"/>
    <cellStyle name="Normal 3 5 3 10 2" xfId="39878"/>
    <cellStyle name="Normal 3 5 3 11" xfId="23266"/>
    <cellStyle name="Normal 3 5 3 2" xfId="1209"/>
    <cellStyle name="Normal 3 5 3 2 2" xfId="5334"/>
    <cellStyle name="Normal 3 5 3 2 2 2" xfId="28106"/>
    <cellStyle name="Normal 3 5 3 2 3" xfId="9461"/>
    <cellStyle name="Normal 3 5 3 2 3 2" xfId="32233"/>
    <cellStyle name="Normal 3 5 3 2 4" xfId="13861"/>
    <cellStyle name="Normal 3 5 3 2 4 2" xfId="36633"/>
    <cellStyle name="Normal 3 5 3 2 5" xfId="17821"/>
    <cellStyle name="Normal 3 5 3 2 5 2" xfId="40593"/>
    <cellStyle name="Normal 3 5 3 2 6" xfId="23981"/>
    <cellStyle name="Normal 3 5 3 3" xfId="1924"/>
    <cellStyle name="Normal 3 5 3 3 2" xfId="6049"/>
    <cellStyle name="Normal 3 5 3 3 2 2" xfId="28821"/>
    <cellStyle name="Normal 3 5 3 3 3" xfId="10176"/>
    <cellStyle name="Normal 3 5 3 3 3 2" xfId="32948"/>
    <cellStyle name="Normal 3 5 3 3 4" xfId="14576"/>
    <cellStyle name="Normal 3 5 3 3 4 2" xfId="37348"/>
    <cellStyle name="Normal 3 5 3 3 5" xfId="18536"/>
    <cellStyle name="Normal 3 5 3 3 5 2" xfId="41308"/>
    <cellStyle name="Normal 3 5 3 3 6" xfId="24696"/>
    <cellStyle name="Normal 3 5 3 4" xfId="2749"/>
    <cellStyle name="Normal 3 5 3 4 2" xfId="6874"/>
    <cellStyle name="Normal 3 5 3 4 2 2" xfId="29646"/>
    <cellStyle name="Normal 3 5 3 4 3" xfId="11001"/>
    <cellStyle name="Normal 3 5 3 4 3 2" xfId="33773"/>
    <cellStyle name="Normal 3 5 3 4 4" xfId="15401"/>
    <cellStyle name="Normal 3 5 3 4 4 2" xfId="38173"/>
    <cellStyle name="Normal 3 5 3 4 5" xfId="19361"/>
    <cellStyle name="Normal 3 5 3 4 5 2" xfId="42133"/>
    <cellStyle name="Normal 3 5 3 4 6" xfId="25521"/>
    <cellStyle name="Normal 3 5 3 5" xfId="3739"/>
    <cellStyle name="Normal 3 5 3 5 2" xfId="7864"/>
    <cellStyle name="Normal 3 5 3 5 2 2" xfId="30636"/>
    <cellStyle name="Normal 3 5 3 5 3" xfId="11991"/>
    <cellStyle name="Normal 3 5 3 5 3 2" xfId="34763"/>
    <cellStyle name="Normal 3 5 3 5 4" xfId="16391"/>
    <cellStyle name="Normal 3 5 3 5 4 2" xfId="39163"/>
    <cellStyle name="Normal 3 5 3 5 5" xfId="20351"/>
    <cellStyle name="Normal 3 5 3 5 5 2" xfId="43123"/>
    <cellStyle name="Normal 3 5 3 5 6" xfId="26511"/>
    <cellStyle name="Normal 3 5 3 6" xfId="4619"/>
    <cellStyle name="Normal 3 5 3 6 2" xfId="27391"/>
    <cellStyle name="Normal 3 5 3 7" xfId="8746"/>
    <cellStyle name="Normal 3 5 3 7 2" xfId="31518"/>
    <cellStyle name="Normal 3 5 3 8" xfId="12706"/>
    <cellStyle name="Normal 3 5 3 8 2" xfId="35478"/>
    <cellStyle name="Normal 3 5 3 9" xfId="13146"/>
    <cellStyle name="Normal 3 5 3 9 2" xfId="35918"/>
    <cellStyle name="Normal 3 5 4" xfId="769"/>
    <cellStyle name="Normal 3 5 4 10" xfId="23541"/>
    <cellStyle name="Normal 3 5 4 2" xfId="1484"/>
    <cellStyle name="Normal 3 5 4 2 2" xfId="5609"/>
    <cellStyle name="Normal 3 5 4 2 2 2" xfId="28381"/>
    <cellStyle name="Normal 3 5 4 2 3" xfId="9736"/>
    <cellStyle name="Normal 3 5 4 2 3 2" xfId="32508"/>
    <cellStyle name="Normal 3 5 4 2 4" xfId="14136"/>
    <cellStyle name="Normal 3 5 4 2 4 2" xfId="36908"/>
    <cellStyle name="Normal 3 5 4 2 5" xfId="18096"/>
    <cellStyle name="Normal 3 5 4 2 5 2" xfId="40868"/>
    <cellStyle name="Normal 3 5 4 2 6" xfId="24256"/>
    <cellStyle name="Normal 3 5 4 3" xfId="2199"/>
    <cellStyle name="Normal 3 5 4 3 2" xfId="6324"/>
    <cellStyle name="Normal 3 5 4 3 2 2" xfId="29096"/>
    <cellStyle name="Normal 3 5 4 3 3" xfId="10451"/>
    <cellStyle name="Normal 3 5 4 3 3 2" xfId="33223"/>
    <cellStyle name="Normal 3 5 4 3 4" xfId="14851"/>
    <cellStyle name="Normal 3 5 4 3 4 2" xfId="37623"/>
    <cellStyle name="Normal 3 5 4 3 5" xfId="18811"/>
    <cellStyle name="Normal 3 5 4 3 5 2" xfId="41583"/>
    <cellStyle name="Normal 3 5 4 3 6" xfId="24971"/>
    <cellStyle name="Normal 3 5 4 4" xfId="3024"/>
    <cellStyle name="Normal 3 5 4 4 2" xfId="7149"/>
    <cellStyle name="Normal 3 5 4 4 2 2" xfId="29921"/>
    <cellStyle name="Normal 3 5 4 4 3" xfId="11276"/>
    <cellStyle name="Normal 3 5 4 4 3 2" xfId="34048"/>
    <cellStyle name="Normal 3 5 4 4 4" xfId="15676"/>
    <cellStyle name="Normal 3 5 4 4 4 2" xfId="38448"/>
    <cellStyle name="Normal 3 5 4 4 5" xfId="19636"/>
    <cellStyle name="Normal 3 5 4 4 5 2" xfId="42408"/>
    <cellStyle name="Normal 3 5 4 4 6" xfId="25796"/>
    <cellStyle name="Normal 3 5 4 5" xfId="4014"/>
    <cellStyle name="Normal 3 5 4 5 2" xfId="8139"/>
    <cellStyle name="Normal 3 5 4 5 2 2" xfId="30911"/>
    <cellStyle name="Normal 3 5 4 5 3" xfId="12266"/>
    <cellStyle name="Normal 3 5 4 5 3 2" xfId="35038"/>
    <cellStyle name="Normal 3 5 4 5 4" xfId="16666"/>
    <cellStyle name="Normal 3 5 4 5 4 2" xfId="39438"/>
    <cellStyle name="Normal 3 5 4 5 5" xfId="20626"/>
    <cellStyle name="Normal 3 5 4 5 5 2" xfId="43398"/>
    <cellStyle name="Normal 3 5 4 5 6" xfId="26786"/>
    <cellStyle name="Normal 3 5 4 6" xfId="4894"/>
    <cellStyle name="Normal 3 5 4 6 2" xfId="27666"/>
    <cellStyle name="Normal 3 5 4 7" xfId="9021"/>
    <cellStyle name="Normal 3 5 4 7 2" xfId="31793"/>
    <cellStyle name="Normal 3 5 4 8" xfId="13421"/>
    <cellStyle name="Normal 3 5 4 8 2" xfId="36193"/>
    <cellStyle name="Normal 3 5 4 9" xfId="17381"/>
    <cellStyle name="Normal 3 5 4 9 2" xfId="40153"/>
    <cellStyle name="Normal 3 5 5" xfId="989"/>
    <cellStyle name="Normal 3 5 5 2" xfId="5114"/>
    <cellStyle name="Normal 3 5 5 2 2" xfId="27886"/>
    <cellStyle name="Normal 3 5 5 3" xfId="9241"/>
    <cellStyle name="Normal 3 5 5 3 2" xfId="32013"/>
    <cellStyle name="Normal 3 5 5 4" xfId="13641"/>
    <cellStyle name="Normal 3 5 5 4 2" xfId="36413"/>
    <cellStyle name="Normal 3 5 5 5" xfId="17601"/>
    <cellStyle name="Normal 3 5 5 5 2" xfId="40373"/>
    <cellStyle name="Normal 3 5 5 6" xfId="23761"/>
    <cellStyle name="Normal 3 5 6" xfId="1704"/>
    <cellStyle name="Normal 3 5 6 2" xfId="5829"/>
    <cellStyle name="Normal 3 5 6 2 2" xfId="28601"/>
    <cellStyle name="Normal 3 5 6 3" xfId="9956"/>
    <cellStyle name="Normal 3 5 6 3 2" xfId="32728"/>
    <cellStyle name="Normal 3 5 6 4" xfId="14356"/>
    <cellStyle name="Normal 3 5 6 4 2" xfId="37128"/>
    <cellStyle name="Normal 3 5 6 5" xfId="18316"/>
    <cellStyle name="Normal 3 5 6 5 2" xfId="41088"/>
    <cellStyle name="Normal 3 5 6 6" xfId="24476"/>
    <cellStyle name="Normal 3 5 7" xfId="2529"/>
    <cellStyle name="Normal 3 5 7 2" xfId="6654"/>
    <cellStyle name="Normal 3 5 7 2 2" xfId="29426"/>
    <cellStyle name="Normal 3 5 7 3" xfId="10781"/>
    <cellStyle name="Normal 3 5 7 3 2" xfId="33553"/>
    <cellStyle name="Normal 3 5 7 4" xfId="15181"/>
    <cellStyle name="Normal 3 5 7 4 2" xfId="37953"/>
    <cellStyle name="Normal 3 5 7 5" xfId="19141"/>
    <cellStyle name="Normal 3 5 7 5 2" xfId="41913"/>
    <cellStyle name="Normal 3 5 7 6" xfId="25301"/>
    <cellStyle name="Normal 3 5 8" xfId="3519"/>
    <cellStyle name="Normal 3 5 8 2" xfId="7644"/>
    <cellStyle name="Normal 3 5 8 2 2" xfId="30416"/>
    <cellStyle name="Normal 3 5 8 3" xfId="11771"/>
    <cellStyle name="Normal 3 5 8 3 2" xfId="34543"/>
    <cellStyle name="Normal 3 5 8 4" xfId="16171"/>
    <cellStyle name="Normal 3 5 8 4 2" xfId="38943"/>
    <cellStyle name="Normal 3 5 8 5" xfId="20131"/>
    <cellStyle name="Normal 3 5 8 5 2" xfId="42903"/>
    <cellStyle name="Normal 3 5 8 6" xfId="26291"/>
    <cellStyle name="Normal 3 5 9" xfId="4399"/>
    <cellStyle name="Normal 3 5 9 2" xfId="27171"/>
    <cellStyle name="Normal 3 50" xfId="21451"/>
    <cellStyle name="Normal 3 50 2" xfId="44223"/>
    <cellStyle name="Normal 3 51" xfId="21506"/>
    <cellStyle name="Normal 3 51 2" xfId="44278"/>
    <cellStyle name="Normal 3 52" xfId="21561"/>
    <cellStyle name="Normal 3 52 2" xfId="44333"/>
    <cellStyle name="Normal 3 53" xfId="21616"/>
    <cellStyle name="Normal 3 53 2" xfId="44388"/>
    <cellStyle name="Normal 3 54" xfId="21671"/>
    <cellStyle name="Normal 3 54 2" xfId="44443"/>
    <cellStyle name="Normal 3 55" xfId="21726"/>
    <cellStyle name="Normal 3 55 2" xfId="44498"/>
    <cellStyle name="Normal 3 56" xfId="21781"/>
    <cellStyle name="Normal 3 56 2" xfId="44553"/>
    <cellStyle name="Normal 3 57" xfId="21836"/>
    <cellStyle name="Normal 3 57 2" xfId="44608"/>
    <cellStyle name="Normal 3 58" xfId="21891"/>
    <cellStyle name="Normal 3 58 2" xfId="44663"/>
    <cellStyle name="Normal 3 59" xfId="21946"/>
    <cellStyle name="Normal 3 59 2" xfId="44718"/>
    <cellStyle name="Normal 3 6" xfId="274"/>
    <cellStyle name="Normal 3 6 10" xfId="16941"/>
    <cellStyle name="Normal 3 6 10 2" xfId="39713"/>
    <cellStyle name="Normal 3 6 11" xfId="23046"/>
    <cellStyle name="Normal 3 6 2" xfId="1044"/>
    <cellStyle name="Normal 3 6 2 2" xfId="5169"/>
    <cellStyle name="Normal 3 6 2 2 2" xfId="27941"/>
    <cellStyle name="Normal 3 6 2 3" xfId="9296"/>
    <cellStyle name="Normal 3 6 2 3 2" xfId="32068"/>
    <cellStyle name="Normal 3 6 2 4" xfId="13696"/>
    <cellStyle name="Normal 3 6 2 4 2" xfId="36468"/>
    <cellStyle name="Normal 3 6 2 5" xfId="17656"/>
    <cellStyle name="Normal 3 6 2 5 2" xfId="40428"/>
    <cellStyle name="Normal 3 6 2 6" xfId="23816"/>
    <cellStyle name="Normal 3 6 3" xfId="1759"/>
    <cellStyle name="Normal 3 6 3 2" xfId="5884"/>
    <cellStyle name="Normal 3 6 3 2 2" xfId="28656"/>
    <cellStyle name="Normal 3 6 3 3" xfId="10011"/>
    <cellStyle name="Normal 3 6 3 3 2" xfId="32783"/>
    <cellStyle name="Normal 3 6 3 4" xfId="14411"/>
    <cellStyle name="Normal 3 6 3 4 2" xfId="37183"/>
    <cellStyle name="Normal 3 6 3 5" xfId="18371"/>
    <cellStyle name="Normal 3 6 3 5 2" xfId="41143"/>
    <cellStyle name="Normal 3 6 3 6" xfId="24531"/>
    <cellStyle name="Normal 3 6 4" xfId="2584"/>
    <cellStyle name="Normal 3 6 4 2" xfId="6709"/>
    <cellStyle name="Normal 3 6 4 2 2" xfId="29481"/>
    <cellStyle name="Normal 3 6 4 3" xfId="10836"/>
    <cellStyle name="Normal 3 6 4 3 2" xfId="33608"/>
    <cellStyle name="Normal 3 6 4 4" xfId="15236"/>
    <cellStyle name="Normal 3 6 4 4 2" xfId="38008"/>
    <cellStyle name="Normal 3 6 4 5" xfId="19196"/>
    <cellStyle name="Normal 3 6 4 5 2" xfId="41968"/>
    <cellStyle name="Normal 3 6 4 6" xfId="25356"/>
    <cellStyle name="Normal 3 6 5" xfId="3574"/>
    <cellStyle name="Normal 3 6 5 2" xfId="7699"/>
    <cellStyle name="Normal 3 6 5 2 2" xfId="30471"/>
    <cellStyle name="Normal 3 6 5 3" xfId="11826"/>
    <cellStyle name="Normal 3 6 5 3 2" xfId="34598"/>
    <cellStyle name="Normal 3 6 5 4" xfId="16226"/>
    <cellStyle name="Normal 3 6 5 4 2" xfId="38998"/>
    <cellStyle name="Normal 3 6 5 5" xfId="20186"/>
    <cellStyle name="Normal 3 6 5 5 2" xfId="42958"/>
    <cellStyle name="Normal 3 6 5 6" xfId="26346"/>
    <cellStyle name="Normal 3 6 6" xfId="4454"/>
    <cellStyle name="Normal 3 6 6 2" xfId="27226"/>
    <cellStyle name="Normal 3 6 7" xfId="8581"/>
    <cellStyle name="Normal 3 6 7 2" xfId="31353"/>
    <cellStyle name="Normal 3 6 8" xfId="12541"/>
    <cellStyle name="Normal 3 6 8 2" xfId="35313"/>
    <cellStyle name="Normal 3 6 9" xfId="12981"/>
    <cellStyle name="Normal 3 6 9 2" xfId="35753"/>
    <cellStyle name="Normal 3 60" xfId="22001"/>
    <cellStyle name="Normal 3 60 2" xfId="44773"/>
    <cellStyle name="Normal 3 61" xfId="22056"/>
    <cellStyle name="Normal 3 61 2" xfId="44828"/>
    <cellStyle name="Normal 3 62" xfId="22111"/>
    <cellStyle name="Normal 3 62 2" xfId="44883"/>
    <cellStyle name="Normal 3 63" xfId="22166"/>
    <cellStyle name="Normal 3 63 2" xfId="44938"/>
    <cellStyle name="Normal 3 64" xfId="22221"/>
    <cellStyle name="Normal 3 64 2" xfId="44993"/>
    <cellStyle name="Normal 3 65" xfId="22276"/>
    <cellStyle name="Normal 3 65 2" xfId="45048"/>
    <cellStyle name="Normal 3 66" xfId="22331"/>
    <cellStyle name="Normal 3 66 2" xfId="45103"/>
    <cellStyle name="Normal 3 67" xfId="22386"/>
    <cellStyle name="Normal 3 67 2" xfId="45158"/>
    <cellStyle name="Normal 3 68" xfId="22441"/>
    <cellStyle name="Normal 3 68 2" xfId="45213"/>
    <cellStyle name="Normal 3 69" xfId="22496"/>
    <cellStyle name="Normal 3 69 2" xfId="45268"/>
    <cellStyle name="Normal 3 7" xfId="439"/>
    <cellStyle name="Normal 3 7 10" xfId="17051"/>
    <cellStyle name="Normal 3 7 10 2" xfId="39823"/>
    <cellStyle name="Normal 3 7 11" xfId="23211"/>
    <cellStyle name="Normal 3 7 2" xfId="1154"/>
    <cellStyle name="Normal 3 7 2 2" xfId="5279"/>
    <cellStyle name="Normal 3 7 2 2 2" xfId="28051"/>
    <cellStyle name="Normal 3 7 2 3" xfId="9406"/>
    <cellStyle name="Normal 3 7 2 3 2" xfId="32178"/>
    <cellStyle name="Normal 3 7 2 4" xfId="13806"/>
    <cellStyle name="Normal 3 7 2 4 2" xfId="36578"/>
    <cellStyle name="Normal 3 7 2 5" xfId="17766"/>
    <cellStyle name="Normal 3 7 2 5 2" xfId="40538"/>
    <cellStyle name="Normal 3 7 2 6" xfId="23926"/>
    <cellStyle name="Normal 3 7 3" xfId="1869"/>
    <cellStyle name="Normal 3 7 3 2" xfId="5994"/>
    <cellStyle name="Normal 3 7 3 2 2" xfId="28766"/>
    <cellStyle name="Normal 3 7 3 3" xfId="10121"/>
    <cellStyle name="Normal 3 7 3 3 2" xfId="32893"/>
    <cellStyle name="Normal 3 7 3 4" xfId="14521"/>
    <cellStyle name="Normal 3 7 3 4 2" xfId="37293"/>
    <cellStyle name="Normal 3 7 3 5" xfId="18481"/>
    <cellStyle name="Normal 3 7 3 5 2" xfId="41253"/>
    <cellStyle name="Normal 3 7 3 6" xfId="24641"/>
    <cellStyle name="Normal 3 7 4" xfId="2694"/>
    <cellStyle name="Normal 3 7 4 2" xfId="6819"/>
    <cellStyle name="Normal 3 7 4 2 2" xfId="29591"/>
    <cellStyle name="Normal 3 7 4 3" xfId="10946"/>
    <cellStyle name="Normal 3 7 4 3 2" xfId="33718"/>
    <cellStyle name="Normal 3 7 4 4" xfId="15346"/>
    <cellStyle name="Normal 3 7 4 4 2" xfId="38118"/>
    <cellStyle name="Normal 3 7 4 5" xfId="19306"/>
    <cellStyle name="Normal 3 7 4 5 2" xfId="42078"/>
    <cellStyle name="Normal 3 7 4 6" xfId="25466"/>
    <cellStyle name="Normal 3 7 5" xfId="3684"/>
    <cellStyle name="Normal 3 7 5 2" xfId="7809"/>
    <cellStyle name="Normal 3 7 5 2 2" xfId="30581"/>
    <cellStyle name="Normal 3 7 5 3" xfId="11936"/>
    <cellStyle name="Normal 3 7 5 3 2" xfId="34708"/>
    <cellStyle name="Normal 3 7 5 4" xfId="16336"/>
    <cellStyle name="Normal 3 7 5 4 2" xfId="39108"/>
    <cellStyle name="Normal 3 7 5 5" xfId="20296"/>
    <cellStyle name="Normal 3 7 5 5 2" xfId="43068"/>
    <cellStyle name="Normal 3 7 5 6" xfId="26456"/>
    <cellStyle name="Normal 3 7 6" xfId="4564"/>
    <cellStyle name="Normal 3 7 6 2" xfId="27336"/>
    <cellStyle name="Normal 3 7 7" xfId="8691"/>
    <cellStyle name="Normal 3 7 7 2" xfId="31463"/>
    <cellStyle name="Normal 3 7 8" xfId="12651"/>
    <cellStyle name="Normal 3 7 8 2" xfId="35423"/>
    <cellStyle name="Normal 3 7 9" xfId="13091"/>
    <cellStyle name="Normal 3 7 9 2" xfId="35863"/>
    <cellStyle name="Normal 3 70" xfId="22551"/>
    <cellStyle name="Normal 3 70 2" xfId="45323"/>
    <cellStyle name="Normal 3 71" xfId="22606"/>
    <cellStyle name="Normal 3 71 2" xfId="45378"/>
    <cellStyle name="Normal 3 72" xfId="22661"/>
    <cellStyle name="Normal 3 72 2" xfId="45433"/>
    <cellStyle name="Normal 3 73" xfId="22716"/>
    <cellStyle name="Normal 3 73 2" xfId="45488"/>
    <cellStyle name="Normal 3 74" xfId="22771"/>
    <cellStyle name="Normal 3 74 2" xfId="45543"/>
    <cellStyle name="Normal 3 75" xfId="22826"/>
    <cellStyle name="Normal 3 75 2" xfId="45598"/>
    <cellStyle name="Normal 3 76" xfId="22881"/>
    <cellStyle name="Normal 3 76 2" xfId="45653"/>
    <cellStyle name="Normal 3 77" xfId="22936"/>
    <cellStyle name="Normal 3 8" xfId="549"/>
    <cellStyle name="Normal 3 8 10" xfId="23321"/>
    <cellStyle name="Normal 3 8 2" xfId="1264"/>
    <cellStyle name="Normal 3 8 2 2" xfId="5389"/>
    <cellStyle name="Normal 3 8 2 2 2" xfId="28161"/>
    <cellStyle name="Normal 3 8 2 3" xfId="9516"/>
    <cellStyle name="Normal 3 8 2 3 2" xfId="32288"/>
    <cellStyle name="Normal 3 8 2 4" xfId="13916"/>
    <cellStyle name="Normal 3 8 2 4 2" xfId="36688"/>
    <cellStyle name="Normal 3 8 2 5" xfId="17876"/>
    <cellStyle name="Normal 3 8 2 5 2" xfId="40648"/>
    <cellStyle name="Normal 3 8 2 6" xfId="24036"/>
    <cellStyle name="Normal 3 8 3" xfId="1979"/>
    <cellStyle name="Normal 3 8 3 2" xfId="6104"/>
    <cellStyle name="Normal 3 8 3 2 2" xfId="28876"/>
    <cellStyle name="Normal 3 8 3 3" xfId="10231"/>
    <cellStyle name="Normal 3 8 3 3 2" xfId="33003"/>
    <cellStyle name="Normal 3 8 3 4" xfId="14631"/>
    <cellStyle name="Normal 3 8 3 4 2" xfId="37403"/>
    <cellStyle name="Normal 3 8 3 5" xfId="18591"/>
    <cellStyle name="Normal 3 8 3 5 2" xfId="41363"/>
    <cellStyle name="Normal 3 8 3 6" xfId="24751"/>
    <cellStyle name="Normal 3 8 4" xfId="2804"/>
    <cellStyle name="Normal 3 8 4 2" xfId="6929"/>
    <cellStyle name="Normal 3 8 4 2 2" xfId="29701"/>
    <cellStyle name="Normal 3 8 4 3" xfId="11056"/>
    <cellStyle name="Normal 3 8 4 3 2" xfId="33828"/>
    <cellStyle name="Normal 3 8 4 4" xfId="15456"/>
    <cellStyle name="Normal 3 8 4 4 2" xfId="38228"/>
    <cellStyle name="Normal 3 8 4 5" xfId="19416"/>
    <cellStyle name="Normal 3 8 4 5 2" xfId="42188"/>
    <cellStyle name="Normal 3 8 4 6" xfId="25576"/>
    <cellStyle name="Normal 3 8 5" xfId="3794"/>
    <cellStyle name="Normal 3 8 5 2" xfId="7919"/>
    <cellStyle name="Normal 3 8 5 2 2" xfId="30691"/>
    <cellStyle name="Normal 3 8 5 3" xfId="12046"/>
    <cellStyle name="Normal 3 8 5 3 2" xfId="34818"/>
    <cellStyle name="Normal 3 8 5 4" xfId="16446"/>
    <cellStyle name="Normal 3 8 5 4 2" xfId="39218"/>
    <cellStyle name="Normal 3 8 5 5" xfId="20406"/>
    <cellStyle name="Normal 3 8 5 5 2" xfId="43178"/>
    <cellStyle name="Normal 3 8 5 6" xfId="26566"/>
    <cellStyle name="Normal 3 8 6" xfId="4674"/>
    <cellStyle name="Normal 3 8 6 2" xfId="27446"/>
    <cellStyle name="Normal 3 8 7" xfId="8801"/>
    <cellStyle name="Normal 3 8 7 2" xfId="31573"/>
    <cellStyle name="Normal 3 8 8" xfId="13201"/>
    <cellStyle name="Normal 3 8 8 2" xfId="35973"/>
    <cellStyle name="Normal 3 8 9" xfId="17161"/>
    <cellStyle name="Normal 3 8 9 2" xfId="39933"/>
    <cellStyle name="Normal 3 9" xfId="604"/>
    <cellStyle name="Normal 3 9 10" xfId="23376"/>
    <cellStyle name="Normal 3 9 2" xfId="1319"/>
    <cellStyle name="Normal 3 9 2 2" xfId="5444"/>
    <cellStyle name="Normal 3 9 2 2 2" xfId="28216"/>
    <cellStyle name="Normal 3 9 2 3" xfId="9571"/>
    <cellStyle name="Normal 3 9 2 3 2" xfId="32343"/>
    <cellStyle name="Normal 3 9 2 4" xfId="13971"/>
    <cellStyle name="Normal 3 9 2 4 2" xfId="36743"/>
    <cellStyle name="Normal 3 9 2 5" xfId="17931"/>
    <cellStyle name="Normal 3 9 2 5 2" xfId="40703"/>
    <cellStyle name="Normal 3 9 2 6" xfId="24091"/>
    <cellStyle name="Normal 3 9 3" xfId="2034"/>
    <cellStyle name="Normal 3 9 3 2" xfId="6159"/>
    <cellStyle name="Normal 3 9 3 2 2" xfId="28931"/>
    <cellStyle name="Normal 3 9 3 3" xfId="10286"/>
    <cellStyle name="Normal 3 9 3 3 2" xfId="33058"/>
    <cellStyle name="Normal 3 9 3 4" xfId="14686"/>
    <cellStyle name="Normal 3 9 3 4 2" xfId="37458"/>
    <cellStyle name="Normal 3 9 3 5" xfId="18646"/>
    <cellStyle name="Normal 3 9 3 5 2" xfId="41418"/>
    <cellStyle name="Normal 3 9 3 6" xfId="24806"/>
    <cellStyle name="Normal 3 9 4" xfId="2859"/>
    <cellStyle name="Normal 3 9 4 2" xfId="6984"/>
    <cellStyle name="Normal 3 9 4 2 2" xfId="29756"/>
    <cellStyle name="Normal 3 9 4 3" xfId="11111"/>
    <cellStyle name="Normal 3 9 4 3 2" xfId="33883"/>
    <cellStyle name="Normal 3 9 4 4" xfId="15511"/>
    <cellStyle name="Normal 3 9 4 4 2" xfId="38283"/>
    <cellStyle name="Normal 3 9 4 5" xfId="19471"/>
    <cellStyle name="Normal 3 9 4 5 2" xfId="42243"/>
    <cellStyle name="Normal 3 9 4 6" xfId="25631"/>
    <cellStyle name="Normal 3 9 5" xfId="3849"/>
    <cellStyle name="Normal 3 9 5 2" xfId="7974"/>
    <cellStyle name="Normal 3 9 5 2 2" xfId="30746"/>
    <cellStyle name="Normal 3 9 5 3" xfId="12101"/>
    <cellStyle name="Normal 3 9 5 3 2" xfId="34873"/>
    <cellStyle name="Normal 3 9 5 4" xfId="16501"/>
    <cellStyle name="Normal 3 9 5 4 2" xfId="39273"/>
    <cellStyle name="Normal 3 9 5 5" xfId="20461"/>
    <cellStyle name="Normal 3 9 5 5 2" xfId="43233"/>
    <cellStyle name="Normal 3 9 5 6" xfId="26621"/>
    <cellStyle name="Normal 3 9 6" xfId="4729"/>
    <cellStyle name="Normal 3 9 6 2" xfId="27501"/>
    <cellStyle name="Normal 3 9 7" xfId="8856"/>
    <cellStyle name="Normal 3 9 7 2" xfId="31628"/>
    <cellStyle name="Normal 3 9 8" xfId="13256"/>
    <cellStyle name="Normal 3 9 8 2" xfId="36028"/>
    <cellStyle name="Normal 3 9 9" xfId="17216"/>
    <cellStyle name="Normal 3 9 9 2" xfId="39988"/>
    <cellStyle name="Normal 4" xfId="5"/>
    <cellStyle name="Normal 4 2" xfId="164"/>
    <cellStyle name="Normal 4 2 2" xfId="165"/>
    <cellStyle name="Normal 4 2 2 10" xfId="921"/>
    <cellStyle name="Normal 4 2 2 10 10" xfId="23693"/>
    <cellStyle name="Normal 4 2 2 10 2" xfId="1636"/>
    <cellStyle name="Normal 4 2 2 10 2 2" xfId="5761"/>
    <cellStyle name="Normal 4 2 2 10 2 2 2" xfId="28533"/>
    <cellStyle name="Normal 4 2 2 10 2 3" xfId="9888"/>
    <cellStyle name="Normal 4 2 2 10 2 3 2" xfId="32660"/>
    <cellStyle name="Normal 4 2 2 10 2 4" xfId="14288"/>
    <cellStyle name="Normal 4 2 2 10 2 4 2" xfId="37060"/>
    <cellStyle name="Normal 4 2 2 10 2 5" xfId="18248"/>
    <cellStyle name="Normal 4 2 2 10 2 5 2" xfId="41020"/>
    <cellStyle name="Normal 4 2 2 10 2 6" xfId="24408"/>
    <cellStyle name="Normal 4 2 2 10 3" xfId="2351"/>
    <cellStyle name="Normal 4 2 2 10 3 2" xfId="6476"/>
    <cellStyle name="Normal 4 2 2 10 3 2 2" xfId="29248"/>
    <cellStyle name="Normal 4 2 2 10 3 3" xfId="10603"/>
    <cellStyle name="Normal 4 2 2 10 3 3 2" xfId="33375"/>
    <cellStyle name="Normal 4 2 2 10 3 4" xfId="15003"/>
    <cellStyle name="Normal 4 2 2 10 3 4 2" xfId="37775"/>
    <cellStyle name="Normal 4 2 2 10 3 5" xfId="18963"/>
    <cellStyle name="Normal 4 2 2 10 3 5 2" xfId="41735"/>
    <cellStyle name="Normal 4 2 2 10 3 6" xfId="25123"/>
    <cellStyle name="Normal 4 2 2 10 4" xfId="3176"/>
    <cellStyle name="Normal 4 2 2 10 4 2" xfId="7301"/>
    <cellStyle name="Normal 4 2 2 10 4 2 2" xfId="30073"/>
    <cellStyle name="Normal 4 2 2 10 4 3" xfId="11428"/>
    <cellStyle name="Normal 4 2 2 10 4 3 2" xfId="34200"/>
    <cellStyle name="Normal 4 2 2 10 4 4" xfId="15828"/>
    <cellStyle name="Normal 4 2 2 10 4 4 2" xfId="38600"/>
    <cellStyle name="Normal 4 2 2 10 4 5" xfId="19788"/>
    <cellStyle name="Normal 4 2 2 10 4 5 2" xfId="42560"/>
    <cellStyle name="Normal 4 2 2 10 4 6" xfId="25948"/>
    <cellStyle name="Normal 4 2 2 10 5" xfId="4166"/>
    <cellStyle name="Normal 4 2 2 10 5 2" xfId="8291"/>
    <cellStyle name="Normal 4 2 2 10 5 2 2" xfId="31063"/>
    <cellStyle name="Normal 4 2 2 10 5 3" xfId="12418"/>
    <cellStyle name="Normal 4 2 2 10 5 3 2" xfId="35190"/>
    <cellStyle name="Normal 4 2 2 10 5 4" xfId="16818"/>
    <cellStyle name="Normal 4 2 2 10 5 4 2" xfId="39590"/>
    <cellStyle name="Normal 4 2 2 10 5 5" xfId="20778"/>
    <cellStyle name="Normal 4 2 2 10 5 5 2" xfId="43550"/>
    <cellStyle name="Normal 4 2 2 10 5 6" xfId="26938"/>
    <cellStyle name="Normal 4 2 2 10 6" xfId="5046"/>
    <cellStyle name="Normal 4 2 2 10 6 2" xfId="27818"/>
    <cellStyle name="Normal 4 2 2 10 7" xfId="9173"/>
    <cellStyle name="Normal 4 2 2 10 7 2" xfId="31945"/>
    <cellStyle name="Normal 4 2 2 10 8" xfId="13573"/>
    <cellStyle name="Normal 4 2 2 10 8 2" xfId="36345"/>
    <cellStyle name="Normal 4 2 2 10 9" xfId="17533"/>
    <cellStyle name="Normal 4 2 2 10 9 2" xfId="40305"/>
    <cellStyle name="Normal 4 2 2 11" xfId="976"/>
    <cellStyle name="Normal 4 2 2 11 2" xfId="5101"/>
    <cellStyle name="Normal 4 2 2 11 2 2" xfId="27873"/>
    <cellStyle name="Normal 4 2 2 11 3" xfId="9228"/>
    <cellStyle name="Normal 4 2 2 11 3 2" xfId="32000"/>
    <cellStyle name="Normal 4 2 2 11 4" xfId="13628"/>
    <cellStyle name="Normal 4 2 2 11 4 2" xfId="36400"/>
    <cellStyle name="Normal 4 2 2 11 5" xfId="17588"/>
    <cellStyle name="Normal 4 2 2 11 5 2" xfId="40360"/>
    <cellStyle name="Normal 4 2 2 11 6" xfId="23748"/>
    <cellStyle name="Normal 4 2 2 12" xfId="1691"/>
    <cellStyle name="Normal 4 2 2 12 2" xfId="5816"/>
    <cellStyle name="Normal 4 2 2 12 2 2" xfId="28588"/>
    <cellStyle name="Normal 4 2 2 12 3" xfId="9943"/>
    <cellStyle name="Normal 4 2 2 12 3 2" xfId="32715"/>
    <cellStyle name="Normal 4 2 2 12 4" xfId="14343"/>
    <cellStyle name="Normal 4 2 2 12 4 2" xfId="37115"/>
    <cellStyle name="Normal 4 2 2 12 5" xfId="18303"/>
    <cellStyle name="Normal 4 2 2 12 5 2" xfId="41075"/>
    <cellStyle name="Normal 4 2 2 12 6" xfId="24463"/>
    <cellStyle name="Normal 4 2 2 13" xfId="2406"/>
    <cellStyle name="Normal 4 2 2 13 2" xfId="6531"/>
    <cellStyle name="Normal 4 2 2 13 2 2" xfId="29303"/>
    <cellStyle name="Normal 4 2 2 13 3" xfId="10658"/>
    <cellStyle name="Normal 4 2 2 13 3 2" xfId="33430"/>
    <cellStyle name="Normal 4 2 2 13 4" xfId="15058"/>
    <cellStyle name="Normal 4 2 2 13 4 2" xfId="37830"/>
    <cellStyle name="Normal 4 2 2 13 5" xfId="19018"/>
    <cellStyle name="Normal 4 2 2 13 5 2" xfId="41790"/>
    <cellStyle name="Normal 4 2 2 13 6" xfId="25178"/>
    <cellStyle name="Normal 4 2 2 14" xfId="2461"/>
    <cellStyle name="Normal 4 2 2 14 2" xfId="6586"/>
    <cellStyle name="Normal 4 2 2 14 2 2" xfId="29358"/>
    <cellStyle name="Normal 4 2 2 14 3" xfId="10713"/>
    <cellStyle name="Normal 4 2 2 14 3 2" xfId="33485"/>
    <cellStyle name="Normal 4 2 2 14 4" xfId="15113"/>
    <cellStyle name="Normal 4 2 2 14 4 2" xfId="37885"/>
    <cellStyle name="Normal 4 2 2 14 5" xfId="19073"/>
    <cellStyle name="Normal 4 2 2 14 5 2" xfId="41845"/>
    <cellStyle name="Normal 4 2 2 14 6" xfId="25233"/>
    <cellStyle name="Normal 4 2 2 15" xfId="2516"/>
    <cellStyle name="Normal 4 2 2 15 2" xfId="6641"/>
    <cellStyle name="Normal 4 2 2 15 2 2" xfId="29413"/>
    <cellStyle name="Normal 4 2 2 15 3" xfId="10768"/>
    <cellStyle name="Normal 4 2 2 15 3 2" xfId="33540"/>
    <cellStyle name="Normal 4 2 2 15 4" xfId="15168"/>
    <cellStyle name="Normal 4 2 2 15 4 2" xfId="37940"/>
    <cellStyle name="Normal 4 2 2 15 5" xfId="19128"/>
    <cellStyle name="Normal 4 2 2 15 5 2" xfId="41900"/>
    <cellStyle name="Normal 4 2 2 15 6" xfId="25288"/>
    <cellStyle name="Normal 4 2 2 16" xfId="3231"/>
    <cellStyle name="Normal 4 2 2 16 2" xfId="7356"/>
    <cellStyle name="Normal 4 2 2 16 2 2" xfId="30128"/>
    <cellStyle name="Normal 4 2 2 16 3" xfId="11483"/>
    <cellStyle name="Normal 4 2 2 16 3 2" xfId="34255"/>
    <cellStyle name="Normal 4 2 2 16 4" xfId="15883"/>
    <cellStyle name="Normal 4 2 2 16 4 2" xfId="38655"/>
    <cellStyle name="Normal 4 2 2 16 5" xfId="19843"/>
    <cellStyle name="Normal 4 2 2 16 5 2" xfId="42615"/>
    <cellStyle name="Normal 4 2 2 16 6" xfId="26003"/>
    <cellStyle name="Normal 4 2 2 17" xfId="3286"/>
    <cellStyle name="Normal 4 2 2 17 2" xfId="7411"/>
    <cellStyle name="Normal 4 2 2 17 2 2" xfId="30183"/>
    <cellStyle name="Normal 4 2 2 17 3" xfId="11538"/>
    <cellStyle name="Normal 4 2 2 17 3 2" xfId="34310"/>
    <cellStyle name="Normal 4 2 2 17 4" xfId="15938"/>
    <cellStyle name="Normal 4 2 2 17 4 2" xfId="38710"/>
    <cellStyle name="Normal 4 2 2 17 5" xfId="19898"/>
    <cellStyle name="Normal 4 2 2 17 5 2" xfId="42670"/>
    <cellStyle name="Normal 4 2 2 17 6" xfId="26058"/>
    <cellStyle name="Normal 4 2 2 18" xfId="3341"/>
    <cellStyle name="Normal 4 2 2 18 2" xfId="7466"/>
    <cellStyle name="Normal 4 2 2 18 2 2" xfId="30238"/>
    <cellStyle name="Normal 4 2 2 18 3" xfId="11593"/>
    <cellStyle name="Normal 4 2 2 18 3 2" xfId="34365"/>
    <cellStyle name="Normal 4 2 2 18 4" xfId="15993"/>
    <cellStyle name="Normal 4 2 2 18 4 2" xfId="38765"/>
    <cellStyle name="Normal 4 2 2 18 5" xfId="19953"/>
    <cellStyle name="Normal 4 2 2 18 5 2" xfId="42725"/>
    <cellStyle name="Normal 4 2 2 18 6" xfId="26113"/>
    <cellStyle name="Normal 4 2 2 19" xfId="3396"/>
    <cellStyle name="Normal 4 2 2 19 2" xfId="7521"/>
    <cellStyle name="Normal 4 2 2 19 2 2" xfId="30293"/>
    <cellStyle name="Normal 4 2 2 19 3" xfId="11648"/>
    <cellStyle name="Normal 4 2 2 19 3 2" xfId="34420"/>
    <cellStyle name="Normal 4 2 2 19 4" xfId="16048"/>
    <cellStyle name="Normal 4 2 2 19 4 2" xfId="38820"/>
    <cellStyle name="Normal 4 2 2 19 5" xfId="20008"/>
    <cellStyle name="Normal 4 2 2 19 5 2" xfId="42780"/>
    <cellStyle name="Normal 4 2 2 19 6" xfId="26168"/>
    <cellStyle name="Normal 4 2 2 2" xfId="261"/>
    <cellStyle name="Normal 4 2 2 2 10" xfId="8568"/>
    <cellStyle name="Normal 4 2 2 2 10 2" xfId="31340"/>
    <cellStyle name="Normal 4 2 2 2 11" xfId="12528"/>
    <cellStyle name="Normal 4 2 2 2 11 2" xfId="35300"/>
    <cellStyle name="Normal 4 2 2 2 12" xfId="12968"/>
    <cellStyle name="Normal 4 2 2 2 12 2" xfId="35740"/>
    <cellStyle name="Normal 4 2 2 2 13" xfId="16928"/>
    <cellStyle name="Normal 4 2 2 2 13 2" xfId="39700"/>
    <cellStyle name="Normal 4 2 2 2 14" xfId="371"/>
    <cellStyle name="Normal 4 2 2 2 14 2" xfId="23143"/>
    <cellStyle name="Normal 4 2 2 2 15" xfId="23033"/>
    <cellStyle name="Normal 4 2 2 2 2" xfId="426"/>
    <cellStyle name="Normal 4 2 2 2 2 10" xfId="17038"/>
    <cellStyle name="Normal 4 2 2 2 2 10 2" xfId="39810"/>
    <cellStyle name="Normal 4 2 2 2 2 11" xfId="23198"/>
    <cellStyle name="Normal 4 2 2 2 2 2" xfId="1141"/>
    <cellStyle name="Normal 4 2 2 2 2 2 2" xfId="5266"/>
    <cellStyle name="Normal 4 2 2 2 2 2 2 2" xfId="28038"/>
    <cellStyle name="Normal 4 2 2 2 2 2 3" xfId="9393"/>
    <cellStyle name="Normal 4 2 2 2 2 2 3 2" xfId="32165"/>
    <cellStyle name="Normal 4 2 2 2 2 2 4" xfId="13793"/>
    <cellStyle name="Normal 4 2 2 2 2 2 4 2" xfId="36565"/>
    <cellStyle name="Normal 4 2 2 2 2 2 5" xfId="17753"/>
    <cellStyle name="Normal 4 2 2 2 2 2 5 2" xfId="40525"/>
    <cellStyle name="Normal 4 2 2 2 2 2 6" xfId="23913"/>
    <cellStyle name="Normal 4 2 2 2 2 3" xfId="1856"/>
    <cellStyle name="Normal 4 2 2 2 2 3 2" xfId="5981"/>
    <cellStyle name="Normal 4 2 2 2 2 3 2 2" xfId="28753"/>
    <cellStyle name="Normal 4 2 2 2 2 3 3" xfId="10108"/>
    <cellStyle name="Normal 4 2 2 2 2 3 3 2" xfId="32880"/>
    <cellStyle name="Normal 4 2 2 2 2 3 4" xfId="14508"/>
    <cellStyle name="Normal 4 2 2 2 2 3 4 2" xfId="37280"/>
    <cellStyle name="Normal 4 2 2 2 2 3 5" xfId="18468"/>
    <cellStyle name="Normal 4 2 2 2 2 3 5 2" xfId="41240"/>
    <cellStyle name="Normal 4 2 2 2 2 3 6" xfId="24628"/>
    <cellStyle name="Normal 4 2 2 2 2 4" xfId="2681"/>
    <cellStyle name="Normal 4 2 2 2 2 4 2" xfId="6806"/>
    <cellStyle name="Normal 4 2 2 2 2 4 2 2" xfId="29578"/>
    <cellStyle name="Normal 4 2 2 2 2 4 3" xfId="10933"/>
    <cellStyle name="Normal 4 2 2 2 2 4 3 2" xfId="33705"/>
    <cellStyle name="Normal 4 2 2 2 2 4 4" xfId="15333"/>
    <cellStyle name="Normal 4 2 2 2 2 4 4 2" xfId="38105"/>
    <cellStyle name="Normal 4 2 2 2 2 4 5" xfId="19293"/>
    <cellStyle name="Normal 4 2 2 2 2 4 5 2" xfId="42065"/>
    <cellStyle name="Normal 4 2 2 2 2 4 6" xfId="25453"/>
    <cellStyle name="Normal 4 2 2 2 2 5" xfId="3671"/>
    <cellStyle name="Normal 4 2 2 2 2 5 2" xfId="7796"/>
    <cellStyle name="Normal 4 2 2 2 2 5 2 2" xfId="30568"/>
    <cellStyle name="Normal 4 2 2 2 2 5 3" xfId="11923"/>
    <cellStyle name="Normal 4 2 2 2 2 5 3 2" xfId="34695"/>
    <cellStyle name="Normal 4 2 2 2 2 5 4" xfId="16323"/>
    <cellStyle name="Normal 4 2 2 2 2 5 4 2" xfId="39095"/>
    <cellStyle name="Normal 4 2 2 2 2 5 5" xfId="20283"/>
    <cellStyle name="Normal 4 2 2 2 2 5 5 2" xfId="43055"/>
    <cellStyle name="Normal 4 2 2 2 2 5 6" xfId="26443"/>
    <cellStyle name="Normal 4 2 2 2 2 6" xfId="4551"/>
    <cellStyle name="Normal 4 2 2 2 2 6 2" xfId="27323"/>
    <cellStyle name="Normal 4 2 2 2 2 7" xfId="8678"/>
    <cellStyle name="Normal 4 2 2 2 2 7 2" xfId="31450"/>
    <cellStyle name="Normal 4 2 2 2 2 8" xfId="12638"/>
    <cellStyle name="Normal 4 2 2 2 2 8 2" xfId="35410"/>
    <cellStyle name="Normal 4 2 2 2 2 9" xfId="13078"/>
    <cellStyle name="Normal 4 2 2 2 2 9 2" xfId="35850"/>
    <cellStyle name="Normal 4 2 2 2 3" xfId="536"/>
    <cellStyle name="Normal 4 2 2 2 3 10" xfId="17148"/>
    <cellStyle name="Normal 4 2 2 2 3 10 2" xfId="39920"/>
    <cellStyle name="Normal 4 2 2 2 3 11" xfId="23308"/>
    <cellStyle name="Normal 4 2 2 2 3 2" xfId="1251"/>
    <cellStyle name="Normal 4 2 2 2 3 2 2" xfId="5376"/>
    <cellStyle name="Normal 4 2 2 2 3 2 2 2" xfId="28148"/>
    <cellStyle name="Normal 4 2 2 2 3 2 3" xfId="9503"/>
    <cellStyle name="Normal 4 2 2 2 3 2 3 2" xfId="32275"/>
    <cellStyle name="Normal 4 2 2 2 3 2 4" xfId="13903"/>
    <cellStyle name="Normal 4 2 2 2 3 2 4 2" xfId="36675"/>
    <cellStyle name="Normal 4 2 2 2 3 2 5" xfId="17863"/>
    <cellStyle name="Normal 4 2 2 2 3 2 5 2" xfId="40635"/>
    <cellStyle name="Normal 4 2 2 2 3 2 6" xfId="24023"/>
    <cellStyle name="Normal 4 2 2 2 3 3" xfId="1966"/>
    <cellStyle name="Normal 4 2 2 2 3 3 2" xfId="6091"/>
    <cellStyle name="Normal 4 2 2 2 3 3 2 2" xfId="28863"/>
    <cellStyle name="Normal 4 2 2 2 3 3 3" xfId="10218"/>
    <cellStyle name="Normal 4 2 2 2 3 3 3 2" xfId="32990"/>
    <cellStyle name="Normal 4 2 2 2 3 3 4" xfId="14618"/>
    <cellStyle name="Normal 4 2 2 2 3 3 4 2" xfId="37390"/>
    <cellStyle name="Normal 4 2 2 2 3 3 5" xfId="18578"/>
    <cellStyle name="Normal 4 2 2 2 3 3 5 2" xfId="41350"/>
    <cellStyle name="Normal 4 2 2 2 3 3 6" xfId="24738"/>
    <cellStyle name="Normal 4 2 2 2 3 4" xfId="2791"/>
    <cellStyle name="Normal 4 2 2 2 3 4 2" xfId="6916"/>
    <cellStyle name="Normal 4 2 2 2 3 4 2 2" xfId="29688"/>
    <cellStyle name="Normal 4 2 2 2 3 4 3" xfId="11043"/>
    <cellStyle name="Normal 4 2 2 2 3 4 3 2" xfId="33815"/>
    <cellStyle name="Normal 4 2 2 2 3 4 4" xfId="15443"/>
    <cellStyle name="Normal 4 2 2 2 3 4 4 2" xfId="38215"/>
    <cellStyle name="Normal 4 2 2 2 3 4 5" xfId="19403"/>
    <cellStyle name="Normal 4 2 2 2 3 4 5 2" xfId="42175"/>
    <cellStyle name="Normal 4 2 2 2 3 4 6" xfId="25563"/>
    <cellStyle name="Normal 4 2 2 2 3 5" xfId="3781"/>
    <cellStyle name="Normal 4 2 2 2 3 5 2" xfId="7906"/>
    <cellStyle name="Normal 4 2 2 2 3 5 2 2" xfId="30678"/>
    <cellStyle name="Normal 4 2 2 2 3 5 3" xfId="12033"/>
    <cellStyle name="Normal 4 2 2 2 3 5 3 2" xfId="34805"/>
    <cellStyle name="Normal 4 2 2 2 3 5 4" xfId="16433"/>
    <cellStyle name="Normal 4 2 2 2 3 5 4 2" xfId="39205"/>
    <cellStyle name="Normal 4 2 2 2 3 5 5" xfId="20393"/>
    <cellStyle name="Normal 4 2 2 2 3 5 5 2" xfId="43165"/>
    <cellStyle name="Normal 4 2 2 2 3 5 6" xfId="26553"/>
    <cellStyle name="Normal 4 2 2 2 3 6" xfId="4661"/>
    <cellStyle name="Normal 4 2 2 2 3 6 2" xfId="27433"/>
    <cellStyle name="Normal 4 2 2 2 3 7" xfId="8788"/>
    <cellStyle name="Normal 4 2 2 2 3 7 2" xfId="31560"/>
    <cellStyle name="Normal 4 2 2 2 3 8" xfId="12748"/>
    <cellStyle name="Normal 4 2 2 2 3 8 2" xfId="35520"/>
    <cellStyle name="Normal 4 2 2 2 3 9" xfId="13188"/>
    <cellStyle name="Normal 4 2 2 2 3 9 2" xfId="35960"/>
    <cellStyle name="Normal 4 2 2 2 4" xfId="811"/>
    <cellStyle name="Normal 4 2 2 2 4 10" xfId="23583"/>
    <cellStyle name="Normal 4 2 2 2 4 2" xfId="1526"/>
    <cellStyle name="Normal 4 2 2 2 4 2 2" xfId="5651"/>
    <cellStyle name="Normal 4 2 2 2 4 2 2 2" xfId="28423"/>
    <cellStyle name="Normal 4 2 2 2 4 2 3" xfId="9778"/>
    <cellStyle name="Normal 4 2 2 2 4 2 3 2" xfId="32550"/>
    <cellStyle name="Normal 4 2 2 2 4 2 4" xfId="14178"/>
    <cellStyle name="Normal 4 2 2 2 4 2 4 2" xfId="36950"/>
    <cellStyle name="Normal 4 2 2 2 4 2 5" xfId="18138"/>
    <cellStyle name="Normal 4 2 2 2 4 2 5 2" xfId="40910"/>
    <cellStyle name="Normal 4 2 2 2 4 2 6" xfId="24298"/>
    <cellStyle name="Normal 4 2 2 2 4 3" xfId="2241"/>
    <cellStyle name="Normal 4 2 2 2 4 3 2" xfId="6366"/>
    <cellStyle name="Normal 4 2 2 2 4 3 2 2" xfId="29138"/>
    <cellStyle name="Normal 4 2 2 2 4 3 3" xfId="10493"/>
    <cellStyle name="Normal 4 2 2 2 4 3 3 2" xfId="33265"/>
    <cellStyle name="Normal 4 2 2 2 4 3 4" xfId="14893"/>
    <cellStyle name="Normal 4 2 2 2 4 3 4 2" xfId="37665"/>
    <cellStyle name="Normal 4 2 2 2 4 3 5" xfId="18853"/>
    <cellStyle name="Normal 4 2 2 2 4 3 5 2" xfId="41625"/>
    <cellStyle name="Normal 4 2 2 2 4 3 6" xfId="25013"/>
    <cellStyle name="Normal 4 2 2 2 4 4" xfId="3066"/>
    <cellStyle name="Normal 4 2 2 2 4 4 2" xfId="7191"/>
    <cellStyle name="Normal 4 2 2 2 4 4 2 2" xfId="29963"/>
    <cellStyle name="Normal 4 2 2 2 4 4 3" xfId="11318"/>
    <cellStyle name="Normal 4 2 2 2 4 4 3 2" xfId="34090"/>
    <cellStyle name="Normal 4 2 2 2 4 4 4" xfId="15718"/>
    <cellStyle name="Normal 4 2 2 2 4 4 4 2" xfId="38490"/>
    <cellStyle name="Normal 4 2 2 2 4 4 5" xfId="19678"/>
    <cellStyle name="Normal 4 2 2 2 4 4 5 2" xfId="42450"/>
    <cellStyle name="Normal 4 2 2 2 4 4 6" xfId="25838"/>
    <cellStyle name="Normal 4 2 2 2 4 5" xfId="4056"/>
    <cellStyle name="Normal 4 2 2 2 4 5 2" xfId="8181"/>
    <cellStyle name="Normal 4 2 2 2 4 5 2 2" xfId="30953"/>
    <cellStyle name="Normal 4 2 2 2 4 5 3" xfId="12308"/>
    <cellStyle name="Normal 4 2 2 2 4 5 3 2" xfId="35080"/>
    <cellStyle name="Normal 4 2 2 2 4 5 4" xfId="16708"/>
    <cellStyle name="Normal 4 2 2 2 4 5 4 2" xfId="39480"/>
    <cellStyle name="Normal 4 2 2 2 4 5 5" xfId="20668"/>
    <cellStyle name="Normal 4 2 2 2 4 5 5 2" xfId="43440"/>
    <cellStyle name="Normal 4 2 2 2 4 5 6" xfId="26828"/>
    <cellStyle name="Normal 4 2 2 2 4 6" xfId="4936"/>
    <cellStyle name="Normal 4 2 2 2 4 6 2" xfId="27708"/>
    <cellStyle name="Normal 4 2 2 2 4 7" xfId="9063"/>
    <cellStyle name="Normal 4 2 2 2 4 7 2" xfId="31835"/>
    <cellStyle name="Normal 4 2 2 2 4 8" xfId="13463"/>
    <cellStyle name="Normal 4 2 2 2 4 8 2" xfId="36235"/>
    <cellStyle name="Normal 4 2 2 2 4 9" xfId="17423"/>
    <cellStyle name="Normal 4 2 2 2 4 9 2" xfId="40195"/>
    <cellStyle name="Normal 4 2 2 2 5" xfId="1031"/>
    <cellStyle name="Normal 4 2 2 2 5 2" xfId="5156"/>
    <cellStyle name="Normal 4 2 2 2 5 2 2" xfId="27928"/>
    <cellStyle name="Normal 4 2 2 2 5 3" xfId="9283"/>
    <cellStyle name="Normal 4 2 2 2 5 3 2" xfId="32055"/>
    <cellStyle name="Normal 4 2 2 2 5 4" xfId="13683"/>
    <cellStyle name="Normal 4 2 2 2 5 4 2" xfId="36455"/>
    <cellStyle name="Normal 4 2 2 2 5 5" xfId="17643"/>
    <cellStyle name="Normal 4 2 2 2 5 5 2" xfId="40415"/>
    <cellStyle name="Normal 4 2 2 2 5 6" xfId="23803"/>
    <cellStyle name="Normal 4 2 2 2 6" xfId="1746"/>
    <cellStyle name="Normal 4 2 2 2 6 2" xfId="5871"/>
    <cellStyle name="Normal 4 2 2 2 6 2 2" xfId="28643"/>
    <cellStyle name="Normal 4 2 2 2 6 3" xfId="9998"/>
    <cellStyle name="Normal 4 2 2 2 6 3 2" xfId="32770"/>
    <cellStyle name="Normal 4 2 2 2 6 4" xfId="14398"/>
    <cellStyle name="Normal 4 2 2 2 6 4 2" xfId="37170"/>
    <cellStyle name="Normal 4 2 2 2 6 5" xfId="18358"/>
    <cellStyle name="Normal 4 2 2 2 6 5 2" xfId="41130"/>
    <cellStyle name="Normal 4 2 2 2 6 6" xfId="24518"/>
    <cellStyle name="Normal 4 2 2 2 7" xfId="2571"/>
    <cellStyle name="Normal 4 2 2 2 7 2" xfId="6696"/>
    <cellStyle name="Normal 4 2 2 2 7 2 2" xfId="29468"/>
    <cellStyle name="Normal 4 2 2 2 7 3" xfId="10823"/>
    <cellStyle name="Normal 4 2 2 2 7 3 2" xfId="33595"/>
    <cellStyle name="Normal 4 2 2 2 7 4" xfId="15223"/>
    <cellStyle name="Normal 4 2 2 2 7 4 2" xfId="37995"/>
    <cellStyle name="Normal 4 2 2 2 7 5" xfId="19183"/>
    <cellStyle name="Normal 4 2 2 2 7 5 2" xfId="41955"/>
    <cellStyle name="Normal 4 2 2 2 7 6" xfId="25343"/>
    <cellStyle name="Normal 4 2 2 2 8" xfId="3561"/>
    <cellStyle name="Normal 4 2 2 2 8 2" xfId="7686"/>
    <cellStyle name="Normal 4 2 2 2 8 2 2" xfId="30458"/>
    <cellStyle name="Normal 4 2 2 2 8 3" xfId="11813"/>
    <cellStyle name="Normal 4 2 2 2 8 3 2" xfId="34585"/>
    <cellStyle name="Normal 4 2 2 2 8 4" xfId="16213"/>
    <cellStyle name="Normal 4 2 2 2 8 4 2" xfId="38985"/>
    <cellStyle name="Normal 4 2 2 2 8 5" xfId="20173"/>
    <cellStyle name="Normal 4 2 2 2 8 5 2" xfId="42945"/>
    <cellStyle name="Normal 4 2 2 2 8 6" xfId="26333"/>
    <cellStyle name="Normal 4 2 2 2 9" xfId="4441"/>
    <cellStyle name="Normal 4 2 2 2 9 2" xfId="27213"/>
    <cellStyle name="Normal 4 2 2 20" xfId="3451"/>
    <cellStyle name="Normal 4 2 2 20 2" xfId="7576"/>
    <cellStyle name="Normal 4 2 2 20 2 2" xfId="30348"/>
    <cellStyle name="Normal 4 2 2 20 3" xfId="11703"/>
    <cellStyle name="Normal 4 2 2 20 3 2" xfId="34475"/>
    <cellStyle name="Normal 4 2 2 20 4" xfId="16103"/>
    <cellStyle name="Normal 4 2 2 20 4 2" xfId="38875"/>
    <cellStyle name="Normal 4 2 2 20 5" xfId="20063"/>
    <cellStyle name="Normal 4 2 2 20 5 2" xfId="42835"/>
    <cellStyle name="Normal 4 2 2 20 6" xfId="26223"/>
    <cellStyle name="Normal 4 2 2 21" xfId="3506"/>
    <cellStyle name="Normal 4 2 2 21 2" xfId="7631"/>
    <cellStyle name="Normal 4 2 2 21 2 2" xfId="30403"/>
    <cellStyle name="Normal 4 2 2 21 3" xfId="11758"/>
    <cellStyle name="Normal 4 2 2 21 3 2" xfId="34530"/>
    <cellStyle name="Normal 4 2 2 21 4" xfId="16158"/>
    <cellStyle name="Normal 4 2 2 21 4 2" xfId="38930"/>
    <cellStyle name="Normal 4 2 2 21 5" xfId="20118"/>
    <cellStyle name="Normal 4 2 2 21 5 2" xfId="42890"/>
    <cellStyle name="Normal 4 2 2 21 6" xfId="26278"/>
    <cellStyle name="Normal 4 2 2 22" xfId="4221"/>
    <cellStyle name="Normal 4 2 2 22 2" xfId="26993"/>
    <cellStyle name="Normal 4 2 2 23" xfId="4276"/>
    <cellStyle name="Normal 4 2 2 23 2" xfId="27048"/>
    <cellStyle name="Normal 4 2 2 24" xfId="4331"/>
    <cellStyle name="Normal 4 2 2 24 2" xfId="27103"/>
    <cellStyle name="Normal 4 2 2 25" xfId="4386"/>
    <cellStyle name="Normal 4 2 2 25 2" xfId="27158"/>
    <cellStyle name="Normal 4 2 2 26" xfId="8346"/>
    <cellStyle name="Normal 4 2 2 26 2" xfId="31118"/>
    <cellStyle name="Normal 4 2 2 27" xfId="8403"/>
    <cellStyle name="Normal 4 2 2 27 2" xfId="31175"/>
    <cellStyle name="Normal 4 2 2 28" xfId="8458"/>
    <cellStyle name="Normal 4 2 2 28 2" xfId="31230"/>
    <cellStyle name="Normal 4 2 2 29" xfId="8513"/>
    <cellStyle name="Normal 4 2 2 29 2" xfId="31285"/>
    <cellStyle name="Normal 4 2 2 3" xfId="316"/>
    <cellStyle name="Normal 4 2 2 3 10" xfId="16983"/>
    <cellStyle name="Normal 4 2 2 3 10 2" xfId="39755"/>
    <cellStyle name="Normal 4 2 2 3 11" xfId="23088"/>
    <cellStyle name="Normal 4 2 2 3 2" xfId="1086"/>
    <cellStyle name="Normal 4 2 2 3 2 2" xfId="5211"/>
    <cellStyle name="Normal 4 2 2 3 2 2 2" xfId="27983"/>
    <cellStyle name="Normal 4 2 2 3 2 3" xfId="9338"/>
    <cellStyle name="Normal 4 2 2 3 2 3 2" xfId="32110"/>
    <cellStyle name="Normal 4 2 2 3 2 4" xfId="13738"/>
    <cellStyle name="Normal 4 2 2 3 2 4 2" xfId="36510"/>
    <cellStyle name="Normal 4 2 2 3 2 5" xfId="17698"/>
    <cellStyle name="Normal 4 2 2 3 2 5 2" xfId="40470"/>
    <cellStyle name="Normal 4 2 2 3 2 6" xfId="23858"/>
    <cellStyle name="Normal 4 2 2 3 3" xfId="1801"/>
    <cellStyle name="Normal 4 2 2 3 3 2" xfId="5926"/>
    <cellStyle name="Normal 4 2 2 3 3 2 2" xfId="28698"/>
    <cellStyle name="Normal 4 2 2 3 3 3" xfId="10053"/>
    <cellStyle name="Normal 4 2 2 3 3 3 2" xfId="32825"/>
    <cellStyle name="Normal 4 2 2 3 3 4" xfId="14453"/>
    <cellStyle name="Normal 4 2 2 3 3 4 2" xfId="37225"/>
    <cellStyle name="Normal 4 2 2 3 3 5" xfId="18413"/>
    <cellStyle name="Normal 4 2 2 3 3 5 2" xfId="41185"/>
    <cellStyle name="Normal 4 2 2 3 3 6" xfId="24573"/>
    <cellStyle name="Normal 4 2 2 3 4" xfId="2626"/>
    <cellStyle name="Normal 4 2 2 3 4 2" xfId="6751"/>
    <cellStyle name="Normal 4 2 2 3 4 2 2" xfId="29523"/>
    <cellStyle name="Normal 4 2 2 3 4 3" xfId="10878"/>
    <cellStyle name="Normal 4 2 2 3 4 3 2" xfId="33650"/>
    <cellStyle name="Normal 4 2 2 3 4 4" xfId="15278"/>
    <cellStyle name="Normal 4 2 2 3 4 4 2" xfId="38050"/>
    <cellStyle name="Normal 4 2 2 3 4 5" xfId="19238"/>
    <cellStyle name="Normal 4 2 2 3 4 5 2" xfId="42010"/>
    <cellStyle name="Normal 4 2 2 3 4 6" xfId="25398"/>
    <cellStyle name="Normal 4 2 2 3 5" xfId="3616"/>
    <cellStyle name="Normal 4 2 2 3 5 2" xfId="7741"/>
    <cellStyle name="Normal 4 2 2 3 5 2 2" xfId="30513"/>
    <cellStyle name="Normal 4 2 2 3 5 3" xfId="11868"/>
    <cellStyle name="Normal 4 2 2 3 5 3 2" xfId="34640"/>
    <cellStyle name="Normal 4 2 2 3 5 4" xfId="16268"/>
    <cellStyle name="Normal 4 2 2 3 5 4 2" xfId="39040"/>
    <cellStyle name="Normal 4 2 2 3 5 5" xfId="20228"/>
    <cellStyle name="Normal 4 2 2 3 5 5 2" xfId="43000"/>
    <cellStyle name="Normal 4 2 2 3 5 6" xfId="26388"/>
    <cellStyle name="Normal 4 2 2 3 6" xfId="4496"/>
    <cellStyle name="Normal 4 2 2 3 6 2" xfId="27268"/>
    <cellStyle name="Normal 4 2 2 3 7" xfId="8623"/>
    <cellStyle name="Normal 4 2 2 3 7 2" xfId="31395"/>
    <cellStyle name="Normal 4 2 2 3 8" xfId="12583"/>
    <cellStyle name="Normal 4 2 2 3 8 2" xfId="35355"/>
    <cellStyle name="Normal 4 2 2 3 9" xfId="13023"/>
    <cellStyle name="Normal 4 2 2 3 9 2" xfId="35795"/>
    <cellStyle name="Normal 4 2 2 30" xfId="12473"/>
    <cellStyle name="Normal 4 2 2 30 2" xfId="35245"/>
    <cellStyle name="Normal 4 2 2 31" xfId="12803"/>
    <cellStyle name="Normal 4 2 2 31 2" xfId="35575"/>
    <cellStyle name="Normal 4 2 2 32" xfId="12858"/>
    <cellStyle name="Normal 4 2 2 32 2" xfId="35630"/>
    <cellStyle name="Normal 4 2 2 33" xfId="12913"/>
    <cellStyle name="Normal 4 2 2 33 2" xfId="35685"/>
    <cellStyle name="Normal 4 2 2 34" xfId="16873"/>
    <cellStyle name="Normal 4 2 2 34 2" xfId="39645"/>
    <cellStyle name="Normal 4 2 2 35" xfId="20833"/>
    <cellStyle name="Normal 4 2 2 35 2" xfId="43605"/>
    <cellStyle name="Normal 4 2 2 36" xfId="20888"/>
    <cellStyle name="Normal 4 2 2 36 2" xfId="43660"/>
    <cellStyle name="Normal 4 2 2 37" xfId="20943"/>
    <cellStyle name="Normal 4 2 2 37 2" xfId="43715"/>
    <cellStyle name="Normal 4 2 2 38" xfId="20998"/>
    <cellStyle name="Normal 4 2 2 38 2" xfId="43770"/>
    <cellStyle name="Normal 4 2 2 39" xfId="21053"/>
    <cellStyle name="Normal 4 2 2 39 2" xfId="43825"/>
    <cellStyle name="Normal 4 2 2 4" xfId="481"/>
    <cellStyle name="Normal 4 2 2 4 10" xfId="17093"/>
    <cellStyle name="Normal 4 2 2 4 10 2" xfId="39865"/>
    <cellStyle name="Normal 4 2 2 4 11" xfId="23253"/>
    <cellStyle name="Normal 4 2 2 4 2" xfId="1196"/>
    <cellStyle name="Normal 4 2 2 4 2 2" xfId="5321"/>
    <cellStyle name="Normal 4 2 2 4 2 2 2" xfId="28093"/>
    <cellStyle name="Normal 4 2 2 4 2 3" xfId="9448"/>
    <cellStyle name="Normal 4 2 2 4 2 3 2" xfId="32220"/>
    <cellStyle name="Normal 4 2 2 4 2 4" xfId="13848"/>
    <cellStyle name="Normal 4 2 2 4 2 4 2" xfId="36620"/>
    <cellStyle name="Normal 4 2 2 4 2 5" xfId="17808"/>
    <cellStyle name="Normal 4 2 2 4 2 5 2" xfId="40580"/>
    <cellStyle name="Normal 4 2 2 4 2 6" xfId="23968"/>
    <cellStyle name="Normal 4 2 2 4 3" xfId="1911"/>
    <cellStyle name="Normal 4 2 2 4 3 2" xfId="6036"/>
    <cellStyle name="Normal 4 2 2 4 3 2 2" xfId="28808"/>
    <cellStyle name="Normal 4 2 2 4 3 3" xfId="10163"/>
    <cellStyle name="Normal 4 2 2 4 3 3 2" xfId="32935"/>
    <cellStyle name="Normal 4 2 2 4 3 4" xfId="14563"/>
    <cellStyle name="Normal 4 2 2 4 3 4 2" xfId="37335"/>
    <cellStyle name="Normal 4 2 2 4 3 5" xfId="18523"/>
    <cellStyle name="Normal 4 2 2 4 3 5 2" xfId="41295"/>
    <cellStyle name="Normal 4 2 2 4 3 6" xfId="24683"/>
    <cellStyle name="Normal 4 2 2 4 4" xfId="2736"/>
    <cellStyle name="Normal 4 2 2 4 4 2" xfId="6861"/>
    <cellStyle name="Normal 4 2 2 4 4 2 2" xfId="29633"/>
    <cellStyle name="Normal 4 2 2 4 4 3" xfId="10988"/>
    <cellStyle name="Normal 4 2 2 4 4 3 2" xfId="33760"/>
    <cellStyle name="Normal 4 2 2 4 4 4" xfId="15388"/>
    <cellStyle name="Normal 4 2 2 4 4 4 2" xfId="38160"/>
    <cellStyle name="Normal 4 2 2 4 4 5" xfId="19348"/>
    <cellStyle name="Normal 4 2 2 4 4 5 2" xfId="42120"/>
    <cellStyle name="Normal 4 2 2 4 4 6" xfId="25508"/>
    <cellStyle name="Normal 4 2 2 4 5" xfId="3726"/>
    <cellStyle name="Normal 4 2 2 4 5 2" xfId="7851"/>
    <cellStyle name="Normal 4 2 2 4 5 2 2" xfId="30623"/>
    <cellStyle name="Normal 4 2 2 4 5 3" xfId="11978"/>
    <cellStyle name="Normal 4 2 2 4 5 3 2" xfId="34750"/>
    <cellStyle name="Normal 4 2 2 4 5 4" xfId="16378"/>
    <cellStyle name="Normal 4 2 2 4 5 4 2" xfId="39150"/>
    <cellStyle name="Normal 4 2 2 4 5 5" xfId="20338"/>
    <cellStyle name="Normal 4 2 2 4 5 5 2" xfId="43110"/>
    <cellStyle name="Normal 4 2 2 4 5 6" xfId="26498"/>
    <cellStyle name="Normal 4 2 2 4 6" xfId="4606"/>
    <cellStyle name="Normal 4 2 2 4 6 2" xfId="27378"/>
    <cellStyle name="Normal 4 2 2 4 7" xfId="8733"/>
    <cellStyle name="Normal 4 2 2 4 7 2" xfId="31505"/>
    <cellStyle name="Normal 4 2 2 4 8" xfId="12693"/>
    <cellStyle name="Normal 4 2 2 4 8 2" xfId="35465"/>
    <cellStyle name="Normal 4 2 2 4 9" xfId="13133"/>
    <cellStyle name="Normal 4 2 2 4 9 2" xfId="35905"/>
    <cellStyle name="Normal 4 2 2 40" xfId="21108"/>
    <cellStyle name="Normal 4 2 2 40 2" xfId="43880"/>
    <cellStyle name="Normal 4 2 2 41" xfId="21163"/>
    <cellStyle name="Normal 4 2 2 41 2" xfId="43935"/>
    <cellStyle name="Normal 4 2 2 42" xfId="21218"/>
    <cellStyle name="Normal 4 2 2 42 2" xfId="43990"/>
    <cellStyle name="Normal 4 2 2 43" xfId="21273"/>
    <cellStyle name="Normal 4 2 2 43 2" xfId="44045"/>
    <cellStyle name="Normal 4 2 2 44" xfId="21328"/>
    <cellStyle name="Normal 4 2 2 44 2" xfId="44100"/>
    <cellStyle name="Normal 4 2 2 45" xfId="21383"/>
    <cellStyle name="Normal 4 2 2 45 2" xfId="44155"/>
    <cellStyle name="Normal 4 2 2 46" xfId="21438"/>
    <cellStyle name="Normal 4 2 2 46 2" xfId="44210"/>
    <cellStyle name="Normal 4 2 2 47" xfId="21493"/>
    <cellStyle name="Normal 4 2 2 47 2" xfId="44265"/>
    <cellStyle name="Normal 4 2 2 48" xfId="21548"/>
    <cellStyle name="Normal 4 2 2 48 2" xfId="44320"/>
    <cellStyle name="Normal 4 2 2 49" xfId="21603"/>
    <cellStyle name="Normal 4 2 2 49 2" xfId="44375"/>
    <cellStyle name="Normal 4 2 2 5" xfId="591"/>
    <cellStyle name="Normal 4 2 2 5 10" xfId="23363"/>
    <cellStyle name="Normal 4 2 2 5 2" xfId="1306"/>
    <cellStyle name="Normal 4 2 2 5 2 2" xfId="5431"/>
    <cellStyle name="Normal 4 2 2 5 2 2 2" xfId="28203"/>
    <cellStyle name="Normal 4 2 2 5 2 3" xfId="9558"/>
    <cellStyle name="Normal 4 2 2 5 2 3 2" xfId="32330"/>
    <cellStyle name="Normal 4 2 2 5 2 4" xfId="13958"/>
    <cellStyle name="Normal 4 2 2 5 2 4 2" xfId="36730"/>
    <cellStyle name="Normal 4 2 2 5 2 5" xfId="17918"/>
    <cellStyle name="Normal 4 2 2 5 2 5 2" xfId="40690"/>
    <cellStyle name="Normal 4 2 2 5 2 6" xfId="24078"/>
    <cellStyle name="Normal 4 2 2 5 3" xfId="2021"/>
    <cellStyle name="Normal 4 2 2 5 3 2" xfId="6146"/>
    <cellStyle name="Normal 4 2 2 5 3 2 2" xfId="28918"/>
    <cellStyle name="Normal 4 2 2 5 3 3" xfId="10273"/>
    <cellStyle name="Normal 4 2 2 5 3 3 2" xfId="33045"/>
    <cellStyle name="Normal 4 2 2 5 3 4" xfId="14673"/>
    <cellStyle name="Normal 4 2 2 5 3 4 2" xfId="37445"/>
    <cellStyle name="Normal 4 2 2 5 3 5" xfId="18633"/>
    <cellStyle name="Normal 4 2 2 5 3 5 2" xfId="41405"/>
    <cellStyle name="Normal 4 2 2 5 3 6" xfId="24793"/>
    <cellStyle name="Normal 4 2 2 5 4" xfId="2846"/>
    <cellStyle name="Normal 4 2 2 5 4 2" xfId="6971"/>
    <cellStyle name="Normal 4 2 2 5 4 2 2" xfId="29743"/>
    <cellStyle name="Normal 4 2 2 5 4 3" xfId="11098"/>
    <cellStyle name="Normal 4 2 2 5 4 3 2" xfId="33870"/>
    <cellStyle name="Normal 4 2 2 5 4 4" xfId="15498"/>
    <cellStyle name="Normal 4 2 2 5 4 4 2" xfId="38270"/>
    <cellStyle name="Normal 4 2 2 5 4 5" xfId="19458"/>
    <cellStyle name="Normal 4 2 2 5 4 5 2" xfId="42230"/>
    <cellStyle name="Normal 4 2 2 5 4 6" xfId="25618"/>
    <cellStyle name="Normal 4 2 2 5 5" xfId="3836"/>
    <cellStyle name="Normal 4 2 2 5 5 2" xfId="7961"/>
    <cellStyle name="Normal 4 2 2 5 5 2 2" xfId="30733"/>
    <cellStyle name="Normal 4 2 2 5 5 3" xfId="12088"/>
    <cellStyle name="Normal 4 2 2 5 5 3 2" xfId="34860"/>
    <cellStyle name="Normal 4 2 2 5 5 4" xfId="16488"/>
    <cellStyle name="Normal 4 2 2 5 5 4 2" xfId="39260"/>
    <cellStyle name="Normal 4 2 2 5 5 5" xfId="20448"/>
    <cellStyle name="Normal 4 2 2 5 5 5 2" xfId="43220"/>
    <cellStyle name="Normal 4 2 2 5 5 6" xfId="26608"/>
    <cellStyle name="Normal 4 2 2 5 6" xfId="4716"/>
    <cellStyle name="Normal 4 2 2 5 6 2" xfId="27488"/>
    <cellStyle name="Normal 4 2 2 5 7" xfId="8843"/>
    <cellStyle name="Normal 4 2 2 5 7 2" xfId="31615"/>
    <cellStyle name="Normal 4 2 2 5 8" xfId="13243"/>
    <cellStyle name="Normal 4 2 2 5 8 2" xfId="36015"/>
    <cellStyle name="Normal 4 2 2 5 9" xfId="17203"/>
    <cellStyle name="Normal 4 2 2 5 9 2" xfId="39975"/>
    <cellStyle name="Normal 4 2 2 50" xfId="21658"/>
    <cellStyle name="Normal 4 2 2 50 2" xfId="44430"/>
    <cellStyle name="Normal 4 2 2 51" xfId="21713"/>
    <cellStyle name="Normal 4 2 2 51 2" xfId="44485"/>
    <cellStyle name="Normal 4 2 2 52" xfId="21768"/>
    <cellStyle name="Normal 4 2 2 52 2" xfId="44540"/>
    <cellStyle name="Normal 4 2 2 53" xfId="21823"/>
    <cellStyle name="Normal 4 2 2 53 2" xfId="44595"/>
    <cellStyle name="Normal 4 2 2 54" xfId="21878"/>
    <cellStyle name="Normal 4 2 2 54 2" xfId="44650"/>
    <cellStyle name="Normal 4 2 2 55" xfId="21933"/>
    <cellStyle name="Normal 4 2 2 55 2" xfId="44705"/>
    <cellStyle name="Normal 4 2 2 56" xfId="21988"/>
    <cellStyle name="Normal 4 2 2 56 2" xfId="44760"/>
    <cellStyle name="Normal 4 2 2 57" xfId="22043"/>
    <cellStyle name="Normal 4 2 2 57 2" xfId="44815"/>
    <cellStyle name="Normal 4 2 2 58" xfId="22098"/>
    <cellStyle name="Normal 4 2 2 58 2" xfId="44870"/>
    <cellStyle name="Normal 4 2 2 59" xfId="22153"/>
    <cellStyle name="Normal 4 2 2 59 2" xfId="44925"/>
    <cellStyle name="Normal 4 2 2 6" xfId="646"/>
    <cellStyle name="Normal 4 2 2 6 10" xfId="23418"/>
    <cellStyle name="Normal 4 2 2 6 2" xfId="1361"/>
    <cellStyle name="Normal 4 2 2 6 2 2" xfId="5486"/>
    <cellStyle name="Normal 4 2 2 6 2 2 2" xfId="28258"/>
    <cellStyle name="Normal 4 2 2 6 2 3" xfId="9613"/>
    <cellStyle name="Normal 4 2 2 6 2 3 2" xfId="32385"/>
    <cellStyle name="Normal 4 2 2 6 2 4" xfId="14013"/>
    <cellStyle name="Normal 4 2 2 6 2 4 2" xfId="36785"/>
    <cellStyle name="Normal 4 2 2 6 2 5" xfId="17973"/>
    <cellStyle name="Normal 4 2 2 6 2 5 2" xfId="40745"/>
    <cellStyle name="Normal 4 2 2 6 2 6" xfId="24133"/>
    <cellStyle name="Normal 4 2 2 6 3" xfId="2076"/>
    <cellStyle name="Normal 4 2 2 6 3 2" xfId="6201"/>
    <cellStyle name="Normal 4 2 2 6 3 2 2" xfId="28973"/>
    <cellStyle name="Normal 4 2 2 6 3 3" xfId="10328"/>
    <cellStyle name="Normal 4 2 2 6 3 3 2" xfId="33100"/>
    <cellStyle name="Normal 4 2 2 6 3 4" xfId="14728"/>
    <cellStyle name="Normal 4 2 2 6 3 4 2" xfId="37500"/>
    <cellStyle name="Normal 4 2 2 6 3 5" xfId="18688"/>
    <cellStyle name="Normal 4 2 2 6 3 5 2" xfId="41460"/>
    <cellStyle name="Normal 4 2 2 6 3 6" xfId="24848"/>
    <cellStyle name="Normal 4 2 2 6 4" xfId="2901"/>
    <cellStyle name="Normal 4 2 2 6 4 2" xfId="7026"/>
    <cellStyle name="Normal 4 2 2 6 4 2 2" xfId="29798"/>
    <cellStyle name="Normal 4 2 2 6 4 3" xfId="11153"/>
    <cellStyle name="Normal 4 2 2 6 4 3 2" xfId="33925"/>
    <cellStyle name="Normal 4 2 2 6 4 4" xfId="15553"/>
    <cellStyle name="Normal 4 2 2 6 4 4 2" xfId="38325"/>
    <cellStyle name="Normal 4 2 2 6 4 5" xfId="19513"/>
    <cellStyle name="Normal 4 2 2 6 4 5 2" xfId="42285"/>
    <cellStyle name="Normal 4 2 2 6 4 6" xfId="25673"/>
    <cellStyle name="Normal 4 2 2 6 5" xfId="3891"/>
    <cellStyle name="Normal 4 2 2 6 5 2" xfId="8016"/>
    <cellStyle name="Normal 4 2 2 6 5 2 2" xfId="30788"/>
    <cellStyle name="Normal 4 2 2 6 5 3" xfId="12143"/>
    <cellStyle name="Normal 4 2 2 6 5 3 2" xfId="34915"/>
    <cellStyle name="Normal 4 2 2 6 5 4" xfId="16543"/>
    <cellStyle name="Normal 4 2 2 6 5 4 2" xfId="39315"/>
    <cellStyle name="Normal 4 2 2 6 5 5" xfId="20503"/>
    <cellStyle name="Normal 4 2 2 6 5 5 2" xfId="43275"/>
    <cellStyle name="Normal 4 2 2 6 5 6" xfId="26663"/>
    <cellStyle name="Normal 4 2 2 6 6" xfId="4771"/>
    <cellStyle name="Normal 4 2 2 6 6 2" xfId="27543"/>
    <cellStyle name="Normal 4 2 2 6 7" xfId="8898"/>
    <cellStyle name="Normal 4 2 2 6 7 2" xfId="31670"/>
    <cellStyle name="Normal 4 2 2 6 8" xfId="13298"/>
    <cellStyle name="Normal 4 2 2 6 8 2" xfId="36070"/>
    <cellStyle name="Normal 4 2 2 6 9" xfId="17258"/>
    <cellStyle name="Normal 4 2 2 6 9 2" xfId="40030"/>
    <cellStyle name="Normal 4 2 2 60" xfId="22208"/>
    <cellStyle name="Normal 4 2 2 60 2" xfId="44980"/>
    <cellStyle name="Normal 4 2 2 61" xfId="22263"/>
    <cellStyle name="Normal 4 2 2 61 2" xfId="45035"/>
    <cellStyle name="Normal 4 2 2 62" xfId="22318"/>
    <cellStyle name="Normal 4 2 2 62 2" xfId="45090"/>
    <cellStyle name="Normal 4 2 2 63" xfId="22373"/>
    <cellStyle name="Normal 4 2 2 63 2" xfId="45145"/>
    <cellStyle name="Normal 4 2 2 64" xfId="22428"/>
    <cellStyle name="Normal 4 2 2 64 2" xfId="45200"/>
    <cellStyle name="Normal 4 2 2 65" xfId="22483"/>
    <cellStyle name="Normal 4 2 2 65 2" xfId="45255"/>
    <cellStyle name="Normal 4 2 2 66" xfId="22538"/>
    <cellStyle name="Normal 4 2 2 66 2" xfId="45310"/>
    <cellStyle name="Normal 4 2 2 67" xfId="22593"/>
    <cellStyle name="Normal 4 2 2 67 2" xfId="45365"/>
    <cellStyle name="Normal 4 2 2 68" xfId="22648"/>
    <cellStyle name="Normal 4 2 2 68 2" xfId="45420"/>
    <cellStyle name="Normal 4 2 2 69" xfId="22703"/>
    <cellStyle name="Normal 4 2 2 69 2" xfId="45475"/>
    <cellStyle name="Normal 4 2 2 7" xfId="701"/>
    <cellStyle name="Normal 4 2 2 7 10" xfId="23473"/>
    <cellStyle name="Normal 4 2 2 7 2" xfId="1416"/>
    <cellStyle name="Normal 4 2 2 7 2 2" xfId="5541"/>
    <cellStyle name="Normal 4 2 2 7 2 2 2" xfId="28313"/>
    <cellStyle name="Normal 4 2 2 7 2 3" xfId="9668"/>
    <cellStyle name="Normal 4 2 2 7 2 3 2" xfId="32440"/>
    <cellStyle name="Normal 4 2 2 7 2 4" xfId="14068"/>
    <cellStyle name="Normal 4 2 2 7 2 4 2" xfId="36840"/>
    <cellStyle name="Normal 4 2 2 7 2 5" xfId="18028"/>
    <cellStyle name="Normal 4 2 2 7 2 5 2" xfId="40800"/>
    <cellStyle name="Normal 4 2 2 7 2 6" xfId="24188"/>
    <cellStyle name="Normal 4 2 2 7 3" xfId="2131"/>
    <cellStyle name="Normal 4 2 2 7 3 2" xfId="6256"/>
    <cellStyle name="Normal 4 2 2 7 3 2 2" xfId="29028"/>
    <cellStyle name="Normal 4 2 2 7 3 3" xfId="10383"/>
    <cellStyle name="Normal 4 2 2 7 3 3 2" xfId="33155"/>
    <cellStyle name="Normal 4 2 2 7 3 4" xfId="14783"/>
    <cellStyle name="Normal 4 2 2 7 3 4 2" xfId="37555"/>
    <cellStyle name="Normal 4 2 2 7 3 5" xfId="18743"/>
    <cellStyle name="Normal 4 2 2 7 3 5 2" xfId="41515"/>
    <cellStyle name="Normal 4 2 2 7 3 6" xfId="24903"/>
    <cellStyle name="Normal 4 2 2 7 4" xfId="2956"/>
    <cellStyle name="Normal 4 2 2 7 4 2" xfId="7081"/>
    <cellStyle name="Normal 4 2 2 7 4 2 2" xfId="29853"/>
    <cellStyle name="Normal 4 2 2 7 4 3" xfId="11208"/>
    <cellStyle name="Normal 4 2 2 7 4 3 2" xfId="33980"/>
    <cellStyle name="Normal 4 2 2 7 4 4" xfId="15608"/>
    <cellStyle name="Normal 4 2 2 7 4 4 2" xfId="38380"/>
    <cellStyle name="Normal 4 2 2 7 4 5" xfId="19568"/>
    <cellStyle name="Normal 4 2 2 7 4 5 2" xfId="42340"/>
    <cellStyle name="Normal 4 2 2 7 4 6" xfId="25728"/>
    <cellStyle name="Normal 4 2 2 7 5" xfId="3946"/>
    <cellStyle name="Normal 4 2 2 7 5 2" xfId="8071"/>
    <cellStyle name="Normal 4 2 2 7 5 2 2" xfId="30843"/>
    <cellStyle name="Normal 4 2 2 7 5 3" xfId="12198"/>
    <cellStyle name="Normal 4 2 2 7 5 3 2" xfId="34970"/>
    <cellStyle name="Normal 4 2 2 7 5 4" xfId="16598"/>
    <cellStyle name="Normal 4 2 2 7 5 4 2" xfId="39370"/>
    <cellStyle name="Normal 4 2 2 7 5 5" xfId="20558"/>
    <cellStyle name="Normal 4 2 2 7 5 5 2" xfId="43330"/>
    <cellStyle name="Normal 4 2 2 7 5 6" xfId="26718"/>
    <cellStyle name="Normal 4 2 2 7 6" xfId="4826"/>
    <cellStyle name="Normal 4 2 2 7 6 2" xfId="27598"/>
    <cellStyle name="Normal 4 2 2 7 7" xfId="8953"/>
    <cellStyle name="Normal 4 2 2 7 7 2" xfId="31725"/>
    <cellStyle name="Normal 4 2 2 7 8" xfId="13353"/>
    <cellStyle name="Normal 4 2 2 7 8 2" xfId="36125"/>
    <cellStyle name="Normal 4 2 2 7 9" xfId="17313"/>
    <cellStyle name="Normal 4 2 2 7 9 2" xfId="40085"/>
    <cellStyle name="Normal 4 2 2 70" xfId="22758"/>
    <cellStyle name="Normal 4 2 2 70 2" xfId="45530"/>
    <cellStyle name="Normal 4 2 2 71" xfId="22813"/>
    <cellStyle name="Normal 4 2 2 71 2" xfId="45585"/>
    <cellStyle name="Normal 4 2 2 72" xfId="22868"/>
    <cellStyle name="Normal 4 2 2 72 2" xfId="45640"/>
    <cellStyle name="Normal 4 2 2 73" xfId="22923"/>
    <cellStyle name="Normal 4 2 2 73 2" xfId="45695"/>
    <cellStyle name="Normal 4 2 2 74" xfId="22978"/>
    <cellStyle name="Normal 4 2 2 8" xfId="756"/>
    <cellStyle name="Normal 4 2 2 8 10" xfId="23528"/>
    <cellStyle name="Normal 4 2 2 8 2" xfId="1471"/>
    <cellStyle name="Normal 4 2 2 8 2 2" xfId="5596"/>
    <cellStyle name="Normal 4 2 2 8 2 2 2" xfId="28368"/>
    <cellStyle name="Normal 4 2 2 8 2 3" xfId="9723"/>
    <cellStyle name="Normal 4 2 2 8 2 3 2" xfId="32495"/>
    <cellStyle name="Normal 4 2 2 8 2 4" xfId="14123"/>
    <cellStyle name="Normal 4 2 2 8 2 4 2" xfId="36895"/>
    <cellStyle name="Normal 4 2 2 8 2 5" xfId="18083"/>
    <cellStyle name="Normal 4 2 2 8 2 5 2" xfId="40855"/>
    <cellStyle name="Normal 4 2 2 8 2 6" xfId="24243"/>
    <cellStyle name="Normal 4 2 2 8 3" xfId="2186"/>
    <cellStyle name="Normal 4 2 2 8 3 2" xfId="6311"/>
    <cellStyle name="Normal 4 2 2 8 3 2 2" xfId="29083"/>
    <cellStyle name="Normal 4 2 2 8 3 3" xfId="10438"/>
    <cellStyle name="Normal 4 2 2 8 3 3 2" xfId="33210"/>
    <cellStyle name="Normal 4 2 2 8 3 4" xfId="14838"/>
    <cellStyle name="Normal 4 2 2 8 3 4 2" xfId="37610"/>
    <cellStyle name="Normal 4 2 2 8 3 5" xfId="18798"/>
    <cellStyle name="Normal 4 2 2 8 3 5 2" xfId="41570"/>
    <cellStyle name="Normal 4 2 2 8 3 6" xfId="24958"/>
    <cellStyle name="Normal 4 2 2 8 4" xfId="3011"/>
    <cellStyle name="Normal 4 2 2 8 4 2" xfId="7136"/>
    <cellStyle name="Normal 4 2 2 8 4 2 2" xfId="29908"/>
    <cellStyle name="Normal 4 2 2 8 4 3" xfId="11263"/>
    <cellStyle name="Normal 4 2 2 8 4 3 2" xfId="34035"/>
    <cellStyle name="Normal 4 2 2 8 4 4" xfId="15663"/>
    <cellStyle name="Normal 4 2 2 8 4 4 2" xfId="38435"/>
    <cellStyle name="Normal 4 2 2 8 4 5" xfId="19623"/>
    <cellStyle name="Normal 4 2 2 8 4 5 2" xfId="42395"/>
    <cellStyle name="Normal 4 2 2 8 4 6" xfId="25783"/>
    <cellStyle name="Normal 4 2 2 8 5" xfId="4001"/>
    <cellStyle name="Normal 4 2 2 8 5 2" xfId="8126"/>
    <cellStyle name="Normal 4 2 2 8 5 2 2" xfId="30898"/>
    <cellStyle name="Normal 4 2 2 8 5 3" xfId="12253"/>
    <cellStyle name="Normal 4 2 2 8 5 3 2" xfId="35025"/>
    <cellStyle name="Normal 4 2 2 8 5 4" xfId="16653"/>
    <cellStyle name="Normal 4 2 2 8 5 4 2" xfId="39425"/>
    <cellStyle name="Normal 4 2 2 8 5 5" xfId="20613"/>
    <cellStyle name="Normal 4 2 2 8 5 5 2" xfId="43385"/>
    <cellStyle name="Normal 4 2 2 8 5 6" xfId="26773"/>
    <cellStyle name="Normal 4 2 2 8 6" xfId="4881"/>
    <cellStyle name="Normal 4 2 2 8 6 2" xfId="27653"/>
    <cellStyle name="Normal 4 2 2 8 7" xfId="9008"/>
    <cellStyle name="Normal 4 2 2 8 7 2" xfId="31780"/>
    <cellStyle name="Normal 4 2 2 8 8" xfId="13408"/>
    <cellStyle name="Normal 4 2 2 8 8 2" xfId="36180"/>
    <cellStyle name="Normal 4 2 2 8 9" xfId="17368"/>
    <cellStyle name="Normal 4 2 2 8 9 2" xfId="40140"/>
    <cellStyle name="Normal 4 2 2 9" xfId="866"/>
    <cellStyle name="Normal 4 2 2 9 10" xfId="23638"/>
    <cellStyle name="Normal 4 2 2 9 2" xfId="1581"/>
    <cellStyle name="Normal 4 2 2 9 2 2" xfId="5706"/>
    <cellStyle name="Normal 4 2 2 9 2 2 2" xfId="28478"/>
    <cellStyle name="Normal 4 2 2 9 2 3" xfId="9833"/>
    <cellStyle name="Normal 4 2 2 9 2 3 2" xfId="32605"/>
    <cellStyle name="Normal 4 2 2 9 2 4" xfId="14233"/>
    <cellStyle name="Normal 4 2 2 9 2 4 2" xfId="37005"/>
    <cellStyle name="Normal 4 2 2 9 2 5" xfId="18193"/>
    <cellStyle name="Normal 4 2 2 9 2 5 2" xfId="40965"/>
    <cellStyle name="Normal 4 2 2 9 2 6" xfId="24353"/>
    <cellStyle name="Normal 4 2 2 9 3" xfId="2296"/>
    <cellStyle name="Normal 4 2 2 9 3 2" xfId="6421"/>
    <cellStyle name="Normal 4 2 2 9 3 2 2" xfId="29193"/>
    <cellStyle name="Normal 4 2 2 9 3 3" xfId="10548"/>
    <cellStyle name="Normal 4 2 2 9 3 3 2" xfId="33320"/>
    <cellStyle name="Normal 4 2 2 9 3 4" xfId="14948"/>
    <cellStyle name="Normal 4 2 2 9 3 4 2" xfId="37720"/>
    <cellStyle name="Normal 4 2 2 9 3 5" xfId="18908"/>
    <cellStyle name="Normal 4 2 2 9 3 5 2" xfId="41680"/>
    <cellStyle name="Normal 4 2 2 9 3 6" xfId="25068"/>
    <cellStyle name="Normal 4 2 2 9 4" xfId="3121"/>
    <cellStyle name="Normal 4 2 2 9 4 2" xfId="7246"/>
    <cellStyle name="Normal 4 2 2 9 4 2 2" xfId="30018"/>
    <cellStyle name="Normal 4 2 2 9 4 3" xfId="11373"/>
    <cellStyle name="Normal 4 2 2 9 4 3 2" xfId="34145"/>
    <cellStyle name="Normal 4 2 2 9 4 4" xfId="15773"/>
    <cellStyle name="Normal 4 2 2 9 4 4 2" xfId="38545"/>
    <cellStyle name="Normal 4 2 2 9 4 5" xfId="19733"/>
    <cellStyle name="Normal 4 2 2 9 4 5 2" xfId="42505"/>
    <cellStyle name="Normal 4 2 2 9 4 6" xfId="25893"/>
    <cellStyle name="Normal 4 2 2 9 5" xfId="4111"/>
    <cellStyle name="Normal 4 2 2 9 5 2" xfId="8236"/>
    <cellStyle name="Normal 4 2 2 9 5 2 2" xfId="31008"/>
    <cellStyle name="Normal 4 2 2 9 5 3" xfId="12363"/>
    <cellStyle name="Normal 4 2 2 9 5 3 2" xfId="35135"/>
    <cellStyle name="Normal 4 2 2 9 5 4" xfId="16763"/>
    <cellStyle name="Normal 4 2 2 9 5 4 2" xfId="39535"/>
    <cellStyle name="Normal 4 2 2 9 5 5" xfId="20723"/>
    <cellStyle name="Normal 4 2 2 9 5 5 2" xfId="43495"/>
    <cellStyle name="Normal 4 2 2 9 5 6" xfId="26883"/>
    <cellStyle name="Normal 4 2 2 9 6" xfId="4991"/>
    <cellStyle name="Normal 4 2 2 9 6 2" xfId="27763"/>
    <cellStyle name="Normal 4 2 2 9 7" xfId="9118"/>
    <cellStyle name="Normal 4 2 2 9 7 2" xfId="31890"/>
    <cellStyle name="Normal 4 2 2 9 8" xfId="13518"/>
    <cellStyle name="Normal 4 2 2 9 8 2" xfId="36290"/>
    <cellStyle name="Normal 4 2 2 9 9" xfId="17478"/>
    <cellStyle name="Normal 4 2 2 9 9 2" xfId="40250"/>
    <cellStyle name="Normal 4 2 3" xfId="166"/>
    <cellStyle name="Normal 4 3" xfId="167"/>
    <cellStyle name="Normal 4 3 2" xfId="168"/>
    <cellStyle name="Normal 5" xfId="169"/>
    <cellStyle name="Normal 5 10" xfId="702"/>
    <cellStyle name="Normal 5 10 10" xfId="23474"/>
    <cellStyle name="Normal 5 10 2" xfId="1417"/>
    <cellStyle name="Normal 5 10 2 2" xfId="5542"/>
    <cellStyle name="Normal 5 10 2 2 2" xfId="28314"/>
    <cellStyle name="Normal 5 10 2 3" xfId="9669"/>
    <cellStyle name="Normal 5 10 2 3 2" xfId="32441"/>
    <cellStyle name="Normal 5 10 2 4" xfId="14069"/>
    <cellStyle name="Normal 5 10 2 4 2" xfId="36841"/>
    <cellStyle name="Normal 5 10 2 5" xfId="18029"/>
    <cellStyle name="Normal 5 10 2 5 2" xfId="40801"/>
    <cellStyle name="Normal 5 10 2 6" xfId="24189"/>
    <cellStyle name="Normal 5 10 3" xfId="2132"/>
    <cellStyle name="Normal 5 10 3 2" xfId="6257"/>
    <cellStyle name="Normal 5 10 3 2 2" xfId="29029"/>
    <cellStyle name="Normal 5 10 3 3" xfId="10384"/>
    <cellStyle name="Normal 5 10 3 3 2" xfId="33156"/>
    <cellStyle name="Normal 5 10 3 4" xfId="14784"/>
    <cellStyle name="Normal 5 10 3 4 2" xfId="37556"/>
    <cellStyle name="Normal 5 10 3 5" xfId="18744"/>
    <cellStyle name="Normal 5 10 3 5 2" xfId="41516"/>
    <cellStyle name="Normal 5 10 3 6" xfId="24904"/>
    <cellStyle name="Normal 5 10 4" xfId="2957"/>
    <cellStyle name="Normal 5 10 4 2" xfId="7082"/>
    <cellStyle name="Normal 5 10 4 2 2" xfId="29854"/>
    <cellStyle name="Normal 5 10 4 3" xfId="11209"/>
    <cellStyle name="Normal 5 10 4 3 2" xfId="33981"/>
    <cellStyle name="Normal 5 10 4 4" xfId="15609"/>
    <cellStyle name="Normal 5 10 4 4 2" xfId="38381"/>
    <cellStyle name="Normal 5 10 4 5" xfId="19569"/>
    <cellStyle name="Normal 5 10 4 5 2" xfId="42341"/>
    <cellStyle name="Normal 5 10 4 6" xfId="25729"/>
    <cellStyle name="Normal 5 10 5" xfId="3947"/>
    <cellStyle name="Normal 5 10 5 2" xfId="8072"/>
    <cellStyle name="Normal 5 10 5 2 2" xfId="30844"/>
    <cellStyle name="Normal 5 10 5 3" xfId="12199"/>
    <cellStyle name="Normal 5 10 5 3 2" xfId="34971"/>
    <cellStyle name="Normal 5 10 5 4" xfId="16599"/>
    <cellStyle name="Normal 5 10 5 4 2" xfId="39371"/>
    <cellStyle name="Normal 5 10 5 5" xfId="20559"/>
    <cellStyle name="Normal 5 10 5 5 2" xfId="43331"/>
    <cellStyle name="Normal 5 10 5 6" xfId="26719"/>
    <cellStyle name="Normal 5 10 6" xfId="4827"/>
    <cellStyle name="Normal 5 10 6 2" xfId="27599"/>
    <cellStyle name="Normal 5 10 7" xfId="8954"/>
    <cellStyle name="Normal 5 10 7 2" xfId="31726"/>
    <cellStyle name="Normal 5 10 8" xfId="13354"/>
    <cellStyle name="Normal 5 10 8 2" xfId="36126"/>
    <cellStyle name="Normal 5 10 9" xfId="17314"/>
    <cellStyle name="Normal 5 10 9 2" xfId="40086"/>
    <cellStyle name="Normal 5 11" xfId="757"/>
    <cellStyle name="Normal 5 11 10" xfId="23529"/>
    <cellStyle name="Normal 5 11 2" xfId="1472"/>
    <cellStyle name="Normal 5 11 2 2" xfId="5597"/>
    <cellStyle name="Normal 5 11 2 2 2" xfId="28369"/>
    <cellStyle name="Normal 5 11 2 3" xfId="9724"/>
    <cellStyle name="Normal 5 11 2 3 2" xfId="32496"/>
    <cellStyle name="Normal 5 11 2 4" xfId="14124"/>
    <cellStyle name="Normal 5 11 2 4 2" xfId="36896"/>
    <cellStyle name="Normal 5 11 2 5" xfId="18084"/>
    <cellStyle name="Normal 5 11 2 5 2" xfId="40856"/>
    <cellStyle name="Normal 5 11 2 6" xfId="24244"/>
    <cellStyle name="Normal 5 11 3" xfId="2187"/>
    <cellStyle name="Normal 5 11 3 2" xfId="6312"/>
    <cellStyle name="Normal 5 11 3 2 2" xfId="29084"/>
    <cellStyle name="Normal 5 11 3 3" xfId="10439"/>
    <cellStyle name="Normal 5 11 3 3 2" xfId="33211"/>
    <cellStyle name="Normal 5 11 3 4" xfId="14839"/>
    <cellStyle name="Normal 5 11 3 4 2" xfId="37611"/>
    <cellStyle name="Normal 5 11 3 5" xfId="18799"/>
    <cellStyle name="Normal 5 11 3 5 2" xfId="41571"/>
    <cellStyle name="Normal 5 11 3 6" xfId="24959"/>
    <cellStyle name="Normal 5 11 4" xfId="3012"/>
    <cellStyle name="Normal 5 11 4 2" xfId="7137"/>
    <cellStyle name="Normal 5 11 4 2 2" xfId="29909"/>
    <cellStyle name="Normal 5 11 4 3" xfId="11264"/>
    <cellStyle name="Normal 5 11 4 3 2" xfId="34036"/>
    <cellStyle name="Normal 5 11 4 4" xfId="15664"/>
    <cellStyle name="Normal 5 11 4 4 2" xfId="38436"/>
    <cellStyle name="Normal 5 11 4 5" xfId="19624"/>
    <cellStyle name="Normal 5 11 4 5 2" xfId="42396"/>
    <cellStyle name="Normal 5 11 4 6" xfId="25784"/>
    <cellStyle name="Normal 5 11 5" xfId="4002"/>
    <cellStyle name="Normal 5 11 5 2" xfId="8127"/>
    <cellStyle name="Normal 5 11 5 2 2" xfId="30899"/>
    <cellStyle name="Normal 5 11 5 3" xfId="12254"/>
    <cellStyle name="Normal 5 11 5 3 2" xfId="35026"/>
    <cellStyle name="Normal 5 11 5 4" xfId="16654"/>
    <cellStyle name="Normal 5 11 5 4 2" xfId="39426"/>
    <cellStyle name="Normal 5 11 5 5" xfId="20614"/>
    <cellStyle name="Normal 5 11 5 5 2" xfId="43386"/>
    <cellStyle name="Normal 5 11 5 6" xfId="26774"/>
    <cellStyle name="Normal 5 11 6" xfId="4882"/>
    <cellStyle name="Normal 5 11 6 2" xfId="27654"/>
    <cellStyle name="Normal 5 11 7" xfId="9009"/>
    <cellStyle name="Normal 5 11 7 2" xfId="31781"/>
    <cellStyle name="Normal 5 11 8" xfId="13409"/>
    <cellStyle name="Normal 5 11 8 2" xfId="36181"/>
    <cellStyle name="Normal 5 11 9" xfId="17369"/>
    <cellStyle name="Normal 5 11 9 2" xfId="40141"/>
    <cellStyle name="Normal 5 12" xfId="867"/>
    <cellStyle name="Normal 5 12 10" xfId="23639"/>
    <cellStyle name="Normal 5 12 2" xfId="1582"/>
    <cellStyle name="Normal 5 12 2 2" xfId="5707"/>
    <cellStyle name="Normal 5 12 2 2 2" xfId="28479"/>
    <cellStyle name="Normal 5 12 2 3" xfId="9834"/>
    <cellStyle name="Normal 5 12 2 3 2" xfId="32606"/>
    <cellStyle name="Normal 5 12 2 4" xfId="14234"/>
    <cellStyle name="Normal 5 12 2 4 2" xfId="37006"/>
    <cellStyle name="Normal 5 12 2 5" xfId="18194"/>
    <cellStyle name="Normal 5 12 2 5 2" xfId="40966"/>
    <cellStyle name="Normal 5 12 2 6" xfId="24354"/>
    <cellStyle name="Normal 5 12 3" xfId="2297"/>
    <cellStyle name="Normal 5 12 3 2" xfId="6422"/>
    <cellStyle name="Normal 5 12 3 2 2" xfId="29194"/>
    <cellStyle name="Normal 5 12 3 3" xfId="10549"/>
    <cellStyle name="Normal 5 12 3 3 2" xfId="33321"/>
    <cellStyle name="Normal 5 12 3 4" xfId="14949"/>
    <cellStyle name="Normal 5 12 3 4 2" xfId="37721"/>
    <cellStyle name="Normal 5 12 3 5" xfId="18909"/>
    <cellStyle name="Normal 5 12 3 5 2" xfId="41681"/>
    <cellStyle name="Normal 5 12 3 6" xfId="25069"/>
    <cellStyle name="Normal 5 12 4" xfId="3122"/>
    <cellStyle name="Normal 5 12 4 2" xfId="7247"/>
    <cellStyle name="Normal 5 12 4 2 2" xfId="30019"/>
    <cellStyle name="Normal 5 12 4 3" xfId="11374"/>
    <cellStyle name="Normal 5 12 4 3 2" xfId="34146"/>
    <cellStyle name="Normal 5 12 4 4" xfId="15774"/>
    <cellStyle name="Normal 5 12 4 4 2" xfId="38546"/>
    <cellStyle name="Normal 5 12 4 5" xfId="19734"/>
    <cellStyle name="Normal 5 12 4 5 2" xfId="42506"/>
    <cellStyle name="Normal 5 12 4 6" xfId="25894"/>
    <cellStyle name="Normal 5 12 5" xfId="4112"/>
    <cellStyle name="Normal 5 12 5 2" xfId="8237"/>
    <cellStyle name="Normal 5 12 5 2 2" xfId="31009"/>
    <cellStyle name="Normal 5 12 5 3" xfId="12364"/>
    <cellStyle name="Normal 5 12 5 3 2" xfId="35136"/>
    <cellStyle name="Normal 5 12 5 4" xfId="16764"/>
    <cellStyle name="Normal 5 12 5 4 2" xfId="39536"/>
    <cellStyle name="Normal 5 12 5 5" xfId="20724"/>
    <cellStyle name="Normal 5 12 5 5 2" xfId="43496"/>
    <cellStyle name="Normal 5 12 5 6" xfId="26884"/>
    <cellStyle name="Normal 5 12 6" xfId="4992"/>
    <cellStyle name="Normal 5 12 6 2" xfId="27764"/>
    <cellStyle name="Normal 5 12 7" xfId="9119"/>
    <cellStyle name="Normal 5 12 7 2" xfId="31891"/>
    <cellStyle name="Normal 5 12 8" xfId="13519"/>
    <cellStyle name="Normal 5 12 8 2" xfId="36291"/>
    <cellStyle name="Normal 5 12 9" xfId="17479"/>
    <cellStyle name="Normal 5 12 9 2" xfId="40251"/>
    <cellStyle name="Normal 5 13" xfId="922"/>
    <cellStyle name="Normal 5 13 10" xfId="23694"/>
    <cellStyle name="Normal 5 13 2" xfId="1637"/>
    <cellStyle name="Normal 5 13 2 2" xfId="5762"/>
    <cellStyle name="Normal 5 13 2 2 2" xfId="28534"/>
    <cellStyle name="Normal 5 13 2 3" xfId="9889"/>
    <cellStyle name="Normal 5 13 2 3 2" xfId="32661"/>
    <cellStyle name="Normal 5 13 2 4" xfId="14289"/>
    <cellStyle name="Normal 5 13 2 4 2" xfId="37061"/>
    <cellStyle name="Normal 5 13 2 5" xfId="18249"/>
    <cellStyle name="Normal 5 13 2 5 2" xfId="41021"/>
    <cellStyle name="Normal 5 13 2 6" xfId="24409"/>
    <cellStyle name="Normal 5 13 3" xfId="2352"/>
    <cellStyle name="Normal 5 13 3 2" xfId="6477"/>
    <cellStyle name="Normal 5 13 3 2 2" xfId="29249"/>
    <cellStyle name="Normal 5 13 3 3" xfId="10604"/>
    <cellStyle name="Normal 5 13 3 3 2" xfId="33376"/>
    <cellStyle name="Normal 5 13 3 4" xfId="15004"/>
    <cellStyle name="Normal 5 13 3 4 2" xfId="37776"/>
    <cellStyle name="Normal 5 13 3 5" xfId="18964"/>
    <cellStyle name="Normal 5 13 3 5 2" xfId="41736"/>
    <cellStyle name="Normal 5 13 3 6" xfId="25124"/>
    <cellStyle name="Normal 5 13 4" xfId="3177"/>
    <cellStyle name="Normal 5 13 4 2" xfId="7302"/>
    <cellStyle name="Normal 5 13 4 2 2" xfId="30074"/>
    <cellStyle name="Normal 5 13 4 3" xfId="11429"/>
    <cellStyle name="Normal 5 13 4 3 2" xfId="34201"/>
    <cellStyle name="Normal 5 13 4 4" xfId="15829"/>
    <cellStyle name="Normal 5 13 4 4 2" xfId="38601"/>
    <cellStyle name="Normal 5 13 4 5" xfId="19789"/>
    <cellStyle name="Normal 5 13 4 5 2" xfId="42561"/>
    <cellStyle name="Normal 5 13 4 6" xfId="25949"/>
    <cellStyle name="Normal 5 13 5" xfId="4167"/>
    <cellStyle name="Normal 5 13 5 2" xfId="8292"/>
    <cellStyle name="Normal 5 13 5 2 2" xfId="31064"/>
    <cellStyle name="Normal 5 13 5 3" xfId="12419"/>
    <cellStyle name="Normal 5 13 5 3 2" xfId="35191"/>
    <cellStyle name="Normal 5 13 5 4" xfId="16819"/>
    <cellStyle name="Normal 5 13 5 4 2" xfId="39591"/>
    <cellStyle name="Normal 5 13 5 5" xfId="20779"/>
    <cellStyle name="Normal 5 13 5 5 2" xfId="43551"/>
    <cellStyle name="Normal 5 13 5 6" xfId="26939"/>
    <cellStyle name="Normal 5 13 6" xfId="5047"/>
    <cellStyle name="Normal 5 13 6 2" xfId="27819"/>
    <cellStyle name="Normal 5 13 7" xfId="9174"/>
    <cellStyle name="Normal 5 13 7 2" xfId="31946"/>
    <cellStyle name="Normal 5 13 8" xfId="13574"/>
    <cellStyle name="Normal 5 13 8 2" xfId="36346"/>
    <cellStyle name="Normal 5 13 9" xfId="17534"/>
    <cellStyle name="Normal 5 13 9 2" xfId="40306"/>
    <cellStyle name="Normal 5 14" xfId="977"/>
    <cellStyle name="Normal 5 14 2" xfId="5102"/>
    <cellStyle name="Normal 5 14 2 2" xfId="27874"/>
    <cellStyle name="Normal 5 14 3" xfId="9229"/>
    <cellStyle name="Normal 5 14 3 2" xfId="32001"/>
    <cellStyle name="Normal 5 14 4" xfId="13629"/>
    <cellStyle name="Normal 5 14 4 2" xfId="36401"/>
    <cellStyle name="Normal 5 14 5" xfId="17589"/>
    <cellStyle name="Normal 5 14 5 2" xfId="40361"/>
    <cellStyle name="Normal 5 14 6" xfId="23749"/>
    <cellStyle name="Normal 5 15" xfId="1692"/>
    <cellStyle name="Normal 5 15 2" xfId="5817"/>
    <cellStyle name="Normal 5 15 2 2" xfId="28589"/>
    <cellStyle name="Normal 5 15 3" xfId="9944"/>
    <cellStyle name="Normal 5 15 3 2" xfId="32716"/>
    <cellStyle name="Normal 5 15 4" xfId="14344"/>
    <cellStyle name="Normal 5 15 4 2" xfId="37116"/>
    <cellStyle name="Normal 5 15 5" xfId="18304"/>
    <cellStyle name="Normal 5 15 5 2" xfId="41076"/>
    <cellStyle name="Normal 5 15 6" xfId="24464"/>
    <cellStyle name="Normal 5 16" xfId="2407"/>
    <cellStyle name="Normal 5 16 2" xfId="6532"/>
    <cellStyle name="Normal 5 16 2 2" xfId="29304"/>
    <cellStyle name="Normal 5 16 3" xfId="10659"/>
    <cellStyle name="Normal 5 16 3 2" xfId="33431"/>
    <cellStyle name="Normal 5 16 4" xfId="15059"/>
    <cellStyle name="Normal 5 16 4 2" xfId="37831"/>
    <cellStyle name="Normal 5 16 5" xfId="19019"/>
    <cellStyle name="Normal 5 16 5 2" xfId="41791"/>
    <cellStyle name="Normal 5 16 6" xfId="25179"/>
    <cellStyle name="Normal 5 17" xfId="2462"/>
    <cellStyle name="Normal 5 17 2" xfId="6587"/>
    <cellStyle name="Normal 5 17 2 2" xfId="29359"/>
    <cellStyle name="Normal 5 17 3" xfId="10714"/>
    <cellStyle name="Normal 5 17 3 2" xfId="33486"/>
    <cellStyle name="Normal 5 17 4" xfId="15114"/>
    <cellStyle name="Normal 5 17 4 2" xfId="37886"/>
    <cellStyle name="Normal 5 17 5" xfId="19074"/>
    <cellStyle name="Normal 5 17 5 2" xfId="41846"/>
    <cellStyle name="Normal 5 17 6" xfId="25234"/>
    <cellStyle name="Normal 5 18" xfId="2517"/>
    <cellStyle name="Normal 5 18 2" xfId="6642"/>
    <cellStyle name="Normal 5 18 2 2" xfId="29414"/>
    <cellStyle name="Normal 5 18 3" xfId="10769"/>
    <cellStyle name="Normal 5 18 3 2" xfId="33541"/>
    <cellStyle name="Normal 5 18 4" xfId="15169"/>
    <cellStyle name="Normal 5 18 4 2" xfId="37941"/>
    <cellStyle name="Normal 5 18 5" xfId="19129"/>
    <cellStyle name="Normal 5 18 5 2" xfId="41901"/>
    <cellStyle name="Normal 5 18 6" xfId="25289"/>
    <cellStyle name="Normal 5 19" xfId="3232"/>
    <cellStyle name="Normal 5 19 2" xfId="7357"/>
    <cellStyle name="Normal 5 19 2 2" xfId="30129"/>
    <cellStyle name="Normal 5 19 3" xfId="11484"/>
    <cellStyle name="Normal 5 19 3 2" xfId="34256"/>
    <cellStyle name="Normal 5 19 4" xfId="15884"/>
    <cellStyle name="Normal 5 19 4 2" xfId="38656"/>
    <cellStyle name="Normal 5 19 5" xfId="19844"/>
    <cellStyle name="Normal 5 19 5 2" xfId="42616"/>
    <cellStyle name="Normal 5 19 6" xfId="26004"/>
    <cellStyle name="Normal 5 2" xfId="170"/>
    <cellStyle name="Normal 5 2 10" xfId="868"/>
    <cellStyle name="Normal 5 2 10 10" xfId="23640"/>
    <cellStyle name="Normal 5 2 10 2" xfId="1583"/>
    <cellStyle name="Normal 5 2 10 2 2" xfId="5708"/>
    <cellStyle name="Normal 5 2 10 2 2 2" xfId="28480"/>
    <cellStyle name="Normal 5 2 10 2 3" xfId="9835"/>
    <cellStyle name="Normal 5 2 10 2 3 2" xfId="32607"/>
    <cellStyle name="Normal 5 2 10 2 4" xfId="14235"/>
    <cellStyle name="Normal 5 2 10 2 4 2" xfId="37007"/>
    <cellStyle name="Normal 5 2 10 2 5" xfId="18195"/>
    <cellStyle name="Normal 5 2 10 2 5 2" xfId="40967"/>
    <cellStyle name="Normal 5 2 10 2 6" xfId="24355"/>
    <cellStyle name="Normal 5 2 10 3" xfId="2298"/>
    <cellStyle name="Normal 5 2 10 3 2" xfId="6423"/>
    <cellStyle name="Normal 5 2 10 3 2 2" xfId="29195"/>
    <cellStyle name="Normal 5 2 10 3 3" xfId="10550"/>
    <cellStyle name="Normal 5 2 10 3 3 2" xfId="33322"/>
    <cellStyle name="Normal 5 2 10 3 4" xfId="14950"/>
    <cellStyle name="Normal 5 2 10 3 4 2" xfId="37722"/>
    <cellStyle name="Normal 5 2 10 3 5" xfId="18910"/>
    <cellStyle name="Normal 5 2 10 3 5 2" xfId="41682"/>
    <cellStyle name="Normal 5 2 10 3 6" xfId="25070"/>
    <cellStyle name="Normal 5 2 10 4" xfId="3123"/>
    <cellStyle name="Normal 5 2 10 4 2" xfId="7248"/>
    <cellStyle name="Normal 5 2 10 4 2 2" xfId="30020"/>
    <cellStyle name="Normal 5 2 10 4 3" xfId="11375"/>
    <cellStyle name="Normal 5 2 10 4 3 2" xfId="34147"/>
    <cellStyle name="Normal 5 2 10 4 4" xfId="15775"/>
    <cellStyle name="Normal 5 2 10 4 4 2" xfId="38547"/>
    <cellStyle name="Normal 5 2 10 4 5" xfId="19735"/>
    <cellStyle name="Normal 5 2 10 4 5 2" xfId="42507"/>
    <cellStyle name="Normal 5 2 10 4 6" xfId="25895"/>
    <cellStyle name="Normal 5 2 10 5" xfId="4113"/>
    <cellStyle name="Normal 5 2 10 5 2" xfId="8238"/>
    <cellStyle name="Normal 5 2 10 5 2 2" xfId="31010"/>
    <cellStyle name="Normal 5 2 10 5 3" xfId="12365"/>
    <cellStyle name="Normal 5 2 10 5 3 2" xfId="35137"/>
    <cellStyle name="Normal 5 2 10 5 4" xfId="16765"/>
    <cellStyle name="Normal 5 2 10 5 4 2" xfId="39537"/>
    <cellStyle name="Normal 5 2 10 5 5" xfId="20725"/>
    <cellStyle name="Normal 5 2 10 5 5 2" xfId="43497"/>
    <cellStyle name="Normal 5 2 10 5 6" xfId="26885"/>
    <cellStyle name="Normal 5 2 10 6" xfId="4993"/>
    <cellStyle name="Normal 5 2 10 6 2" xfId="27765"/>
    <cellStyle name="Normal 5 2 10 7" xfId="9120"/>
    <cellStyle name="Normal 5 2 10 7 2" xfId="31892"/>
    <cellStyle name="Normal 5 2 10 8" xfId="13520"/>
    <cellStyle name="Normal 5 2 10 8 2" xfId="36292"/>
    <cellStyle name="Normal 5 2 10 9" xfId="17480"/>
    <cellStyle name="Normal 5 2 10 9 2" xfId="40252"/>
    <cellStyle name="Normal 5 2 11" xfId="923"/>
    <cellStyle name="Normal 5 2 11 10" xfId="23695"/>
    <cellStyle name="Normal 5 2 11 2" xfId="1638"/>
    <cellStyle name="Normal 5 2 11 2 2" xfId="5763"/>
    <cellStyle name="Normal 5 2 11 2 2 2" xfId="28535"/>
    <cellStyle name="Normal 5 2 11 2 3" xfId="9890"/>
    <cellStyle name="Normal 5 2 11 2 3 2" xfId="32662"/>
    <cellStyle name="Normal 5 2 11 2 4" xfId="14290"/>
    <cellStyle name="Normal 5 2 11 2 4 2" xfId="37062"/>
    <cellStyle name="Normal 5 2 11 2 5" xfId="18250"/>
    <cellStyle name="Normal 5 2 11 2 5 2" xfId="41022"/>
    <cellStyle name="Normal 5 2 11 2 6" xfId="24410"/>
    <cellStyle name="Normal 5 2 11 3" xfId="2353"/>
    <cellStyle name="Normal 5 2 11 3 2" xfId="6478"/>
    <cellStyle name="Normal 5 2 11 3 2 2" xfId="29250"/>
    <cellStyle name="Normal 5 2 11 3 3" xfId="10605"/>
    <cellStyle name="Normal 5 2 11 3 3 2" xfId="33377"/>
    <cellStyle name="Normal 5 2 11 3 4" xfId="15005"/>
    <cellStyle name="Normal 5 2 11 3 4 2" xfId="37777"/>
    <cellStyle name="Normal 5 2 11 3 5" xfId="18965"/>
    <cellStyle name="Normal 5 2 11 3 5 2" xfId="41737"/>
    <cellStyle name="Normal 5 2 11 3 6" xfId="25125"/>
    <cellStyle name="Normal 5 2 11 4" xfId="3178"/>
    <cellStyle name="Normal 5 2 11 4 2" xfId="7303"/>
    <cellStyle name="Normal 5 2 11 4 2 2" xfId="30075"/>
    <cellStyle name="Normal 5 2 11 4 3" xfId="11430"/>
    <cellStyle name="Normal 5 2 11 4 3 2" xfId="34202"/>
    <cellStyle name="Normal 5 2 11 4 4" xfId="15830"/>
    <cellStyle name="Normal 5 2 11 4 4 2" xfId="38602"/>
    <cellStyle name="Normal 5 2 11 4 5" xfId="19790"/>
    <cellStyle name="Normal 5 2 11 4 5 2" xfId="42562"/>
    <cellStyle name="Normal 5 2 11 4 6" xfId="25950"/>
    <cellStyle name="Normal 5 2 11 5" xfId="4168"/>
    <cellStyle name="Normal 5 2 11 5 2" xfId="8293"/>
    <cellStyle name="Normal 5 2 11 5 2 2" xfId="31065"/>
    <cellStyle name="Normal 5 2 11 5 3" xfId="12420"/>
    <cellStyle name="Normal 5 2 11 5 3 2" xfId="35192"/>
    <cellStyle name="Normal 5 2 11 5 4" xfId="16820"/>
    <cellStyle name="Normal 5 2 11 5 4 2" xfId="39592"/>
    <cellStyle name="Normal 5 2 11 5 5" xfId="20780"/>
    <cellStyle name="Normal 5 2 11 5 5 2" xfId="43552"/>
    <cellStyle name="Normal 5 2 11 5 6" xfId="26940"/>
    <cellStyle name="Normal 5 2 11 6" xfId="5048"/>
    <cellStyle name="Normal 5 2 11 6 2" xfId="27820"/>
    <cellStyle name="Normal 5 2 11 7" xfId="9175"/>
    <cellStyle name="Normal 5 2 11 7 2" xfId="31947"/>
    <cellStyle name="Normal 5 2 11 8" xfId="13575"/>
    <cellStyle name="Normal 5 2 11 8 2" xfId="36347"/>
    <cellStyle name="Normal 5 2 11 9" xfId="17535"/>
    <cellStyle name="Normal 5 2 11 9 2" xfId="40307"/>
    <cellStyle name="Normal 5 2 12" xfId="978"/>
    <cellStyle name="Normal 5 2 12 2" xfId="5103"/>
    <cellStyle name="Normal 5 2 12 2 2" xfId="27875"/>
    <cellStyle name="Normal 5 2 12 3" xfId="9230"/>
    <cellStyle name="Normal 5 2 12 3 2" xfId="32002"/>
    <cellStyle name="Normal 5 2 12 4" xfId="13630"/>
    <cellStyle name="Normal 5 2 12 4 2" xfId="36402"/>
    <cellStyle name="Normal 5 2 12 5" xfId="17590"/>
    <cellStyle name="Normal 5 2 12 5 2" xfId="40362"/>
    <cellStyle name="Normal 5 2 12 6" xfId="23750"/>
    <cellStyle name="Normal 5 2 13" xfId="1693"/>
    <cellStyle name="Normal 5 2 13 2" xfId="5818"/>
    <cellStyle name="Normal 5 2 13 2 2" xfId="28590"/>
    <cellStyle name="Normal 5 2 13 3" xfId="9945"/>
    <cellStyle name="Normal 5 2 13 3 2" xfId="32717"/>
    <cellStyle name="Normal 5 2 13 4" xfId="14345"/>
    <cellStyle name="Normal 5 2 13 4 2" xfId="37117"/>
    <cellStyle name="Normal 5 2 13 5" xfId="18305"/>
    <cellStyle name="Normal 5 2 13 5 2" xfId="41077"/>
    <cellStyle name="Normal 5 2 13 6" xfId="24465"/>
    <cellStyle name="Normal 5 2 14" xfId="2408"/>
    <cellStyle name="Normal 5 2 14 2" xfId="6533"/>
    <cellStyle name="Normal 5 2 14 2 2" xfId="29305"/>
    <cellStyle name="Normal 5 2 14 3" xfId="10660"/>
    <cellStyle name="Normal 5 2 14 3 2" xfId="33432"/>
    <cellStyle name="Normal 5 2 14 4" xfId="15060"/>
    <cellStyle name="Normal 5 2 14 4 2" xfId="37832"/>
    <cellStyle name="Normal 5 2 14 5" xfId="19020"/>
    <cellStyle name="Normal 5 2 14 5 2" xfId="41792"/>
    <cellStyle name="Normal 5 2 14 6" xfId="25180"/>
    <cellStyle name="Normal 5 2 15" xfId="2463"/>
    <cellStyle name="Normal 5 2 15 2" xfId="6588"/>
    <cellStyle name="Normal 5 2 15 2 2" xfId="29360"/>
    <cellStyle name="Normal 5 2 15 3" xfId="10715"/>
    <cellStyle name="Normal 5 2 15 3 2" xfId="33487"/>
    <cellStyle name="Normal 5 2 15 4" xfId="15115"/>
    <cellStyle name="Normal 5 2 15 4 2" xfId="37887"/>
    <cellStyle name="Normal 5 2 15 5" xfId="19075"/>
    <cellStyle name="Normal 5 2 15 5 2" xfId="41847"/>
    <cellStyle name="Normal 5 2 15 6" xfId="25235"/>
    <cellStyle name="Normal 5 2 16" xfId="2518"/>
    <cellStyle name="Normal 5 2 16 2" xfId="6643"/>
    <cellStyle name="Normal 5 2 16 2 2" xfId="29415"/>
    <cellStyle name="Normal 5 2 16 3" xfId="10770"/>
    <cellStyle name="Normal 5 2 16 3 2" xfId="33542"/>
    <cellStyle name="Normal 5 2 16 4" xfId="15170"/>
    <cellStyle name="Normal 5 2 16 4 2" xfId="37942"/>
    <cellStyle name="Normal 5 2 16 5" xfId="19130"/>
    <cellStyle name="Normal 5 2 16 5 2" xfId="41902"/>
    <cellStyle name="Normal 5 2 16 6" xfId="25290"/>
    <cellStyle name="Normal 5 2 17" xfId="3233"/>
    <cellStyle name="Normal 5 2 17 2" xfId="7358"/>
    <cellStyle name="Normal 5 2 17 2 2" xfId="30130"/>
    <cellStyle name="Normal 5 2 17 3" xfId="11485"/>
    <cellStyle name="Normal 5 2 17 3 2" xfId="34257"/>
    <cellStyle name="Normal 5 2 17 4" xfId="15885"/>
    <cellStyle name="Normal 5 2 17 4 2" xfId="38657"/>
    <cellStyle name="Normal 5 2 17 5" xfId="19845"/>
    <cellStyle name="Normal 5 2 17 5 2" xfId="42617"/>
    <cellStyle name="Normal 5 2 17 6" xfId="26005"/>
    <cellStyle name="Normal 5 2 18" xfId="3288"/>
    <cellStyle name="Normal 5 2 18 2" xfId="7413"/>
    <cellStyle name="Normal 5 2 18 2 2" xfId="30185"/>
    <cellStyle name="Normal 5 2 18 3" xfId="11540"/>
    <cellStyle name="Normal 5 2 18 3 2" xfId="34312"/>
    <cellStyle name="Normal 5 2 18 4" xfId="15940"/>
    <cellStyle name="Normal 5 2 18 4 2" xfId="38712"/>
    <cellStyle name="Normal 5 2 18 5" xfId="19900"/>
    <cellStyle name="Normal 5 2 18 5 2" xfId="42672"/>
    <cellStyle name="Normal 5 2 18 6" xfId="26060"/>
    <cellStyle name="Normal 5 2 19" xfId="3343"/>
    <cellStyle name="Normal 5 2 19 2" xfId="7468"/>
    <cellStyle name="Normal 5 2 19 2 2" xfId="30240"/>
    <cellStyle name="Normal 5 2 19 3" xfId="11595"/>
    <cellStyle name="Normal 5 2 19 3 2" xfId="34367"/>
    <cellStyle name="Normal 5 2 19 4" xfId="15995"/>
    <cellStyle name="Normal 5 2 19 4 2" xfId="38767"/>
    <cellStyle name="Normal 5 2 19 5" xfId="19955"/>
    <cellStyle name="Normal 5 2 19 5 2" xfId="42727"/>
    <cellStyle name="Normal 5 2 19 6" xfId="26115"/>
    <cellStyle name="Normal 5 2 2" xfId="171"/>
    <cellStyle name="Normal 5 2 2 10" xfId="924"/>
    <cellStyle name="Normal 5 2 2 10 10" xfId="23696"/>
    <cellStyle name="Normal 5 2 2 10 2" xfId="1639"/>
    <cellStyle name="Normal 5 2 2 10 2 2" xfId="5764"/>
    <cellStyle name="Normal 5 2 2 10 2 2 2" xfId="28536"/>
    <cellStyle name="Normal 5 2 2 10 2 3" xfId="9891"/>
    <cellStyle name="Normal 5 2 2 10 2 3 2" xfId="32663"/>
    <cellStyle name="Normal 5 2 2 10 2 4" xfId="14291"/>
    <cellStyle name="Normal 5 2 2 10 2 4 2" xfId="37063"/>
    <cellStyle name="Normal 5 2 2 10 2 5" xfId="18251"/>
    <cellStyle name="Normal 5 2 2 10 2 5 2" xfId="41023"/>
    <cellStyle name="Normal 5 2 2 10 2 6" xfId="24411"/>
    <cellStyle name="Normal 5 2 2 10 3" xfId="2354"/>
    <cellStyle name="Normal 5 2 2 10 3 2" xfId="6479"/>
    <cellStyle name="Normal 5 2 2 10 3 2 2" xfId="29251"/>
    <cellStyle name="Normal 5 2 2 10 3 3" xfId="10606"/>
    <cellStyle name="Normal 5 2 2 10 3 3 2" xfId="33378"/>
    <cellStyle name="Normal 5 2 2 10 3 4" xfId="15006"/>
    <cellStyle name="Normal 5 2 2 10 3 4 2" xfId="37778"/>
    <cellStyle name="Normal 5 2 2 10 3 5" xfId="18966"/>
    <cellStyle name="Normal 5 2 2 10 3 5 2" xfId="41738"/>
    <cellStyle name="Normal 5 2 2 10 3 6" xfId="25126"/>
    <cellStyle name="Normal 5 2 2 10 4" xfId="3179"/>
    <cellStyle name="Normal 5 2 2 10 4 2" xfId="7304"/>
    <cellStyle name="Normal 5 2 2 10 4 2 2" xfId="30076"/>
    <cellStyle name="Normal 5 2 2 10 4 3" xfId="11431"/>
    <cellStyle name="Normal 5 2 2 10 4 3 2" xfId="34203"/>
    <cellStyle name="Normal 5 2 2 10 4 4" xfId="15831"/>
    <cellStyle name="Normal 5 2 2 10 4 4 2" xfId="38603"/>
    <cellStyle name="Normal 5 2 2 10 4 5" xfId="19791"/>
    <cellStyle name="Normal 5 2 2 10 4 5 2" xfId="42563"/>
    <cellStyle name="Normal 5 2 2 10 4 6" xfId="25951"/>
    <cellStyle name="Normal 5 2 2 10 5" xfId="4169"/>
    <cellStyle name="Normal 5 2 2 10 5 2" xfId="8294"/>
    <cellStyle name="Normal 5 2 2 10 5 2 2" xfId="31066"/>
    <cellStyle name="Normal 5 2 2 10 5 3" xfId="12421"/>
    <cellStyle name="Normal 5 2 2 10 5 3 2" xfId="35193"/>
    <cellStyle name="Normal 5 2 2 10 5 4" xfId="16821"/>
    <cellStyle name="Normal 5 2 2 10 5 4 2" xfId="39593"/>
    <cellStyle name="Normal 5 2 2 10 5 5" xfId="20781"/>
    <cellStyle name="Normal 5 2 2 10 5 5 2" xfId="43553"/>
    <cellStyle name="Normal 5 2 2 10 5 6" xfId="26941"/>
    <cellStyle name="Normal 5 2 2 10 6" xfId="5049"/>
    <cellStyle name="Normal 5 2 2 10 6 2" xfId="27821"/>
    <cellStyle name="Normal 5 2 2 10 7" xfId="9176"/>
    <cellStyle name="Normal 5 2 2 10 7 2" xfId="31948"/>
    <cellStyle name="Normal 5 2 2 10 8" xfId="13576"/>
    <cellStyle name="Normal 5 2 2 10 8 2" xfId="36348"/>
    <cellStyle name="Normal 5 2 2 10 9" xfId="17536"/>
    <cellStyle name="Normal 5 2 2 10 9 2" xfId="40308"/>
    <cellStyle name="Normal 5 2 2 11" xfId="979"/>
    <cellStyle name="Normal 5 2 2 11 2" xfId="5104"/>
    <cellStyle name="Normal 5 2 2 11 2 2" xfId="27876"/>
    <cellStyle name="Normal 5 2 2 11 3" xfId="9231"/>
    <cellStyle name="Normal 5 2 2 11 3 2" xfId="32003"/>
    <cellStyle name="Normal 5 2 2 11 4" xfId="13631"/>
    <cellStyle name="Normal 5 2 2 11 4 2" xfId="36403"/>
    <cellStyle name="Normal 5 2 2 11 5" xfId="17591"/>
    <cellStyle name="Normal 5 2 2 11 5 2" xfId="40363"/>
    <cellStyle name="Normal 5 2 2 11 6" xfId="23751"/>
    <cellStyle name="Normal 5 2 2 12" xfId="1694"/>
    <cellStyle name="Normal 5 2 2 12 2" xfId="5819"/>
    <cellStyle name="Normal 5 2 2 12 2 2" xfId="28591"/>
    <cellStyle name="Normal 5 2 2 12 3" xfId="9946"/>
    <cellStyle name="Normal 5 2 2 12 3 2" xfId="32718"/>
    <cellStyle name="Normal 5 2 2 12 4" xfId="14346"/>
    <cellStyle name="Normal 5 2 2 12 4 2" xfId="37118"/>
    <cellStyle name="Normal 5 2 2 12 5" xfId="18306"/>
    <cellStyle name="Normal 5 2 2 12 5 2" xfId="41078"/>
    <cellStyle name="Normal 5 2 2 12 6" xfId="24466"/>
    <cellStyle name="Normal 5 2 2 13" xfId="2409"/>
    <cellStyle name="Normal 5 2 2 13 2" xfId="6534"/>
    <cellStyle name="Normal 5 2 2 13 2 2" xfId="29306"/>
    <cellStyle name="Normal 5 2 2 13 3" xfId="10661"/>
    <cellStyle name="Normal 5 2 2 13 3 2" xfId="33433"/>
    <cellStyle name="Normal 5 2 2 13 4" xfId="15061"/>
    <cellStyle name="Normal 5 2 2 13 4 2" xfId="37833"/>
    <cellStyle name="Normal 5 2 2 13 5" xfId="19021"/>
    <cellStyle name="Normal 5 2 2 13 5 2" xfId="41793"/>
    <cellStyle name="Normal 5 2 2 13 6" xfId="25181"/>
    <cellStyle name="Normal 5 2 2 14" xfId="2464"/>
    <cellStyle name="Normal 5 2 2 14 2" xfId="6589"/>
    <cellStyle name="Normal 5 2 2 14 2 2" xfId="29361"/>
    <cellStyle name="Normal 5 2 2 14 3" xfId="10716"/>
    <cellStyle name="Normal 5 2 2 14 3 2" xfId="33488"/>
    <cellStyle name="Normal 5 2 2 14 4" xfId="15116"/>
    <cellStyle name="Normal 5 2 2 14 4 2" xfId="37888"/>
    <cellStyle name="Normal 5 2 2 14 5" xfId="19076"/>
    <cellStyle name="Normal 5 2 2 14 5 2" xfId="41848"/>
    <cellStyle name="Normal 5 2 2 14 6" xfId="25236"/>
    <cellStyle name="Normal 5 2 2 15" xfId="2519"/>
    <cellStyle name="Normal 5 2 2 15 2" xfId="6644"/>
    <cellStyle name="Normal 5 2 2 15 2 2" xfId="29416"/>
    <cellStyle name="Normal 5 2 2 15 3" xfId="10771"/>
    <cellStyle name="Normal 5 2 2 15 3 2" xfId="33543"/>
    <cellStyle name="Normal 5 2 2 15 4" xfId="15171"/>
    <cellStyle name="Normal 5 2 2 15 4 2" xfId="37943"/>
    <cellStyle name="Normal 5 2 2 15 5" xfId="19131"/>
    <cellStyle name="Normal 5 2 2 15 5 2" xfId="41903"/>
    <cellStyle name="Normal 5 2 2 15 6" xfId="25291"/>
    <cellStyle name="Normal 5 2 2 16" xfId="3234"/>
    <cellStyle name="Normal 5 2 2 16 2" xfId="7359"/>
    <cellStyle name="Normal 5 2 2 16 2 2" xfId="30131"/>
    <cellStyle name="Normal 5 2 2 16 3" xfId="11486"/>
    <cellStyle name="Normal 5 2 2 16 3 2" xfId="34258"/>
    <cellStyle name="Normal 5 2 2 16 4" xfId="15886"/>
    <cellStyle name="Normal 5 2 2 16 4 2" xfId="38658"/>
    <cellStyle name="Normal 5 2 2 16 5" xfId="19846"/>
    <cellStyle name="Normal 5 2 2 16 5 2" xfId="42618"/>
    <cellStyle name="Normal 5 2 2 16 6" xfId="26006"/>
    <cellStyle name="Normal 5 2 2 17" xfId="3289"/>
    <cellStyle name="Normal 5 2 2 17 2" xfId="7414"/>
    <cellStyle name="Normal 5 2 2 17 2 2" xfId="30186"/>
    <cellStyle name="Normal 5 2 2 17 3" xfId="11541"/>
    <cellStyle name="Normal 5 2 2 17 3 2" xfId="34313"/>
    <cellStyle name="Normal 5 2 2 17 4" xfId="15941"/>
    <cellStyle name="Normal 5 2 2 17 4 2" xfId="38713"/>
    <cellStyle name="Normal 5 2 2 17 5" xfId="19901"/>
    <cellStyle name="Normal 5 2 2 17 5 2" xfId="42673"/>
    <cellStyle name="Normal 5 2 2 17 6" xfId="26061"/>
    <cellStyle name="Normal 5 2 2 18" xfId="3344"/>
    <cellStyle name="Normal 5 2 2 18 2" xfId="7469"/>
    <cellStyle name="Normal 5 2 2 18 2 2" xfId="30241"/>
    <cellStyle name="Normal 5 2 2 18 3" xfId="11596"/>
    <cellStyle name="Normal 5 2 2 18 3 2" xfId="34368"/>
    <cellStyle name="Normal 5 2 2 18 4" xfId="15996"/>
    <cellStyle name="Normal 5 2 2 18 4 2" xfId="38768"/>
    <cellStyle name="Normal 5 2 2 18 5" xfId="19956"/>
    <cellStyle name="Normal 5 2 2 18 5 2" xfId="42728"/>
    <cellStyle name="Normal 5 2 2 18 6" xfId="26116"/>
    <cellStyle name="Normal 5 2 2 19" xfId="3399"/>
    <cellStyle name="Normal 5 2 2 19 2" xfId="7524"/>
    <cellStyle name="Normal 5 2 2 19 2 2" xfId="30296"/>
    <cellStyle name="Normal 5 2 2 19 3" xfId="11651"/>
    <cellStyle name="Normal 5 2 2 19 3 2" xfId="34423"/>
    <cellStyle name="Normal 5 2 2 19 4" xfId="16051"/>
    <cellStyle name="Normal 5 2 2 19 4 2" xfId="38823"/>
    <cellStyle name="Normal 5 2 2 19 5" xfId="20011"/>
    <cellStyle name="Normal 5 2 2 19 5 2" xfId="42783"/>
    <cellStyle name="Normal 5 2 2 19 6" xfId="26171"/>
    <cellStyle name="Normal 5 2 2 2" xfId="264"/>
    <cellStyle name="Normal 5 2 2 2 10" xfId="8571"/>
    <cellStyle name="Normal 5 2 2 2 10 2" xfId="31343"/>
    <cellStyle name="Normal 5 2 2 2 11" xfId="12531"/>
    <cellStyle name="Normal 5 2 2 2 11 2" xfId="35303"/>
    <cellStyle name="Normal 5 2 2 2 12" xfId="12971"/>
    <cellStyle name="Normal 5 2 2 2 12 2" xfId="35743"/>
    <cellStyle name="Normal 5 2 2 2 13" xfId="16931"/>
    <cellStyle name="Normal 5 2 2 2 13 2" xfId="39703"/>
    <cellStyle name="Normal 5 2 2 2 14" xfId="374"/>
    <cellStyle name="Normal 5 2 2 2 14 2" xfId="23146"/>
    <cellStyle name="Normal 5 2 2 2 15" xfId="23036"/>
    <cellStyle name="Normal 5 2 2 2 2" xfId="429"/>
    <cellStyle name="Normal 5 2 2 2 2 10" xfId="17041"/>
    <cellStyle name="Normal 5 2 2 2 2 10 2" xfId="39813"/>
    <cellStyle name="Normal 5 2 2 2 2 11" xfId="23201"/>
    <cellStyle name="Normal 5 2 2 2 2 2" xfId="1144"/>
    <cellStyle name="Normal 5 2 2 2 2 2 2" xfId="5269"/>
    <cellStyle name="Normal 5 2 2 2 2 2 2 2" xfId="28041"/>
    <cellStyle name="Normal 5 2 2 2 2 2 3" xfId="9396"/>
    <cellStyle name="Normal 5 2 2 2 2 2 3 2" xfId="32168"/>
    <cellStyle name="Normal 5 2 2 2 2 2 4" xfId="13796"/>
    <cellStyle name="Normal 5 2 2 2 2 2 4 2" xfId="36568"/>
    <cellStyle name="Normal 5 2 2 2 2 2 5" xfId="17756"/>
    <cellStyle name="Normal 5 2 2 2 2 2 5 2" xfId="40528"/>
    <cellStyle name="Normal 5 2 2 2 2 2 6" xfId="23916"/>
    <cellStyle name="Normal 5 2 2 2 2 3" xfId="1859"/>
    <cellStyle name="Normal 5 2 2 2 2 3 2" xfId="5984"/>
    <cellStyle name="Normal 5 2 2 2 2 3 2 2" xfId="28756"/>
    <cellStyle name="Normal 5 2 2 2 2 3 3" xfId="10111"/>
    <cellStyle name="Normal 5 2 2 2 2 3 3 2" xfId="32883"/>
    <cellStyle name="Normal 5 2 2 2 2 3 4" xfId="14511"/>
    <cellStyle name="Normal 5 2 2 2 2 3 4 2" xfId="37283"/>
    <cellStyle name="Normal 5 2 2 2 2 3 5" xfId="18471"/>
    <cellStyle name="Normal 5 2 2 2 2 3 5 2" xfId="41243"/>
    <cellStyle name="Normal 5 2 2 2 2 3 6" xfId="24631"/>
    <cellStyle name="Normal 5 2 2 2 2 4" xfId="2684"/>
    <cellStyle name="Normal 5 2 2 2 2 4 2" xfId="6809"/>
    <cellStyle name="Normal 5 2 2 2 2 4 2 2" xfId="29581"/>
    <cellStyle name="Normal 5 2 2 2 2 4 3" xfId="10936"/>
    <cellStyle name="Normal 5 2 2 2 2 4 3 2" xfId="33708"/>
    <cellStyle name="Normal 5 2 2 2 2 4 4" xfId="15336"/>
    <cellStyle name="Normal 5 2 2 2 2 4 4 2" xfId="38108"/>
    <cellStyle name="Normal 5 2 2 2 2 4 5" xfId="19296"/>
    <cellStyle name="Normal 5 2 2 2 2 4 5 2" xfId="42068"/>
    <cellStyle name="Normal 5 2 2 2 2 4 6" xfId="25456"/>
    <cellStyle name="Normal 5 2 2 2 2 5" xfId="3674"/>
    <cellStyle name="Normal 5 2 2 2 2 5 2" xfId="7799"/>
    <cellStyle name="Normal 5 2 2 2 2 5 2 2" xfId="30571"/>
    <cellStyle name="Normal 5 2 2 2 2 5 3" xfId="11926"/>
    <cellStyle name="Normal 5 2 2 2 2 5 3 2" xfId="34698"/>
    <cellStyle name="Normal 5 2 2 2 2 5 4" xfId="16326"/>
    <cellStyle name="Normal 5 2 2 2 2 5 4 2" xfId="39098"/>
    <cellStyle name="Normal 5 2 2 2 2 5 5" xfId="20286"/>
    <cellStyle name="Normal 5 2 2 2 2 5 5 2" xfId="43058"/>
    <cellStyle name="Normal 5 2 2 2 2 5 6" xfId="26446"/>
    <cellStyle name="Normal 5 2 2 2 2 6" xfId="4554"/>
    <cellStyle name="Normal 5 2 2 2 2 6 2" xfId="27326"/>
    <cellStyle name="Normal 5 2 2 2 2 7" xfId="8681"/>
    <cellStyle name="Normal 5 2 2 2 2 7 2" xfId="31453"/>
    <cellStyle name="Normal 5 2 2 2 2 8" xfId="12641"/>
    <cellStyle name="Normal 5 2 2 2 2 8 2" xfId="35413"/>
    <cellStyle name="Normal 5 2 2 2 2 9" xfId="13081"/>
    <cellStyle name="Normal 5 2 2 2 2 9 2" xfId="35853"/>
    <cellStyle name="Normal 5 2 2 2 3" xfId="539"/>
    <cellStyle name="Normal 5 2 2 2 3 10" xfId="17151"/>
    <cellStyle name="Normal 5 2 2 2 3 10 2" xfId="39923"/>
    <cellStyle name="Normal 5 2 2 2 3 11" xfId="23311"/>
    <cellStyle name="Normal 5 2 2 2 3 2" xfId="1254"/>
    <cellStyle name="Normal 5 2 2 2 3 2 2" xfId="5379"/>
    <cellStyle name="Normal 5 2 2 2 3 2 2 2" xfId="28151"/>
    <cellStyle name="Normal 5 2 2 2 3 2 3" xfId="9506"/>
    <cellStyle name="Normal 5 2 2 2 3 2 3 2" xfId="32278"/>
    <cellStyle name="Normal 5 2 2 2 3 2 4" xfId="13906"/>
    <cellStyle name="Normal 5 2 2 2 3 2 4 2" xfId="36678"/>
    <cellStyle name="Normal 5 2 2 2 3 2 5" xfId="17866"/>
    <cellStyle name="Normal 5 2 2 2 3 2 5 2" xfId="40638"/>
    <cellStyle name="Normal 5 2 2 2 3 2 6" xfId="24026"/>
    <cellStyle name="Normal 5 2 2 2 3 3" xfId="1969"/>
    <cellStyle name="Normal 5 2 2 2 3 3 2" xfId="6094"/>
    <cellStyle name="Normal 5 2 2 2 3 3 2 2" xfId="28866"/>
    <cellStyle name="Normal 5 2 2 2 3 3 3" xfId="10221"/>
    <cellStyle name="Normal 5 2 2 2 3 3 3 2" xfId="32993"/>
    <cellStyle name="Normal 5 2 2 2 3 3 4" xfId="14621"/>
    <cellStyle name="Normal 5 2 2 2 3 3 4 2" xfId="37393"/>
    <cellStyle name="Normal 5 2 2 2 3 3 5" xfId="18581"/>
    <cellStyle name="Normal 5 2 2 2 3 3 5 2" xfId="41353"/>
    <cellStyle name="Normal 5 2 2 2 3 3 6" xfId="24741"/>
    <cellStyle name="Normal 5 2 2 2 3 4" xfId="2794"/>
    <cellStyle name="Normal 5 2 2 2 3 4 2" xfId="6919"/>
    <cellStyle name="Normal 5 2 2 2 3 4 2 2" xfId="29691"/>
    <cellStyle name="Normal 5 2 2 2 3 4 3" xfId="11046"/>
    <cellStyle name="Normal 5 2 2 2 3 4 3 2" xfId="33818"/>
    <cellStyle name="Normal 5 2 2 2 3 4 4" xfId="15446"/>
    <cellStyle name="Normal 5 2 2 2 3 4 4 2" xfId="38218"/>
    <cellStyle name="Normal 5 2 2 2 3 4 5" xfId="19406"/>
    <cellStyle name="Normal 5 2 2 2 3 4 5 2" xfId="42178"/>
    <cellStyle name="Normal 5 2 2 2 3 4 6" xfId="25566"/>
    <cellStyle name="Normal 5 2 2 2 3 5" xfId="3784"/>
    <cellStyle name="Normal 5 2 2 2 3 5 2" xfId="7909"/>
    <cellStyle name="Normal 5 2 2 2 3 5 2 2" xfId="30681"/>
    <cellStyle name="Normal 5 2 2 2 3 5 3" xfId="12036"/>
    <cellStyle name="Normal 5 2 2 2 3 5 3 2" xfId="34808"/>
    <cellStyle name="Normal 5 2 2 2 3 5 4" xfId="16436"/>
    <cellStyle name="Normal 5 2 2 2 3 5 4 2" xfId="39208"/>
    <cellStyle name="Normal 5 2 2 2 3 5 5" xfId="20396"/>
    <cellStyle name="Normal 5 2 2 2 3 5 5 2" xfId="43168"/>
    <cellStyle name="Normal 5 2 2 2 3 5 6" xfId="26556"/>
    <cellStyle name="Normal 5 2 2 2 3 6" xfId="4664"/>
    <cellStyle name="Normal 5 2 2 2 3 6 2" xfId="27436"/>
    <cellStyle name="Normal 5 2 2 2 3 7" xfId="8791"/>
    <cellStyle name="Normal 5 2 2 2 3 7 2" xfId="31563"/>
    <cellStyle name="Normal 5 2 2 2 3 8" xfId="12751"/>
    <cellStyle name="Normal 5 2 2 2 3 8 2" xfId="35523"/>
    <cellStyle name="Normal 5 2 2 2 3 9" xfId="13191"/>
    <cellStyle name="Normal 5 2 2 2 3 9 2" xfId="35963"/>
    <cellStyle name="Normal 5 2 2 2 4" xfId="814"/>
    <cellStyle name="Normal 5 2 2 2 4 10" xfId="23586"/>
    <cellStyle name="Normal 5 2 2 2 4 2" xfId="1529"/>
    <cellStyle name="Normal 5 2 2 2 4 2 2" xfId="5654"/>
    <cellStyle name="Normal 5 2 2 2 4 2 2 2" xfId="28426"/>
    <cellStyle name="Normal 5 2 2 2 4 2 3" xfId="9781"/>
    <cellStyle name="Normal 5 2 2 2 4 2 3 2" xfId="32553"/>
    <cellStyle name="Normal 5 2 2 2 4 2 4" xfId="14181"/>
    <cellStyle name="Normal 5 2 2 2 4 2 4 2" xfId="36953"/>
    <cellStyle name="Normal 5 2 2 2 4 2 5" xfId="18141"/>
    <cellStyle name="Normal 5 2 2 2 4 2 5 2" xfId="40913"/>
    <cellStyle name="Normal 5 2 2 2 4 2 6" xfId="24301"/>
    <cellStyle name="Normal 5 2 2 2 4 3" xfId="2244"/>
    <cellStyle name="Normal 5 2 2 2 4 3 2" xfId="6369"/>
    <cellStyle name="Normal 5 2 2 2 4 3 2 2" xfId="29141"/>
    <cellStyle name="Normal 5 2 2 2 4 3 3" xfId="10496"/>
    <cellStyle name="Normal 5 2 2 2 4 3 3 2" xfId="33268"/>
    <cellStyle name="Normal 5 2 2 2 4 3 4" xfId="14896"/>
    <cellStyle name="Normal 5 2 2 2 4 3 4 2" xfId="37668"/>
    <cellStyle name="Normal 5 2 2 2 4 3 5" xfId="18856"/>
    <cellStyle name="Normal 5 2 2 2 4 3 5 2" xfId="41628"/>
    <cellStyle name="Normal 5 2 2 2 4 3 6" xfId="25016"/>
    <cellStyle name="Normal 5 2 2 2 4 4" xfId="3069"/>
    <cellStyle name="Normal 5 2 2 2 4 4 2" xfId="7194"/>
    <cellStyle name="Normal 5 2 2 2 4 4 2 2" xfId="29966"/>
    <cellStyle name="Normal 5 2 2 2 4 4 3" xfId="11321"/>
    <cellStyle name="Normal 5 2 2 2 4 4 3 2" xfId="34093"/>
    <cellStyle name="Normal 5 2 2 2 4 4 4" xfId="15721"/>
    <cellStyle name="Normal 5 2 2 2 4 4 4 2" xfId="38493"/>
    <cellStyle name="Normal 5 2 2 2 4 4 5" xfId="19681"/>
    <cellStyle name="Normal 5 2 2 2 4 4 5 2" xfId="42453"/>
    <cellStyle name="Normal 5 2 2 2 4 4 6" xfId="25841"/>
    <cellStyle name="Normal 5 2 2 2 4 5" xfId="4059"/>
    <cellStyle name="Normal 5 2 2 2 4 5 2" xfId="8184"/>
    <cellStyle name="Normal 5 2 2 2 4 5 2 2" xfId="30956"/>
    <cellStyle name="Normal 5 2 2 2 4 5 3" xfId="12311"/>
    <cellStyle name="Normal 5 2 2 2 4 5 3 2" xfId="35083"/>
    <cellStyle name="Normal 5 2 2 2 4 5 4" xfId="16711"/>
    <cellStyle name="Normal 5 2 2 2 4 5 4 2" xfId="39483"/>
    <cellStyle name="Normal 5 2 2 2 4 5 5" xfId="20671"/>
    <cellStyle name="Normal 5 2 2 2 4 5 5 2" xfId="43443"/>
    <cellStyle name="Normal 5 2 2 2 4 5 6" xfId="26831"/>
    <cellStyle name="Normal 5 2 2 2 4 6" xfId="4939"/>
    <cellStyle name="Normal 5 2 2 2 4 6 2" xfId="27711"/>
    <cellStyle name="Normal 5 2 2 2 4 7" xfId="9066"/>
    <cellStyle name="Normal 5 2 2 2 4 7 2" xfId="31838"/>
    <cellStyle name="Normal 5 2 2 2 4 8" xfId="13466"/>
    <cellStyle name="Normal 5 2 2 2 4 8 2" xfId="36238"/>
    <cellStyle name="Normal 5 2 2 2 4 9" xfId="17426"/>
    <cellStyle name="Normal 5 2 2 2 4 9 2" xfId="40198"/>
    <cellStyle name="Normal 5 2 2 2 5" xfId="1034"/>
    <cellStyle name="Normal 5 2 2 2 5 2" xfId="5159"/>
    <cellStyle name="Normal 5 2 2 2 5 2 2" xfId="27931"/>
    <cellStyle name="Normal 5 2 2 2 5 3" xfId="9286"/>
    <cellStyle name="Normal 5 2 2 2 5 3 2" xfId="32058"/>
    <cellStyle name="Normal 5 2 2 2 5 4" xfId="13686"/>
    <cellStyle name="Normal 5 2 2 2 5 4 2" xfId="36458"/>
    <cellStyle name="Normal 5 2 2 2 5 5" xfId="17646"/>
    <cellStyle name="Normal 5 2 2 2 5 5 2" xfId="40418"/>
    <cellStyle name="Normal 5 2 2 2 5 6" xfId="23806"/>
    <cellStyle name="Normal 5 2 2 2 6" xfId="1749"/>
    <cellStyle name="Normal 5 2 2 2 6 2" xfId="5874"/>
    <cellStyle name="Normal 5 2 2 2 6 2 2" xfId="28646"/>
    <cellStyle name="Normal 5 2 2 2 6 3" xfId="10001"/>
    <cellStyle name="Normal 5 2 2 2 6 3 2" xfId="32773"/>
    <cellStyle name="Normal 5 2 2 2 6 4" xfId="14401"/>
    <cellStyle name="Normal 5 2 2 2 6 4 2" xfId="37173"/>
    <cellStyle name="Normal 5 2 2 2 6 5" xfId="18361"/>
    <cellStyle name="Normal 5 2 2 2 6 5 2" xfId="41133"/>
    <cellStyle name="Normal 5 2 2 2 6 6" xfId="24521"/>
    <cellStyle name="Normal 5 2 2 2 7" xfId="2574"/>
    <cellStyle name="Normal 5 2 2 2 7 2" xfId="6699"/>
    <cellStyle name="Normal 5 2 2 2 7 2 2" xfId="29471"/>
    <cellStyle name="Normal 5 2 2 2 7 3" xfId="10826"/>
    <cellStyle name="Normal 5 2 2 2 7 3 2" xfId="33598"/>
    <cellStyle name="Normal 5 2 2 2 7 4" xfId="15226"/>
    <cellStyle name="Normal 5 2 2 2 7 4 2" xfId="37998"/>
    <cellStyle name="Normal 5 2 2 2 7 5" xfId="19186"/>
    <cellStyle name="Normal 5 2 2 2 7 5 2" xfId="41958"/>
    <cellStyle name="Normal 5 2 2 2 7 6" xfId="25346"/>
    <cellStyle name="Normal 5 2 2 2 8" xfId="3564"/>
    <cellStyle name="Normal 5 2 2 2 8 2" xfId="7689"/>
    <cellStyle name="Normal 5 2 2 2 8 2 2" xfId="30461"/>
    <cellStyle name="Normal 5 2 2 2 8 3" xfId="11816"/>
    <cellStyle name="Normal 5 2 2 2 8 3 2" xfId="34588"/>
    <cellStyle name="Normal 5 2 2 2 8 4" xfId="16216"/>
    <cellStyle name="Normal 5 2 2 2 8 4 2" xfId="38988"/>
    <cellStyle name="Normal 5 2 2 2 8 5" xfId="20176"/>
    <cellStyle name="Normal 5 2 2 2 8 5 2" xfId="42948"/>
    <cellStyle name="Normal 5 2 2 2 8 6" xfId="26336"/>
    <cellStyle name="Normal 5 2 2 2 9" xfId="4444"/>
    <cellStyle name="Normal 5 2 2 2 9 2" xfId="27216"/>
    <cellStyle name="Normal 5 2 2 20" xfId="3454"/>
    <cellStyle name="Normal 5 2 2 20 2" xfId="7579"/>
    <cellStyle name="Normal 5 2 2 20 2 2" xfId="30351"/>
    <cellStyle name="Normal 5 2 2 20 3" xfId="11706"/>
    <cellStyle name="Normal 5 2 2 20 3 2" xfId="34478"/>
    <cellStyle name="Normal 5 2 2 20 4" xfId="16106"/>
    <cellStyle name="Normal 5 2 2 20 4 2" xfId="38878"/>
    <cellStyle name="Normal 5 2 2 20 5" xfId="20066"/>
    <cellStyle name="Normal 5 2 2 20 5 2" xfId="42838"/>
    <cellStyle name="Normal 5 2 2 20 6" xfId="26226"/>
    <cellStyle name="Normal 5 2 2 21" xfId="3509"/>
    <cellStyle name="Normal 5 2 2 21 2" xfId="7634"/>
    <cellStyle name="Normal 5 2 2 21 2 2" xfId="30406"/>
    <cellStyle name="Normal 5 2 2 21 3" xfId="11761"/>
    <cellStyle name="Normal 5 2 2 21 3 2" xfId="34533"/>
    <cellStyle name="Normal 5 2 2 21 4" xfId="16161"/>
    <cellStyle name="Normal 5 2 2 21 4 2" xfId="38933"/>
    <cellStyle name="Normal 5 2 2 21 5" xfId="20121"/>
    <cellStyle name="Normal 5 2 2 21 5 2" xfId="42893"/>
    <cellStyle name="Normal 5 2 2 21 6" xfId="26281"/>
    <cellStyle name="Normal 5 2 2 22" xfId="4224"/>
    <cellStyle name="Normal 5 2 2 22 2" xfId="26996"/>
    <cellStyle name="Normal 5 2 2 23" xfId="4279"/>
    <cellStyle name="Normal 5 2 2 23 2" xfId="27051"/>
    <cellStyle name="Normal 5 2 2 24" xfId="4334"/>
    <cellStyle name="Normal 5 2 2 24 2" xfId="27106"/>
    <cellStyle name="Normal 5 2 2 25" xfId="4389"/>
    <cellStyle name="Normal 5 2 2 25 2" xfId="27161"/>
    <cellStyle name="Normal 5 2 2 26" xfId="8349"/>
    <cellStyle name="Normal 5 2 2 26 2" xfId="31121"/>
    <cellStyle name="Normal 5 2 2 27" xfId="8406"/>
    <cellStyle name="Normal 5 2 2 27 2" xfId="31178"/>
    <cellStyle name="Normal 5 2 2 28" xfId="8461"/>
    <cellStyle name="Normal 5 2 2 28 2" xfId="31233"/>
    <cellStyle name="Normal 5 2 2 29" xfId="8516"/>
    <cellStyle name="Normal 5 2 2 29 2" xfId="31288"/>
    <cellStyle name="Normal 5 2 2 3" xfId="319"/>
    <cellStyle name="Normal 5 2 2 3 10" xfId="16986"/>
    <cellStyle name="Normal 5 2 2 3 10 2" xfId="39758"/>
    <cellStyle name="Normal 5 2 2 3 11" xfId="23091"/>
    <cellStyle name="Normal 5 2 2 3 2" xfId="1089"/>
    <cellStyle name="Normal 5 2 2 3 2 2" xfId="5214"/>
    <cellStyle name="Normal 5 2 2 3 2 2 2" xfId="27986"/>
    <cellStyle name="Normal 5 2 2 3 2 3" xfId="9341"/>
    <cellStyle name="Normal 5 2 2 3 2 3 2" xfId="32113"/>
    <cellStyle name="Normal 5 2 2 3 2 4" xfId="13741"/>
    <cellStyle name="Normal 5 2 2 3 2 4 2" xfId="36513"/>
    <cellStyle name="Normal 5 2 2 3 2 5" xfId="17701"/>
    <cellStyle name="Normal 5 2 2 3 2 5 2" xfId="40473"/>
    <cellStyle name="Normal 5 2 2 3 2 6" xfId="23861"/>
    <cellStyle name="Normal 5 2 2 3 3" xfId="1804"/>
    <cellStyle name="Normal 5 2 2 3 3 2" xfId="5929"/>
    <cellStyle name="Normal 5 2 2 3 3 2 2" xfId="28701"/>
    <cellStyle name="Normal 5 2 2 3 3 3" xfId="10056"/>
    <cellStyle name="Normal 5 2 2 3 3 3 2" xfId="32828"/>
    <cellStyle name="Normal 5 2 2 3 3 4" xfId="14456"/>
    <cellStyle name="Normal 5 2 2 3 3 4 2" xfId="37228"/>
    <cellStyle name="Normal 5 2 2 3 3 5" xfId="18416"/>
    <cellStyle name="Normal 5 2 2 3 3 5 2" xfId="41188"/>
    <cellStyle name="Normal 5 2 2 3 3 6" xfId="24576"/>
    <cellStyle name="Normal 5 2 2 3 4" xfId="2629"/>
    <cellStyle name="Normal 5 2 2 3 4 2" xfId="6754"/>
    <cellStyle name="Normal 5 2 2 3 4 2 2" xfId="29526"/>
    <cellStyle name="Normal 5 2 2 3 4 3" xfId="10881"/>
    <cellStyle name="Normal 5 2 2 3 4 3 2" xfId="33653"/>
    <cellStyle name="Normal 5 2 2 3 4 4" xfId="15281"/>
    <cellStyle name="Normal 5 2 2 3 4 4 2" xfId="38053"/>
    <cellStyle name="Normal 5 2 2 3 4 5" xfId="19241"/>
    <cellStyle name="Normal 5 2 2 3 4 5 2" xfId="42013"/>
    <cellStyle name="Normal 5 2 2 3 4 6" xfId="25401"/>
    <cellStyle name="Normal 5 2 2 3 5" xfId="3619"/>
    <cellStyle name="Normal 5 2 2 3 5 2" xfId="7744"/>
    <cellStyle name="Normal 5 2 2 3 5 2 2" xfId="30516"/>
    <cellStyle name="Normal 5 2 2 3 5 3" xfId="11871"/>
    <cellStyle name="Normal 5 2 2 3 5 3 2" xfId="34643"/>
    <cellStyle name="Normal 5 2 2 3 5 4" xfId="16271"/>
    <cellStyle name="Normal 5 2 2 3 5 4 2" xfId="39043"/>
    <cellStyle name="Normal 5 2 2 3 5 5" xfId="20231"/>
    <cellStyle name="Normal 5 2 2 3 5 5 2" xfId="43003"/>
    <cellStyle name="Normal 5 2 2 3 5 6" xfId="26391"/>
    <cellStyle name="Normal 5 2 2 3 6" xfId="4499"/>
    <cellStyle name="Normal 5 2 2 3 6 2" xfId="27271"/>
    <cellStyle name="Normal 5 2 2 3 7" xfId="8626"/>
    <cellStyle name="Normal 5 2 2 3 7 2" xfId="31398"/>
    <cellStyle name="Normal 5 2 2 3 8" xfId="12586"/>
    <cellStyle name="Normal 5 2 2 3 8 2" xfId="35358"/>
    <cellStyle name="Normal 5 2 2 3 9" xfId="13026"/>
    <cellStyle name="Normal 5 2 2 3 9 2" xfId="35798"/>
    <cellStyle name="Normal 5 2 2 30" xfId="12476"/>
    <cellStyle name="Normal 5 2 2 30 2" xfId="35248"/>
    <cellStyle name="Normal 5 2 2 31" xfId="12806"/>
    <cellStyle name="Normal 5 2 2 31 2" xfId="35578"/>
    <cellStyle name="Normal 5 2 2 32" xfId="12861"/>
    <cellStyle name="Normal 5 2 2 32 2" xfId="35633"/>
    <cellStyle name="Normal 5 2 2 33" xfId="12916"/>
    <cellStyle name="Normal 5 2 2 33 2" xfId="35688"/>
    <cellStyle name="Normal 5 2 2 34" xfId="16876"/>
    <cellStyle name="Normal 5 2 2 34 2" xfId="39648"/>
    <cellStyle name="Normal 5 2 2 35" xfId="20836"/>
    <cellStyle name="Normal 5 2 2 35 2" xfId="43608"/>
    <cellStyle name="Normal 5 2 2 36" xfId="20891"/>
    <cellStyle name="Normal 5 2 2 36 2" xfId="43663"/>
    <cellStyle name="Normal 5 2 2 37" xfId="20946"/>
    <cellStyle name="Normal 5 2 2 37 2" xfId="43718"/>
    <cellStyle name="Normal 5 2 2 38" xfId="21001"/>
    <cellStyle name="Normal 5 2 2 38 2" xfId="43773"/>
    <cellStyle name="Normal 5 2 2 39" xfId="21056"/>
    <cellStyle name="Normal 5 2 2 39 2" xfId="43828"/>
    <cellStyle name="Normal 5 2 2 4" xfId="484"/>
    <cellStyle name="Normal 5 2 2 4 10" xfId="17096"/>
    <cellStyle name="Normal 5 2 2 4 10 2" xfId="39868"/>
    <cellStyle name="Normal 5 2 2 4 11" xfId="23256"/>
    <cellStyle name="Normal 5 2 2 4 2" xfId="1199"/>
    <cellStyle name="Normal 5 2 2 4 2 2" xfId="5324"/>
    <cellStyle name="Normal 5 2 2 4 2 2 2" xfId="28096"/>
    <cellStyle name="Normal 5 2 2 4 2 3" xfId="9451"/>
    <cellStyle name="Normal 5 2 2 4 2 3 2" xfId="32223"/>
    <cellStyle name="Normal 5 2 2 4 2 4" xfId="13851"/>
    <cellStyle name="Normal 5 2 2 4 2 4 2" xfId="36623"/>
    <cellStyle name="Normal 5 2 2 4 2 5" xfId="17811"/>
    <cellStyle name="Normal 5 2 2 4 2 5 2" xfId="40583"/>
    <cellStyle name="Normal 5 2 2 4 2 6" xfId="23971"/>
    <cellStyle name="Normal 5 2 2 4 3" xfId="1914"/>
    <cellStyle name="Normal 5 2 2 4 3 2" xfId="6039"/>
    <cellStyle name="Normal 5 2 2 4 3 2 2" xfId="28811"/>
    <cellStyle name="Normal 5 2 2 4 3 3" xfId="10166"/>
    <cellStyle name="Normal 5 2 2 4 3 3 2" xfId="32938"/>
    <cellStyle name="Normal 5 2 2 4 3 4" xfId="14566"/>
    <cellStyle name="Normal 5 2 2 4 3 4 2" xfId="37338"/>
    <cellStyle name="Normal 5 2 2 4 3 5" xfId="18526"/>
    <cellStyle name="Normal 5 2 2 4 3 5 2" xfId="41298"/>
    <cellStyle name="Normal 5 2 2 4 3 6" xfId="24686"/>
    <cellStyle name="Normal 5 2 2 4 4" xfId="2739"/>
    <cellStyle name="Normal 5 2 2 4 4 2" xfId="6864"/>
    <cellStyle name="Normal 5 2 2 4 4 2 2" xfId="29636"/>
    <cellStyle name="Normal 5 2 2 4 4 3" xfId="10991"/>
    <cellStyle name="Normal 5 2 2 4 4 3 2" xfId="33763"/>
    <cellStyle name="Normal 5 2 2 4 4 4" xfId="15391"/>
    <cellStyle name="Normal 5 2 2 4 4 4 2" xfId="38163"/>
    <cellStyle name="Normal 5 2 2 4 4 5" xfId="19351"/>
    <cellStyle name="Normal 5 2 2 4 4 5 2" xfId="42123"/>
    <cellStyle name="Normal 5 2 2 4 4 6" xfId="25511"/>
    <cellStyle name="Normal 5 2 2 4 5" xfId="3729"/>
    <cellStyle name="Normal 5 2 2 4 5 2" xfId="7854"/>
    <cellStyle name="Normal 5 2 2 4 5 2 2" xfId="30626"/>
    <cellStyle name="Normal 5 2 2 4 5 3" xfId="11981"/>
    <cellStyle name="Normal 5 2 2 4 5 3 2" xfId="34753"/>
    <cellStyle name="Normal 5 2 2 4 5 4" xfId="16381"/>
    <cellStyle name="Normal 5 2 2 4 5 4 2" xfId="39153"/>
    <cellStyle name="Normal 5 2 2 4 5 5" xfId="20341"/>
    <cellStyle name="Normal 5 2 2 4 5 5 2" xfId="43113"/>
    <cellStyle name="Normal 5 2 2 4 5 6" xfId="26501"/>
    <cellStyle name="Normal 5 2 2 4 6" xfId="4609"/>
    <cellStyle name="Normal 5 2 2 4 6 2" xfId="27381"/>
    <cellStyle name="Normal 5 2 2 4 7" xfId="8736"/>
    <cellStyle name="Normal 5 2 2 4 7 2" xfId="31508"/>
    <cellStyle name="Normal 5 2 2 4 8" xfId="12696"/>
    <cellStyle name="Normal 5 2 2 4 8 2" xfId="35468"/>
    <cellStyle name="Normal 5 2 2 4 9" xfId="13136"/>
    <cellStyle name="Normal 5 2 2 4 9 2" xfId="35908"/>
    <cellStyle name="Normal 5 2 2 40" xfId="21111"/>
    <cellStyle name="Normal 5 2 2 40 2" xfId="43883"/>
    <cellStyle name="Normal 5 2 2 41" xfId="21166"/>
    <cellStyle name="Normal 5 2 2 41 2" xfId="43938"/>
    <cellStyle name="Normal 5 2 2 42" xfId="21221"/>
    <cellStyle name="Normal 5 2 2 42 2" xfId="43993"/>
    <cellStyle name="Normal 5 2 2 43" xfId="21276"/>
    <cellStyle name="Normal 5 2 2 43 2" xfId="44048"/>
    <cellStyle name="Normal 5 2 2 44" xfId="21331"/>
    <cellStyle name="Normal 5 2 2 44 2" xfId="44103"/>
    <cellStyle name="Normal 5 2 2 45" xfId="21386"/>
    <cellStyle name="Normal 5 2 2 45 2" xfId="44158"/>
    <cellStyle name="Normal 5 2 2 46" xfId="21441"/>
    <cellStyle name="Normal 5 2 2 46 2" xfId="44213"/>
    <cellStyle name="Normal 5 2 2 47" xfId="21496"/>
    <cellStyle name="Normal 5 2 2 47 2" xfId="44268"/>
    <cellStyle name="Normal 5 2 2 48" xfId="21551"/>
    <cellStyle name="Normal 5 2 2 48 2" xfId="44323"/>
    <cellStyle name="Normal 5 2 2 49" xfId="21606"/>
    <cellStyle name="Normal 5 2 2 49 2" xfId="44378"/>
    <cellStyle name="Normal 5 2 2 5" xfId="594"/>
    <cellStyle name="Normal 5 2 2 5 10" xfId="23366"/>
    <cellStyle name="Normal 5 2 2 5 2" xfId="1309"/>
    <cellStyle name="Normal 5 2 2 5 2 2" xfId="5434"/>
    <cellStyle name="Normal 5 2 2 5 2 2 2" xfId="28206"/>
    <cellStyle name="Normal 5 2 2 5 2 3" xfId="9561"/>
    <cellStyle name="Normal 5 2 2 5 2 3 2" xfId="32333"/>
    <cellStyle name="Normal 5 2 2 5 2 4" xfId="13961"/>
    <cellStyle name="Normal 5 2 2 5 2 4 2" xfId="36733"/>
    <cellStyle name="Normal 5 2 2 5 2 5" xfId="17921"/>
    <cellStyle name="Normal 5 2 2 5 2 5 2" xfId="40693"/>
    <cellStyle name="Normal 5 2 2 5 2 6" xfId="24081"/>
    <cellStyle name="Normal 5 2 2 5 3" xfId="2024"/>
    <cellStyle name="Normal 5 2 2 5 3 2" xfId="6149"/>
    <cellStyle name="Normal 5 2 2 5 3 2 2" xfId="28921"/>
    <cellStyle name="Normal 5 2 2 5 3 3" xfId="10276"/>
    <cellStyle name="Normal 5 2 2 5 3 3 2" xfId="33048"/>
    <cellStyle name="Normal 5 2 2 5 3 4" xfId="14676"/>
    <cellStyle name="Normal 5 2 2 5 3 4 2" xfId="37448"/>
    <cellStyle name="Normal 5 2 2 5 3 5" xfId="18636"/>
    <cellStyle name="Normal 5 2 2 5 3 5 2" xfId="41408"/>
    <cellStyle name="Normal 5 2 2 5 3 6" xfId="24796"/>
    <cellStyle name="Normal 5 2 2 5 4" xfId="2849"/>
    <cellStyle name="Normal 5 2 2 5 4 2" xfId="6974"/>
    <cellStyle name="Normal 5 2 2 5 4 2 2" xfId="29746"/>
    <cellStyle name="Normal 5 2 2 5 4 3" xfId="11101"/>
    <cellStyle name="Normal 5 2 2 5 4 3 2" xfId="33873"/>
    <cellStyle name="Normal 5 2 2 5 4 4" xfId="15501"/>
    <cellStyle name="Normal 5 2 2 5 4 4 2" xfId="38273"/>
    <cellStyle name="Normal 5 2 2 5 4 5" xfId="19461"/>
    <cellStyle name="Normal 5 2 2 5 4 5 2" xfId="42233"/>
    <cellStyle name="Normal 5 2 2 5 4 6" xfId="25621"/>
    <cellStyle name="Normal 5 2 2 5 5" xfId="3839"/>
    <cellStyle name="Normal 5 2 2 5 5 2" xfId="7964"/>
    <cellStyle name="Normal 5 2 2 5 5 2 2" xfId="30736"/>
    <cellStyle name="Normal 5 2 2 5 5 3" xfId="12091"/>
    <cellStyle name="Normal 5 2 2 5 5 3 2" xfId="34863"/>
    <cellStyle name="Normal 5 2 2 5 5 4" xfId="16491"/>
    <cellStyle name="Normal 5 2 2 5 5 4 2" xfId="39263"/>
    <cellStyle name="Normal 5 2 2 5 5 5" xfId="20451"/>
    <cellStyle name="Normal 5 2 2 5 5 5 2" xfId="43223"/>
    <cellStyle name="Normal 5 2 2 5 5 6" xfId="26611"/>
    <cellStyle name="Normal 5 2 2 5 6" xfId="4719"/>
    <cellStyle name="Normal 5 2 2 5 6 2" xfId="27491"/>
    <cellStyle name="Normal 5 2 2 5 7" xfId="8846"/>
    <cellStyle name="Normal 5 2 2 5 7 2" xfId="31618"/>
    <cellStyle name="Normal 5 2 2 5 8" xfId="13246"/>
    <cellStyle name="Normal 5 2 2 5 8 2" xfId="36018"/>
    <cellStyle name="Normal 5 2 2 5 9" xfId="17206"/>
    <cellStyle name="Normal 5 2 2 5 9 2" xfId="39978"/>
    <cellStyle name="Normal 5 2 2 50" xfId="21661"/>
    <cellStyle name="Normal 5 2 2 50 2" xfId="44433"/>
    <cellStyle name="Normal 5 2 2 51" xfId="21716"/>
    <cellStyle name="Normal 5 2 2 51 2" xfId="44488"/>
    <cellStyle name="Normal 5 2 2 52" xfId="21771"/>
    <cellStyle name="Normal 5 2 2 52 2" xfId="44543"/>
    <cellStyle name="Normal 5 2 2 53" xfId="21826"/>
    <cellStyle name="Normal 5 2 2 53 2" xfId="44598"/>
    <cellStyle name="Normal 5 2 2 54" xfId="21881"/>
    <cellStyle name="Normal 5 2 2 54 2" xfId="44653"/>
    <cellStyle name="Normal 5 2 2 55" xfId="21936"/>
    <cellStyle name="Normal 5 2 2 55 2" xfId="44708"/>
    <cellStyle name="Normal 5 2 2 56" xfId="21991"/>
    <cellStyle name="Normal 5 2 2 56 2" xfId="44763"/>
    <cellStyle name="Normal 5 2 2 57" xfId="22046"/>
    <cellStyle name="Normal 5 2 2 57 2" xfId="44818"/>
    <cellStyle name="Normal 5 2 2 58" xfId="22101"/>
    <cellStyle name="Normal 5 2 2 58 2" xfId="44873"/>
    <cellStyle name="Normal 5 2 2 59" xfId="22156"/>
    <cellStyle name="Normal 5 2 2 59 2" xfId="44928"/>
    <cellStyle name="Normal 5 2 2 6" xfId="649"/>
    <cellStyle name="Normal 5 2 2 6 10" xfId="23421"/>
    <cellStyle name="Normal 5 2 2 6 2" xfId="1364"/>
    <cellStyle name="Normal 5 2 2 6 2 2" xfId="5489"/>
    <cellStyle name="Normal 5 2 2 6 2 2 2" xfId="28261"/>
    <cellStyle name="Normal 5 2 2 6 2 3" xfId="9616"/>
    <cellStyle name="Normal 5 2 2 6 2 3 2" xfId="32388"/>
    <cellStyle name="Normal 5 2 2 6 2 4" xfId="14016"/>
    <cellStyle name="Normal 5 2 2 6 2 4 2" xfId="36788"/>
    <cellStyle name="Normal 5 2 2 6 2 5" xfId="17976"/>
    <cellStyle name="Normal 5 2 2 6 2 5 2" xfId="40748"/>
    <cellStyle name="Normal 5 2 2 6 2 6" xfId="24136"/>
    <cellStyle name="Normal 5 2 2 6 3" xfId="2079"/>
    <cellStyle name="Normal 5 2 2 6 3 2" xfId="6204"/>
    <cellStyle name="Normal 5 2 2 6 3 2 2" xfId="28976"/>
    <cellStyle name="Normal 5 2 2 6 3 3" xfId="10331"/>
    <cellStyle name="Normal 5 2 2 6 3 3 2" xfId="33103"/>
    <cellStyle name="Normal 5 2 2 6 3 4" xfId="14731"/>
    <cellStyle name="Normal 5 2 2 6 3 4 2" xfId="37503"/>
    <cellStyle name="Normal 5 2 2 6 3 5" xfId="18691"/>
    <cellStyle name="Normal 5 2 2 6 3 5 2" xfId="41463"/>
    <cellStyle name="Normal 5 2 2 6 3 6" xfId="24851"/>
    <cellStyle name="Normal 5 2 2 6 4" xfId="2904"/>
    <cellStyle name="Normal 5 2 2 6 4 2" xfId="7029"/>
    <cellStyle name="Normal 5 2 2 6 4 2 2" xfId="29801"/>
    <cellStyle name="Normal 5 2 2 6 4 3" xfId="11156"/>
    <cellStyle name="Normal 5 2 2 6 4 3 2" xfId="33928"/>
    <cellStyle name="Normal 5 2 2 6 4 4" xfId="15556"/>
    <cellStyle name="Normal 5 2 2 6 4 4 2" xfId="38328"/>
    <cellStyle name="Normal 5 2 2 6 4 5" xfId="19516"/>
    <cellStyle name="Normal 5 2 2 6 4 5 2" xfId="42288"/>
    <cellStyle name="Normal 5 2 2 6 4 6" xfId="25676"/>
    <cellStyle name="Normal 5 2 2 6 5" xfId="3894"/>
    <cellStyle name="Normal 5 2 2 6 5 2" xfId="8019"/>
    <cellStyle name="Normal 5 2 2 6 5 2 2" xfId="30791"/>
    <cellStyle name="Normal 5 2 2 6 5 3" xfId="12146"/>
    <cellStyle name="Normal 5 2 2 6 5 3 2" xfId="34918"/>
    <cellStyle name="Normal 5 2 2 6 5 4" xfId="16546"/>
    <cellStyle name="Normal 5 2 2 6 5 4 2" xfId="39318"/>
    <cellStyle name="Normal 5 2 2 6 5 5" xfId="20506"/>
    <cellStyle name="Normal 5 2 2 6 5 5 2" xfId="43278"/>
    <cellStyle name="Normal 5 2 2 6 5 6" xfId="26666"/>
    <cellStyle name="Normal 5 2 2 6 6" xfId="4774"/>
    <cellStyle name="Normal 5 2 2 6 6 2" xfId="27546"/>
    <cellStyle name="Normal 5 2 2 6 7" xfId="8901"/>
    <cellStyle name="Normal 5 2 2 6 7 2" xfId="31673"/>
    <cellStyle name="Normal 5 2 2 6 8" xfId="13301"/>
    <cellStyle name="Normal 5 2 2 6 8 2" xfId="36073"/>
    <cellStyle name="Normal 5 2 2 6 9" xfId="17261"/>
    <cellStyle name="Normal 5 2 2 6 9 2" xfId="40033"/>
    <cellStyle name="Normal 5 2 2 60" xfId="22211"/>
    <cellStyle name="Normal 5 2 2 60 2" xfId="44983"/>
    <cellStyle name="Normal 5 2 2 61" xfId="22266"/>
    <cellStyle name="Normal 5 2 2 61 2" xfId="45038"/>
    <cellStyle name="Normal 5 2 2 62" xfId="22321"/>
    <cellStyle name="Normal 5 2 2 62 2" xfId="45093"/>
    <cellStyle name="Normal 5 2 2 63" xfId="22376"/>
    <cellStyle name="Normal 5 2 2 63 2" xfId="45148"/>
    <cellStyle name="Normal 5 2 2 64" xfId="22431"/>
    <cellStyle name="Normal 5 2 2 64 2" xfId="45203"/>
    <cellStyle name="Normal 5 2 2 65" xfId="22486"/>
    <cellStyle name="Normal 5 2 2 65 2" xfId="45258"/>
    <cellStyle name="Normal 5 2 2 66" xfId="22541"/>
    <cellStyle name="Normal 5 2 2 66 2" xfId="45313"/>
    <cellStyle name="Normal 5 2 2 67" xfId="22596"/>
    <cellStyle name="Normal 5 2 2 67 2" xfId="45368"/>
    <cellStyle name="Normal 5 2 2 68" xfId="22651"/>
    <cellStyle name="Normal 5 2 2 68 2" xfId="45423"/>
    <cellStyle name="Normal 5 2 2 69" xfId="22706"/>
    <cellStyle name="Normal 5 2 2 69 2" xfId="45478"/>
    <cellStyle name="Normal 5 2 2 7" xfId="704"/>
    <cellStyle name="Normal 5 2 2 7 10" xfId="23476"/>
    <cellStyle name="Normal 5 2 2 7 2" xfId="1419"/>
    <cellStyle name="Normal 5 2 2 7 2 2" xfId="5544"/>
    <cellStyle name="Normal 5 2 2 7 2 2 2" xfId="28316"/>
    <cellStyle name="Normal 5 2 2 7 2 3" xfId="9671"/>
    <cellStyle name="Normal 5 2 2 7 2 3 2" xfId="32443"/>
    <cellStyle name="Normal 5 2 2 7 2 4" xfId="14071"/>
    <cellStyle name="Normal 5 2 2 7 2 4 2" xfId="36843"/>
    <cellStyle name="Normal 5 2 2 7 2 5" xfId="18031"/>
    <cellStyle name="Normal 5 2 2 7 2 5 2" xfId="40803"/>
    <cellStyle name="Normal 5 2 2 7 2 6" xfId="24191"/>
    <cellStyle name="Normal 5 2 2 7 3" xfId="2134"/>
    <cellStyle name="Normal 5 2 2 7 3 2" xfId="6259"/>
    <cellStyle name="Normal 5 2 2 7 3 2 2" xfId="29031"/>
    <cellStyle name="Normal 5 2 2 7 3 3" xfId="10386"/>
    <cellStyle name="Normal 5 2 2 7 3 3 2" xfId="33158"/>
    <cellStyle name="Normal 5 2 2 7 3 4" xfId="14786"/>
    <cellStyle name="Normal 5 2 2 7 3 4 2" xfId="37558"/>
    <cellStyle name="Normal 5 2 2 7 3 5" xfId="18746"/>
    <cellStyle name="Normal 5 2 2 7 3 5 2" xfId="41518"/>
    <cellStyle name="Normal 5 2 2 7 3 6" xfId="24906"/>
    <cellStyle name="Normal 5 2 2 7 4" xfId="2959"/>
    <cellStyle name="Normal 5 2 2 7 4 2" xfId="7084"/>
    <cellStyle name="Normal 5 2 2 7 4 2 2" xfId="29856"/>
    <cellStyle name="Normal 5 2 2 7 4 3" xfId="11211"/>
    <cellStyle name="Normal 5 2 2 7 4 3 2" xfId="33983"/>
    <cellStyle name="Normal 5 2 2 7 4 4" xfId="15611"/>
    <cellStyle name="Normal 5 2 2 7 4 4 2" xfId="38383"/>
    <cellStyle name="Normal 5 2 2 7 4 5" xfId="19571"/>
    <cellStyle name="Normal 5 2 2 7 4 5 2" xfId="42343"/>
    <cellStyle name="Normal 5 2 2 7 4 6" xfId="25731"/>
    <cellStyle name="Normal 5 2 2 7 5" xfId="3949"/>
    <cellStyle name="Normal 5 2 2 7 5 2" xfId="8074"/>
    <cellStyle name="Normal 5 2 2 7 5 2 2" xfId="30846"/>
    <cellStyle name="Normal 5 2 2 7 5 3" xfId="12201"/>
    <cellStyle name="Normal 5 2 2 7 5 3 2" xfId="34973"/>
    <cellStyle name="Normal 5 2 2 7 5 4" xfId="16601"/>
    <cellStyle name="Normal 5 2 2 7 5 4 2" xfId="39373"/>
    <cellStyle name="Normal 5 2 2 7 5 5" xfId="20561"/>
    <cellStyle name="Normal 5 2 2 7 5 5 2" xfId="43333"/>
    <cellStyle name="Normal 5 2 2 7 5 6" xfId="26721"/>
    <cellStyle name="Normal 5 2 2 7 6" xfId="4829"/>
    <cellStyle name="Normal 5 2 2 7 6 2" xfId="27601"/>
    <cellStyle name="Normal 5 2 2 7 7" xfId="8956"/>
    <cellStyle name="Normal 5 2 2 7 7 2" xfId="31728"/>
    <cellStyle name="Normal 5 2 2 7 8" xfId="13356"/>
    <cellStyle name="Normal 5 2 2 7 8 2" xfId="36128"/>
    <cellStyle name="Normal 5 2 2 7 9" xfId="17316"/>
    <cellStyle name="Normal 5 2 2 7 9 2" xfId="40088"/>
    <cellStyle name="Normal 5 2 2 70" xfId="22761"/>
    <cellStyle name="Normal 5 2 2 70 2" xfId="45533"/>
    <cellStyle name="Normal 5 2 2 71" xfId="22816"/>
    <cellStyle name="Normal 5 2 2 71 2" xfId="45588"/>
    <cellStyle name="Normal 5 2 2 72" xfId="22871"/>
    <cellStyle name="Normal 5 2 2 72 2" xfId="45643"/>
    <cellStyle name="Normal 5 2 2 73" xfId="22926"/>
    <cellStyle name="Normal 5 2 2 73 2" xfId="45698"/>
    <cellStyle name="Normal 5 2 2 74" xfId="22981"/>
    <cellStyle name="Normal 5 2 2 8" xfId="759"/>
    <cellStyle name="Normal 5 2 2 8 10" xfId="23531"/>
    <cellStyle name="Normal 5 2 2 8 2" xfId="1474"/>
    <cellStyle name="Normal 5 2 2 8 2 2" xfId="5599"/>
    <cellStyle name="Normal 5 2 2 8 2 2 2" xfId="28371"/>
    <cellStyle name="Normal 5 2 2 8 2 3" xfId="9726"/>
    <cellStyle name="Normal 5 2 2 8 2 3 2" xfId="32498"/>
    <cellStyle name="Normal 5 2 2 8 2 4" xfId="14126"/>
    <cellStyle name="Normal 5 2 2 8 2 4 2" xfId="36898"/>
    <cellStyle name="Normal 5 2 2 8 2 5" xfId="18086"/>
    <cellStyle name="Normal 5 2 2 8 2 5 2" xfId="40858"/>
    <cellStyle name="Normal 5 2 2 8 2 6" xfId="24246"/>
    <cellStyle name="Normal 5 2 2 8 3" xfId="2189"/>
    <cellStyle name="Normal 5 2 2 8 3 2" xfId="6314"/>
    <cellStyle name="Normal 5 2 2 8 3 2 2" xfId="29086"/>
    <cellStyle name="Normal 5 2 2 8 3 3" xfId="10441"/>
    <cellStyle name="Normal 5 2 2 8 3 3 2" xfId="33213"/>
    <cellStyle name="Normal 5 2 2 8 3 4" xfId="14841"/>
    <cellStyle name="Normal 5 2 2 8 3 4 2" xfId="37613"/>
    <cellStyle name="Normal 5 2 2 8 3 5" xfId="18801"/>
    <cellStyle name="Normal 5 2 2 8 3 5 2" xfId="41573"/>
    <cellStyle name="Normal 5 2 2 8 3 6" xfId="24961"/>
    <cellStyle name="Normal 5 2 2 8 4" xfId="3014"/>
    <cellStyle name="Normal 5 2 2 8 4 2" xfId="7139"/>
    <cellStyle name="Normal 5 2 2 8 4 2 2" xfId="29911"/>
    <cellStyle name="Normal 5 2 2 8 4 3" xfId="11266"/>
    <cellStyle name="Normal 5 2 2 8 4 3 2" xfId="34038"/>
    <cellStyle name="Normal 5 2 2 8 4 4" xfId="15666"/>
    <cellStyle name="Normal 5 2 2 8 4 4 2" xfId="38438"/>
    <cellStyle name="Normal 5 2 2 8 4 5" xfId="19626"/>
    <cellStyle name="Normal 5 2 2 8 4 5 2" xfId="42398"/>
    <cellStyle name="Normal 5 2 2 8 4 6" xfId="25786"/>
    <cellStyle name="Normal 5 2 2 8 5" xfId="4004"/>
    <cellStyle name="Normal 5 2 2 8 5 2" xfId="8129"/>
    <cellStyle name="Normal 5 2 2 8 5 2 2" xfId="30901"/>
    <cellStyle name="Normal 5 2 2 8 5 3" xfId="12256"/>
    <cellStyle name="Normal 5 2 2 8 5 3 2" xfId="35028"/>
    <cellStyle name="Normal 5 2 2 8 5 4" xfId="16656"/>
    <cellStyle name="Normal 5 2 2 8 5 4 2" xfId="39428"/>
    <cellStyle name="Normal 5 2 2 8 5 5" xfId="20616"/>
    <cellStyle name="Normal 5 2 2 8 5 5 2" xfId="43388"/>
    <cellStyle name="Normal 5 2 2 8 5 6" xfId="26776"/>
    <cellStyle name="Normal 5 2 2 8 6" xfId="4884"/>
    <cellStyle name="Normal 5 2 2 8 6 2" xfId="27656"/>
    <cellStyle name="Normal 5 2 2 8 7" xfId="9011"/>
    <cellStyle name="Normal 5 2 2 8 7 2" xfId="31783"/>
    <cellStyle name="Normal 5 2 2 8 8" xfId="13411"/>
    <cellStyle name="Normal 5 2 2 8 8 2" xfId="36183"/>
    <cellStyle name="Normal 5 2 2 8 9" xfId="17371"/>
    <cellStyle name="Normal 5 2 2 8 9 2" xfId="40143"/>
    <cellStyle name="Normal 5 2 2 9" xfId="869"/>
    <cellStyle name="Normal 5 2 2 9 10" xfId="23641"/>
    <cellStyle name="Normal 5 2 2 9 2" xfId="1584"/>
    <cellStyle name="Normal 5 2 2 9 2 2" xfId="5709"/>
    <cellStyle name="Normal 5 2 2 9 2 2 2" xfId="28481"/>
    <cellStyle name="Normal 5 2 2 9 2 3" xfId="9836"/>
    <cellStyle name="Normal 5 2 2 9 2 3 2" xfId="32608"/>
    <cellStyle name="Normal 5 2 2 9 2 4" xfId="14236"/>
    <cellStyle name="Normal 5 2 2 9 2 4 2" xfId="37008"/>
    <cellStyle name="Normal 5 2 2 9 2 5" xfId="18196"/>
    <cellStyle name="Normal 5 2 2 9 2 5 2" xfId="40968"/>
    <cellStyle name="Normal 5 2 2 9 2 6" xfId="24356"/>
    <cellStyle name="Normal 5 2 2 9 3" xfId="2299"/>
    <cellStyle name="Normal 5 2 2 9 3 2" xfId="6424"/>
    <cellStyle name="Normal 5 2 2 9 3 2 2" xfId="29196"/>
    <cellStyle name="Normal 5 2 2 9 3 3" xfId="10551"/>
    <cellStyle name="Normal 5 2 2 9 3 3 2" xfId="33323"/>
    <cellStyle name="Normal 5 2 2 9 3 4" xfId="14951"/>
    <cellStyle name="Normal 5 2 2 9 3 4 2" xfId="37723"/>
    <cellStyle name="Normal 5 2 2 9 3 5" xfId="18911"/>
    <cellStyle name="Normal 5 2 2 9 3 5 2" xfId="41683"/>
    <cellStyle name="Normal 5 2 2 9 3 6" xfId="25071"/>
    <cellStyle name="Normal 5 2 2 9 4" xfId="3124"/>
    <cellStyle name="Normal 5 2 2 9 4 2" xfId="7249"/>
    <cellStyle name="Normal 5 2 2 9 4 2 2" xfId="30021"/>
    <cellStyle name="Normal 5 2 2 9 4 3" xfId="11376"/>
    <cellStyle name="Normal 5 2 2 9 4 3 2" xfId="34148"/>
    <cellStyle name="Normal 5 2 2 9 4 4" xfId="15776"/>
    <cellStyle name="Normal 5 2 2 9 4 4 2" xfId="38548"/>
    <cellStyle name="Normal 5 2 2 9 4 5" xfId="19736"/>
    <cellStyle name="Normal 5 2 2 9 4 5 2" xfId="42508"/>
    <cellStyle name="Normal 5 2 2 9 4 6" xfId="25896"/>
    <cellStyle name="Normal 5 2 2 9 5" xfId="4114"/>
    <cellStyle name="Normal 5 2 2 9 5 2" xfId="8239"/>
    <cellStyle name="Normal 5 2 2 9 5 2 2" xfId="31011"/>
    <cellStyle name="Normal 5 2 2 9 5 3" xfId="12366"/>
    <cellStyle name="Normal 5 2 2 9 5 3 2" xfId="35138"/>
    <cellStyle name="Normal 5 2 2 9 5 4" xfId="16766"/>
    <cellStyle name="Normal 5 2 2 9 5 4 2" xfId="39538"/>
    <cellStyle name="Normal 5 2 2 9 5 5" xfId="20726"/>
    <cellStyle name="Normal 5 2 2 9 5 5 2" xfId="43498"/>
    <cellStyle name="Normal 5 2 2 9 5 6" xfId="26886"/>
    <cellStyle name="Normal 5 2 2 9 6" xfId="4994"/>
    <cellStyle name="Normal 5 2 2 9 6 2" xfId="27766"/>
    <cellStyle name="Normal 5 2 2 9 7" xfId="9121"/>
    <cellStyle name="Normal 5 2 2 9 7 2" xfId="31893"/>
    <cellStyle name="Normal 5 2 2 9 8" xfId="13521"/>
    <cellStyle name="Normal 5 2 2 9 8 2" xfId="36293"/>
    <cellStyle name="Normal 5 2 2 9 9" xfId="17481"/>
    <cellStyle name="Normal 5 2 2 9 9 2" xfId="40253"/>
    <cellStyle name="Normal 5 2 20" xfId="3398"/>
    <cellStyle name="Normal 5 2 20 2" xfId="7523"/>
    <cellStyle name="Normal 5 2 20 2 2" xfId="30295"/>
    <cellStyle name="Normal 5 2 20 3" xfId="11650"/>
    <cellStyle name="Normal 5 2 20 3 2" xfId="34422"/>
    <cellStyle name="Normal 5 2 20 4" xfId="16050"/>
    <cellStyle name="Normal 5 2 20 4 2" xfId="38822"/>
    <cellStyle name="Normal 5 2 20 5" xfId="20010"/>
    <cellStyle name="Normal 5 2 20 5 2" xfId="42782"/>
    <cellStyle name="Normal 5 2 20 6" xfId="26170"/>
    <cellStyle name="Normal 5 2 21" xfId="3453"/>
    <cellStyle name="Normal 5 2 21 2" xfId="7578"/>
    <cellStyle name="Normal 5 2 21 2 2" xfId="30350"/>
    <cellStyle name="Normal 5 2 21 3" xfId="11705"/>
    <cellStyle name="Normal 5 2 21 3 2" xfId="34477"/>
    <cellStyle name="Normal 5 2 21 4" xfId="16105"/>
    <cellStyle name="Normal 5 2 21 4 2" xfId="38877"/>
    <cellStyle name="Normal 5 2 21 5" xfId="20065"/>
    <cellStyle name="Normal 5 2 21 5 2" xfId="42837"/>
    <cellStyle name="Normal 5 2 21 6" xfId="26225"/>
    <cellStyle name="Normal 5 2 22" xfId="3508"/>
    <cellStyle name="Normal 5 2 22 2" xfId="7633"/>
    <cellStyle name="Normal 5 2 22 2 2" xfId="30405"/>
    <cellStyle name="Normal 5 2 22 3" xfId="11760"/>
    <cellStyle name="Normal 5 2 22 3 2" xfId="34532"/>
    <cellStyle name="Normal 5 2 22 4" xfId="16160"/>
    <cellStyle name="Normal 5 2 22 4 2" xfId="38932"/>
    <cellStyle name="Normal 5 2 22 5" xfId="20120"/>
    <cellStyle name="Normal 5 2 22 5 2" xfId="42892"/>
    <cellStyle name="Normal 5 2 22 6" xfId="26280"/>
    <cellStyle name="Normal 5 2 23" xfId="4223"/>
    <cellStyle name="Normal 5 2 23 2" xfId="26995"/>
    <cellStyle name="Normal 5 2 24" xfId="4278"/>
    <cellStyle name="Normal 5 2 24 2" xfId="27050"/>
    <cellStyle name="Normal 5 2 25" xfId="4333"/>
    <cellStyle name="Normal 5 2 25 2" xfId="27105"/>
    <cellStyle name="Normal 5 2 26" xfId="4388"/>
    <cellStyle name="Normal 5 2 26 2" xfId="27160"/>
    <cellStyle name="Normal 5 2 27" xfId="8348"/>
    <cellStyle name="Normal 5 2 27 2" xfId="31120"/>
    <cellStyle name="Normal 5 2 28" xfId="8405"/>
    <cellStyle name="Normal 5 2 28 2" xfId="31177"/>
    <cellStyle name="Normal 5 2 29" xfId="8460"/>
    <cellStyle name="Normal 5 2 29 2" xfId="31232"/>
    <cellStyle name="Normal 5 2 3" xfId="263"/>
    <cellStyle name="Normal 5 2 3 10" xfId="8570"/>
    <cellStyle name="Normal 5 2 3 10 2" xfId="31342"/>
    <cellStyle name="Normal 5 2 3 11" xfId="12530"/>
    <cellStyle name="Normal 5 2 3 11 2" xfId="35302"/>
    <cellStyle name="Normal 5 2 3 12" xfId="12970"/>
    <cellStyle name="Normal 5 2 3 12 2" xfId="35742"/>
    <cellStyle name="Normal 5 2 3 13" xfId="16930"/>
    <cellStyle name="Normal 5 2 3 13 2" xfId="39702"/>
    <cellStyle name="Normal 5 2 3 14" xfId="373"/>
    <cellStyle name="Normal 5 2 3 14 2" xfId="23145"/>
    <cellStyle name="Normal 5 2 3 15" xfId="23035"/>
    <cellStyle name="Normal 5 2 3 2" xfId="428"/>
    <cellStyle name="Normal 5 2 3 2 10" xfId="17040"/>
    <cellStyle name="Normal 5 2 3 2 10 2" xfId="39812"/>
    <cellStyle name="Normal 5 2 3 2 11" xfId="23200"/>
    <cellStyle name="Normal 5 2 3 2 2" xfId="1143"/>
    <cellStyle name="Normal 5 2 3 2 2 2" xfId="5268"/>
    <cellStyle name="Normal 5 2 3 2 2 2 2" xfId="28040"/>
    <cellStyle name="Normal 5 2 3 2 2 3" xfId="9395"/>
    <cellStyle name="Normal 5 2 3 2 2 3 2" xfId="32167"/>
    <cellStyle name="Normal 5 2 3 2 2 4" xfId="13795"/>
    <cellStyle name="Normal 5 2 3 2 2 4 2" xfId="36567"/>
    <cellStyle name="Normal 5 2 3 2 2 5" xfId="17755"/>
    <cellStyle name="Normal 5 2 3 2 2 5 2" xfId="40527"/>
    <cellStyle name="Normal 5 2 3 2 2 6" xfId="23915"/>
    <cellStyle name="Normal 5 2 3 2 3" xfId="1858"/>
    <cellStyle name="Normal 5 2 3 2 3 2" xfId="5983"/>
    <cellStyle name="Normal 5 2 3 2 3 2 2" xfId="28755"/>
    <cellStyle name="Normal 5 2 3 2 3 3" xfId="10110"/>
    <cellStyle name="Normal 5 2 3 2 3 3 2" xfId="32882"/>
    <cellStyle name="Normal 5 2 3 2 3 4" xfId="14510"/>
    <cellStyle name="Normal 5 2 3 2 3 4 2" xfId="37282"/>
    <cellStyle name="Normal 5 2 3 2 3 5" xfId="18470"/>
    <cellStyle name="Normal 5 2 3 2 3 5 2" xfId="41242"/>
    <cellStyle name="Normal 5 2 3 2 3 6" xfId="24630"/>
    <cellStyle name="Normal 5 2 3 2 4" xfId="2683"/>
    <cellStyle name="Normal 5 2 3 2 4 2" xfId="6808"/>
    <cellStyle name="Normal 5 2 3 2 4 2 2" xfId="29580"/>
    <cellStyle name="Normal 5 2 3 2 4 3" xfId="10935"/>
    <cellStyle name="Normal 5 2 3 2 4 3 2" xfId="33707"/>
    <cellStyle name="Normal 5 2 3 2 4 4" xfId="15335"/>
    <cellStyle name="Normal 5 2 3 2 4 4 2" xfId="38107"/>
    <cellStyle name="Normal 5 2 3 2 4 5" xfId="19295"/>
    <cellStyle name="Normal 5 2 3 2 4 5 2" xfId="42067"/>
    <cellStyle name="Normal 5 2 3 2 4 6" xfId="25455"/>
    <cellStyle name="Normal 5 2 3 2 5" xfId="3673"/>
    <cellStyle name="Normal 5 2 3 2 5 2" xfId="7798"/>
    <cellStyle name="Normal 5 2 3 2 5 2 2" xfId="30570"/>
    <cellStyle name="Normal 5 2 3 2 5 3" xfId="11925"/>
    <cellStyle name="Normal 5 2 3 2 5 3 2" xfId="34697"/>
    <cellStyle name="Normal 5 2 3 2 5 4" xfId="16325"/>
    <cellStyle name="Normal 5 2 3 2 5 4 2" xfId="39097"/>
    <cellStyle name="Normal 5 2 3 2 5 5" xfId="20285"/>
    <cellStyle name="Normal 5 2 3 2 5 5 2" xfId="43057"/>
    <cellStyle name="Normal 5 2 3 2 5 6" xfId="26445"/>
    <cellStyle name="Normal 5 2 3 2 6" xfId="4553"/>
    <cellStyle name="Normal 5 2 3 2 6 2" xfId="27325"/>
    <cellStyle name="Normal 5 2 3 2 7" xfId="8680"/>
    <cellStyle name="Normal 5 2 3 2 7 2" xfId="31452"/>
    <cellStyle name="Normal 5 2 3 2 8" xfId="12640"/>
    <cellStyle name="Normal 5 2 3 2 8 2" xfId="35412"/>
    <cellStyle name="Normal 5 2 3 2 9" xfId="13080"/>
    <cellStyle name="Normal 5 2 3 2 9 2" xfId="35852"/>
    <cellStyle name="Normal 5 2 3 3" xfId="538"/>
    <cellStyle name="Normal 5 2 3 3 10" xfId="17150"/>
    <cellStyle name="Normal 5 2 3 3 10 2" xfId="39922"/>
    <cellStyle name="Normal 5 2 3 3 11" xfId="23310"/>
    <cellStyle name="Normal 5 2 3 3 2" xfId="1253"/>
    <cellStyle name="Normal 5 2 3 3 2 2" xfId="5378"/>
    <cellStyle name="Normal 5 2 3 3 2 2 2" xfId="28150"/>
    <cellStyle name="Normal 5 2 3 3 2 3" xfId="9505"/>
    <cellStyle name="Normal 5 2 3 3 2 3 2" xfId="32277"/>
    <cellStyle name="Normal 5 2 3 3 2 4" xfId="13905"/>
    <cellStyle name="Normal 5 2 3 3 2 4 2" xfId="36677"/>
    <cellStyle name="Normal 5 2 3 3 2 5" xfId="17865"/>
    <cellStyle name="Normal 5 2 3 3 2 5 2" xfId="40637"/>
    <cellStyle name="Normal 5 2 3 3 2 6" xfId="24025"/>
    <cellStyle name="Normal 5 2 3 3 3" xfId="1968"/>
    <cellStyle name="Normal 5 2 3 3 3 2" xfId="6093"/>
    <cellStyle name="Normal 5 2 3 3 3 2 2" xfId="28865"/>
    <cellStyle name="Normal 5 2 3 3 3 3" xfId="10220"/>
    <cellStyle name="Normal 5 2 3 3 3 3 2" xfId="32992"/>
    <cellStyle name="Normal 5 2 3 3 3 4" xfId="14620"/>
    <cellStyle name="Normal 5 2 3 3 3 4 2" xfId="37392"/>
    <cellStyle name="Normal 5 2 3 3 3 5" xfId="18580"/>
    <cellStyle name="Normal 5 2 3 3 3 5 2" xfId="41352"/>
    <cellStyle name="Normal 5 2 3 3 3 6" xfId="24740"/>
    <cellStyle name="Normal 5 2 3 3 4" xfId="2793"/>
    <cellStyle name="Normal 5 2 3 3 4 2" xfId="6918"/>
    <cellStyle name="Normal 5 2 3 3 4 2 2" xfId="29690"/>
    <cellStyle name="Normal 5 2 3 3 4 3" xfId="11045"/>
    <cellStyle name="Normal 5 2 3 3 4 3 2" xfId="33817"/>
    <cellStyle name="Normal 5 2 3 3 4 4" xfId="15445"/>
    <cellStyle name="Normal 5 2 3 3 4 4 2" xfId="38217"/>
    <cellStyle name="Normal 5 2 3 3 4 5" xfId="19405"/>
    <cellStyle name="Normal 5 2 3 3 4 5 2" xfId="42177"/>
    <cellStyle name="Normal 5 2 3 3 4 6" xfId="25565"/>
    <cellStyle name="Normal 5 2 3 3 5" xfId="3783"/>
    <cellStyle name="Normal 5 2 3 3 5 2" xfId="7908"/>
    <cellStyle name="Normal 5 2 3 3 5 2 2" xfId="30680"/>
    <cellStyle name="Normal 5 2 3 3 5 3" xfId="12035"/>
    <cellStyle name="Normal 5 2 3 3 5 3 2" xfId="34807"/>
    <cellStyle name="Normal 5 2 3 3 5 4" xfId="16435"/>
    <cellStyle name="Normal 5 2 3 3 5 4 2" xfId="39207"/>
    <cellStyle name="Normal 5 2 3 3 5 5" xfId="20395"/>
    <cellStyle name="Normal 5 2 3 3 5 5 2" xfId="43167"/>
    <cellStyle name="Normal 5 2 3 3 5 6" xfId="26555"/>
    <cellStyle name="Normal 5 2 3 3 6" xfId="4663"/>
    <cellStyle name="Normal 5 2 3 3 6 2" xfId="27435"/>
    <cellStyle name="Normal 5 2 3 3 7" xfId="8790"/>
    <cellStyle name="Normal 5 2 3 3 7 2" xfId="31562"/>
    <cellStyle name="Normal 5 2 3 3 8" xfId="12750"/>
    <cellStyle name="Normal 5 2 3 3 8 2" xfId="35522"/>
    <cellStyle name="Normal 5 2 3 3 9" xfId="13190"/>
    <cellStyle name="Normal 5 2 3 3 9 2" xfId="35962"/>
    <cellStyle name="Normal 5 2 3 4" xfId="813"/>
    <cellStyle name="Normal 5 2 3 4 10" xfId="23585"/>
    <cellStyle name="Normal 5 2 3 4 2" xfId="1528"/>
    <cellStyle name="Normal 5 2 3 4 2 2" xfId="5653"/>
    <cellStyle name="Normal 5 2 3 4 2 2 2" xfId="28425"/>
    <cellStyle name="Normal 5 2 3 4 2 3" xfId="9780"/>
    <cellStyle name="Normal 5 2 3 4 2 3 2" xfId="32552"/>
    <cellStyle name="Normal 5 2 3 4 2 4" xfId="14180"/>
    <cellStyle name="Normal 5 2 3 4 2 4 2" xfId="36952"/>
    <cellStyle name="Normal 5 2 3 4 2 5" xfId="18140"/>
    <cellStyle name="Normal 5 2 3 4 2 5 2" xfId="40912"/>
    <cellStyle name="Normal 5 2 3 4 2 6" xfId="24300"/>
    <cellStyle name="Normal 5 2 3 4 3" xfId="2243"/>
    <cellStyle name="Normal 5 2 3 4 3 2" xfId="6368"/>
    <cellStyle name="Normal 5 2 3 4 3 2 2" xfId="29140"/>
    <cellStyle name="Normal 5 2 3 4 3 3" xfId="10495"/>
    <cellStyle name="Normal 5 2 3 4 3 3 2" xfId="33267"/>
    <cellStyle name="Normal 5 2 3 4 3 4" xfId="14895"/>
    <cellStyle name="Normal 5 2 3 4 3 4 2" xfId="37667"/>
    <cellStyle name="Normal 5 2 3 4 3 5" xfId="18855"/>
    <cellStyle name="Normal 5 2 3 4 3 5 2" xfId="41627"/>
    <cellStyle name="Normal 5 2 3 4 3 6" xfId="25015"/>
    <cellStyle name="Normal 5 2 3 4 4" xfId="3068"/>
    <cellStyle name="Normal 5 2 3 4 4 2" xfId="7193"/>
    <cellStyle name="Normal 5 2 3 4 4 2 2" xfId="29965"/>
    <cellStyle name="Normal 5 2 3 4 4 3" xfId="11320"/>
    <cellStyle name="Normal 5 2 3 4 4 3 2" xfId="34092"/>
    <cellStyle name="Normal 5 2 3 4 4 4" xfId="15720"/>
    <cellStyle name="Normal 5 2 3 4 4 4 2" xfId="38492"/>
    <cellStyle name="Normal 5 2 3 4 4 5" xfId="19680"/>
    <cellStyle name="Normal 5 2 3 4 4 5 2" xfId="42452"/>
    <cellStyle name="Normal 5 2 3 4 4 6" xfId="25840"/>
    <cellStyle name="Normal 5 2 3 4 5" xfId="4058"/>
    <cellStyle name="Normal 5 2 3 4 5 2" xfId="8183"/>
    <cellStyle name="Normal 5 2 3 4 5 2 2" xfId="30955"/>
    <cellStyle name="Normal 5 2 3 4 5 3" xfId="12310"/>
    <cellStyle name="Normal 5 2 3 4 5 3 2" xfId="35082"/>
    <cellStyle name="Normal 5 2 3 4 5 4" xfId="16710"/>
    <cellStyle name="Normal 5 2 3 4 5 4 2" xfId="39482"/>
    <cellStyle name="Normal 5 2 3 4 5 5" xfId="20670"/>
    <cellStyle name="Normal 5 2 3 4 5 5 2" xfId="43442"/>
    <cellStyle name="Normal 5 2 3 4 5 6" xfId="26830"/>
    <cellStyle name="Normal 5 2 3 4 6" xfId="4938"/>
    <cellStyle name="Normal 5 2 3 4 6 2" xfId="27710"/>
    <cellStyle name="Normal 5 2 3 4 7" xfId="9065"/>
    <cellStyle name="Normal 5 2 3 4 7 2" xfId="31837"/>
    <cellStyle name="Normal 5 2 3 4 8" xfId="13465"/>
    <cellStyle name="Normal 5 2 3 4 8 2" xfId="36237"/>
    <cellStyle name="Normal 5 2 3 4 9" xfId="17425"/>
    <cellStyle name="Normal 5 2 3 4 9 2" xfId="40197"/>
    <cellStyle name="Normal 5 2 3 5" xfId="1033"/>
    <cellStyle name="Normal 5 2 3 5 2" xfId="5158"/>
    <cellStyle name="Normal 5 2 3 5 2 2" xfId="27930"/>
    <cellStyle name="Normal 5 2 3 5 3" xfId="9285"/>
    <cellStyle name="Normal 5 2 3 5 3 2" xfId="32057"/>
    <cellStyle name="Normal 5 2 3 5 4" xfId="13685"/>
    <cellStyle name="Normal 5 2 3 5 4 2" xfId="36457"/>
    <cellStyle name="Normal 5 2 3 5 5" xfId="17645"/>
    <cellStyle name="Normal 5 2 3 5 5 2" xfId="40417"/>
    <cellStyle name="Normal 5 2 3 5 6" xfId="23805"/>
    <cellStyle name="Normal 5 2 3 6" xfId="1748"/>
    <cellStyle name="Normal 5 2 3 6 2" xfId="5873"/>
    <cellStyle name="Normal 5 2 3 6 2 2" xfId="28645"/>
    <cellStyle name="Normal 5 2 3 6 3" xfId="10000"/>
    <cellStyle name="Normal 5 2 3 6 3 2" xfId="32772"/>
    <cellStyle name="Normal 5 2 3 6 4" xfId="14400"/>
    <cellStyle name="Normal 5 2 3 6 4 2" xfId="37172"/>
    <cellStyle name="Normal 5 2 3 6 5" xfId="18360"/>
    <cellStyle name="Normal 5 2 3 6 5 2" xfId="41132"/>
    <cellStyle name="Normal 5 2 3 6 6" xfId="24520"/>
    <cellStyle name="Normal 5 2 3 7" xfId="2573"/>
    <cellStyle name="Normal 5 2 3 7 2" xfId="6698"/>
    <cellStyle name="Normal 5 2 3 7 2 2" xfId="29470"/>
    <cellStyle name="Normal 5 2 3 7 3" xfId="10825"/>
    <cellStyle name="Normal 5 2 3 7 3 2" xfId="33597"/>
    <cellStyle name="Normal 5 2 3 7 4" xfId="15225"/>
    <cellStyle name="Normal 5 2 3 7 4 2" xfId="37997"/>
    <cellStyle name="Normal 5 2 3 7 5" xfId="19185"/>
    <cellStyle name="Normal 5 2 3 7 5 2" xfId="41957"/>
    <cellStyle name="Normal 5 2 3 7 6" xfId="25345"/>
    <cellStyle name="Normal 5 2 3 8" xfId="3563"/>
    <cellStyle name="Normal 5 2 3 8 2" xfId="7688"/>
    <cellStyle name="Normal 5 2 3 8 2 2" xfId="30460"/>
    <cellStyle name="Normal 5 2 3 8 3" xfId="11815"/>
    <cellStyle name="Normal 5 2 3 8 3 2" xfId="34587"/>
    <cellStyle name="Normal 5 2 3 8 4" xfId="16215"/>
    <cellStyle name="Normal 5 2 3 8 4 2" xfId="38987"/>
    <cellStyle name="Normal 5 2 3 8 5" xfId="20175"/>
    <cellStyle name="Normal 5 2 3 8 5 2" xfId="42947"/>
    <cellStyle name="Normal 5 2 3 8 6" xfId="26335"/>
    <cellStyle name="Normal 5 2 3 9" xfId="4443"/>
    <cellStyle name="Normal 5 2 3 9 2" xfId="27215"/>
    <cellStyle name="Normal 5 2 30" xfId="8515"/>
    <cellStyle name="Normal 5 2 30 2" xfId="31287"/>
    <cellStyle name="Normal 5 2 31" xfId="12475"/>
    <cellStyle name="Normal 5 2 31 2" xfId="35247"/>
    <cellStyle name="Normal 5 2 32" xfId="12805"/>
    <cellStyle name="Normal 5 2 32 2" xfId="35577"/>
    <cellStyle name="Normal 5 2 33" xfId="12860"/>
    <cellStyle name="Normal 5 2 33 2" xfId="35632"/>
    <cellStyle name="Normal 5 2 34" xfId="12915"/>
    <cellStyle name="Normal 5 2 34 2" xfId="35687"/>
    <cellStyle name="Normal 5 2 35" xfId="16875"/>
    <cellStyle name="Normal 5 2 35 2" xfId="39647"/>
    <cellStyle name="Normal 5 2 36" xfId="20835"/>
    <cellStyle name="Normal 5 2 36 2" xfId="43607"/>
    <cellStyle name="Normal 5 2 37" xfId="20890"/>
    <cellStyle name="Normal 5 2 37 2" xfId="43662"/>
    <cellStyle name="Normal 5 2 38" xfId="20945"/>
    <cellStyle name="Normal 5 2 38 2" xfId="43717"/>
    <cellStyle name="Normal 5 2 39" xfId="21000"/>
    <cellStyle name="Normal 5 2 39 2" xfId="43772"/>
    <cellStyle name="Normal 5 2 4" xfId="318"/>
    <cellStyle name="Normal 5 2 4 10" xfId="16985"/>
    <cellStyle name="Normal 5 2 4 10 2" xfId="39757"/>
    <cellStyle name="Normal 5 2 4 11" xfId="23090"/>
    <cellStyle name="Normal 5 2 4 2" xfId="1088"/>
    <cellStyle name="Normal 5 2 4 2 2" xfId="5213"/>
    <cellStyle name="Normal 5 2 4 2 2 2" xfId="27985"/>
    <cellStyle name="Normal 5 2 4 2 3" xfId="9340"/>
    <cellStyle name="Normal 5 2 4 2 3 2" xfId="32112"/>
    <cellStyle name="Normal 5 2 4 2 4" xfId="13740"/>
    <cellStyle name="Normal 5 2 4 2 4 2" xfId="36512"/>
    <cellStyle name="Normal 5 2 4 2 5" xfId="17700"/>
    <cellStyle name="Normal 5 2 4 2 5 2" xfId="40472"/>
    <cellStyle name="Normal 5 2 4 2 6" xfId="23860"/>
    <cellStyle name="Normal 5 2 4 3" xfId="1803"/>
    <cellStyle name="Normal 5 2 4 3 2" xfId="5928"/>
    <cellStyle name="Normal 5 2 4 3 2 2" xfId="28700"/>
    <cellStyle name="Normal 5 2 4 3 3" xfId="10055"/>
    <cellStyle name="Normal 5 2 4 3 3 2" xfId="32827"/>
    <cellStyle name="Normal 5 2 4 3 4" xfId="14455"/>
    <cellStyle name="Normal 5 2 4 3 4 2" xfId="37227"/>
    <cellStyle name="Normal 5 2 4 3 5" xfId="18415"/>
    <cellStyle name="Normal 5 2 4 3 5 2" xfId="41187"/>
    <cellStyle name="Normal 5 2 4 3 6" xfId="24575"/>
    <cellStyle name="Normal 5 2 4 4" xfId="2628"/>
    <cellStyle name="Normal 5 2 4 4 2" xfId="6753"/>
    <cellStyle name="Normal 5 2 4 4 2 2" xfId="29525"/>
    <cellStyle name="Normal 5 2 4 4 3" xfId="10880"/>
    <cellStyle name="Normal 5 2 4 4 3 2" xfId="33652"/>
    <cellStyle name="Normal 5 2 4 4 4" xfId="15280"/>
    <cellStyle name="Normal 5 2 4 4 4 2" xfId="38052"/>
    <cellStyle name="Normal 5 2 4 4 5" xfId="19240"/>
    <cellStyle name="Normal 5 2 4 4 5 2" xfId="42012"/>
    <cellStyle name="Normal 5 2 4 4 6" xfId="25400"/>
    <cellStyle name="Normal 5 2 4 5" xfId="3618"/>
    <cellStyle name="Normal 5 2 4 5 2" xfId="7743"/>
    <cellStyle name="Normal 5 2 4 5 2 2" xfId="30515"/>
    <cellStyle name="Normal 5 2 4 5 3" xfId="11870"/>
    <cellStyle name="Normal 5 2 4 5 3 2" xfId="34642"/>
    <cellStyle name="Normal 5 2 4 5 4" xfId="16270"/>
    <cellStyle name="Normal 5 2 4 5 4 2" xfId="39042"/>
    <cellStyle name="Normal 5 2 4 5 5" xfId="20230"/>
    <cellStyle name="Normal 5 2 4 5 5 2" xfId="43002"/>
    <cellStyle name="Normal 5 2 4 5 6" xfId="26390"/>
    <cellStyle name="Normal 5 2 4 6" xfId="4498"/>
    <cellStyle name="Normal 5 2 4 6 2" xfId="27270"/>
    <cellStyle name="Normal 5 2 4 7" xfId="8625"/>
    <cellStyle name="Normal 5 2 4 7 2" xfId="31397"/>
    <cellStyle name="Normal 5 2 4 8" xfId="12585"/>
    <cellStyle name="Normal 5 2 4 8 2" xfId="35357"/>
    <cellStyle name="Normal 5 2 4 9" xfId="13025"/>
    <cellStyle name="Normal 5 2 4 9 2" xfId="35797"/>
    <cellStyle name="Normal 5 2 40" xfId="21055"/>
    <cellStyle name="Normal 5 2 40 2" xfId="43827"/>
    <cellStyle name="Normal 5 2 41" xfId="21110"/>
    <cellStyle name="Normal 5 2 41 2" xfId="43882"/>
    <cellStyle name="Normal 5 2 42" xfId="21165"/>
    <cellStyle name="Normal 5 2 42 2" xfId="43937"/>
    <cellStyle name="Normal 5 2 43" xfId="21220"/>
    <cellStyle name="Normal 5 2 43 2" xfId="43992"/>
    <cellStyle name="Normal 5 2 44" xfId="21275"/>
    <cellStyle name="Normal 5 2 44 2" xfId="44047"/>
    <cellStyle name="Normal 5 2 45" xfId="21330"/>
    <cellStyle name="Normal 5 2 45 2" xfId="44102"/>
    <cellStyle name="Normal 5 2 46" xfId="21385"/>
    <cellStyle name="Normal 5 2 46 2" xfId="44157"/>
    <cellStyle name="Normal 5 2 47" xfId="21440"/>
    <cellStyle name="Normal 5 2 47 2" xfId="44212"/>
    <cellStyle name="Normal 5 2 48" xfId="21495"/>
    <cellStyle name="Normal 5 2 48 2" xfId="44267"/>
    <cellStyle name="Normal 5 2 49" xfId="21550"/>
    <cellStyle name="Normal 5 2 49 2" xfId="44322"/>
    <cellStyle name="Normal 5 2 5" xfId="483"/>
    <cellStyle name="Normal 5 2 5 10" xfId="17095"/>
    <cellStyle name="Normal 5 2 5 10 2" xfId="39867"/>
    <cellStyle name="Normal 5 2 5 11" xfId="23255"/>
    <cellStyle name="Normal 5 2 5 2" xfId="1198"/>
    <cellStyle name="Normal 5 2 5 2 2" xfId="5323"/>
    <cellStyle name="Normal 5 2 5 2 2 2" xfId="28095"/>
    <cellStyle name="Normal 5 2 5 2 3" xfId="9450"/>
    <cellStyle name="Normal 5 2 5 2 3 2" xfId="32222"/>
    <cellStyle name="Normal 5 2 5 2 4" xfId="13850"/>
    <cellStyle name="Normal 5 2 5 2 4 2" xfId="36622"/>
    <cellStyle name="Normal 5 2 5 2 5" xfId="17810"/>
    <cellStyle name="Normal 5 2 5 2 5 2" xfId="40582"/>
    <cellStyle name="Normal 5 2 5 2 6" xfId="23970"/>
    <cellStyle name="Normal 5 2 5 3" xfId="1913"/>
    <cellStyle name="Normal 5 2 5 3 2" xfId="6038"/>
    <cellStyle name="Normal 5 2 5 3 2 2" xfId="28810"/>
    <cellStyle name="Normal 5 2 5 3 3" xfId="10165"/>
    <cellStyle name="Normal 5 2 5 3 3 2" xfId="32937"/>
    <cellStyle name="Normal 5 2 5 3 4" xfId="14565"/>
    <cellStyle name="Normal 5 2 5 3 4 2" xfId="37337"/>
    <cellStyle name="Normal 5 2 5 3 5" xfId="18525"/>
    <cellStyle name="Normal 5 2 5 3 5 2" xfId="41297"/>
    <cellStyle name="Normal 5 2 5 3 6" xfId="24685"/>
    <cellStyle name="Normal 5 2 5 4" xfId="2738"/>
    <cellStyle name="Normal 5 2 5 4 2" xfId="6863"/>
    <cellStyle name="Normal 5 2 5 4 2 2" xfId="29635"/>
    <cellStyle name="Normal 5 2 5 4 3" xfId="10990"/>
    <cellStyle name="Normal 5 2 5 4 3 2" xfId="33762"/>
    <cellStyle name="Normal 5 2 5 4 4" xfId="15390"/>
    <cellStyle name="Normal 5 2 5 4 4 2" xfId="38162"/>
    <cellStyle name="Normal 5 2 5 4 5" xfId="19350"/>
    <cellStyle name="Normal 5 2 5 4 5 2" xfId="42122"/>
    <cellStyle name="Normal 5 2 5 4 6" xfId="25510"/>
    <cellStyle name="Normal 5 2 5 5" xfId="3728"/>
    <cellStyle name="Normal 5 2 5 5 2" xfId="7853"/>
    <cellStyle name="Normal 5 2 5 5 2 2" xfId="30625"/>
    <cellStyle name="Normal 5 2 5 5 3" xfId="11980"/>
    <cellStyle name="Normal 5 2 5 5 3 2" xfId="34752"/>
    <cellStyle name="Normal 5 2 5 5 4" xfId="16380"/>
    <cellStyle name="Normal 5 2 5 5 4 2" xfId="39152"/>
    <cellStyle name="Normal 5 2 5 5 5" xfId="20340"/>
    <cellStyle name="Normal 5 2 5 5 5 2" xfId="43112"/>
    <cellStyle name="Normal 5 2 5 5 6" xfId="26500"/>
    <cellStyle name="Normal 5 2 5 6" xfId="4608"/>
    <cellStyle name="Normal 5 2 5 6 2" xfId="27380"/>
    <cellStyle name="Normal 5 2 5 7" xfId="8735"/>
    <cellStyle name="Normal 5 2 5 7 2" xfId="31507"/>
    <cellStyle name="Normal 5 2 5 8" xfId="12695"/>
    <cellStyle name="Normal 5 2 5 8 2" xfId="35467"/>
    <cellStyle name="Normal 5 2 5 9" xfId="13135"/>
    <cellStyle name="Normal 5 2 5 9 2" xfId="35907"/>
    <cellStyle name="Normal 5 2 50" xfId="21605"/>
    <cellStyle name="Normal 5 2 50 2" xfId="44377"/>
    <cellStyle name="Normal 5 2 51" xfId="21660"/>
    <cellStyle name="Normal 5 2 51 2" xfId="44432"/>
    <cellStyle name="Normal 5 2 52" xfId="21715"/>
    <cellStyle name="Normal 5 2 52 2" xfId="44487"/>
    <cellStyle name="Normal 5 2 53" xfId="21770"/>
    <cellStyle name="Normal 5 2 53 2" xfId="44542"/>
    <cellStyle name="Normal 5 2 54" xfId="21825"/>
    <cellStyle name="Normal 5 2 54 2" xfId="44597"/>
    <cellStyle name="Normal 5 2 55" xfId="21880"/>
    <cellStyle name="Normal 5 2 55 2" xfId="44652"/>
    <cellStyle name="Normal 5 2 56" xfId="21935"/>
    <cellStyle name="Normal 5 2 56 2" xfId="44707"/>
    <cellStyle name="Normal 5 2 57" xfId="21990"/>
    <cellStyle name="Normal 5 2 57 2" xfId="44762"/>
    <cellStyle name="Normal 5 2 58" xfId="22045"/>
    <cellStyle name="Normal 5 2 58 2" xfId="44817"/>
    <cellStyle name="Normal 5 2 59" xfId="22100"/>
    <cellStyle name="Normal 5 2 59 2" xfId="44872"/>
    <cellStyle name="Normal 5 2 6" xfId="593"/>
    <cellStyle name="Normal 5 2 6 10" xfId="23365"/>
    <cellStyle name="Normal 5 2 6 2" xfId="1308"/>
    <cellStyle name="Normal 5 2 6 2 2" xfId="5433"/>
    <cellStyle name="Normal 5 2 6 2 2 2" xfId="28205"/>
    <cellStyle name="Normal 5 2 6 2 3" xfId="9560"/>
    <cellStyle name="Normal 5 2 6 2 3 2" xfId="32332"/>
    <cellStyle name="Normal 5 2 6 2 4" xfId="13960"/>
    <cellStyle name="Normal 5 2 6 2 4 2" xfId="36732"/>
    <cellStyle name="Normal 5 2 6 2 5" xfId="17920"/>
    <cellStyle name="Normal 5 2 6 2 5 2" xfId="40692"/>
    <cellStyle name="Normal 5 2 6 2 6" xfId="24080"/>
    <cellStyle name="Normal 5 2 6 3" xfId="2023"/>
    <cellStyle name="Normal 5 2 6 3 2" xfId="6148"/>
    <cellStyle name="Normal 5 2 6 3 2 2" xfId="28920"/>
    <cellStyle name="Normal 5 2 6 3 3" xfId="10275"/>
    <cellStyle name="Normal 5 2 6 3 3 2" xfId="33047"/>
    <cellStyle name="Normal 5 2 6 3 4" xfId="14675"/>
    <cellStyle name="Normal 5 2 6 3 4 2" xfId="37447"/>
    <cellStyle name="Normal 5 2 6 3 5" xfId="18635"/>
    <cellStyle name="Normal 5 2 6 3 5 2" xfId="41407"/>
    <cellStyle name="Normal 5 2 6 3 6" xfId="24795"/>
    <cellStyle name="Normal 5 2 6 4" xfId="2848"/>
    <cellStyle name="Normal 5 2 6 4 2" xfId="6973"/>
    <cellStyle name="Normal 5 2 6 4 2 2" xfId="29745"/>
    <cellStyle name="Normal 5 2 6 4 3" xfId="11100"/>
    <cellStyle name="Normal 5 2 6 4 3 2" xfId="33872"/>
    <cellStyle name="Normal 5 2 6 4 4" xfId="15500"/>
    <cellStyle name="Normal 5 2 6 4 4 2" xfId="38272"/>
    <cellStyle name="Normal 5 2 6 4 5" xfId="19460"/>
    <cellStyle name="Normal 5 2 6 4 5 2" xfId="42232"/>
    <cellStyle name="Normal 5 2 6 4 6" xfId="25620"/>
    <cellStyle name="Normal 5 2 6 5" xfId="3838"/>
    <cellStyle name="Normal 5 2 6 5 2" xfId="7963"/>
    <cellStyle name="Normal 5 2 6 5 2 2" xfId="30735"/>
    <cellStyle name="Normal 5 2 6 5 3" xfId="12090"/>
    <cellStyle name="Normal 5 2 6 5 3 2" xfId="34862"/>
    <cellStyle name="Normal 5 2 6 5 4" xfId="16490"/>
    <cellStyle name="Normal 5 2 6 5 4 2" xfId="39262"/>
    <cellStyle name="Normal 5 2 6 5 5" xfId="20450"/>
    <cellStyle name="Normal 5 2 6 5 5 2" xfId="43222"/>
    <cellStyle name="Normal 5 2 6 5 6" xfId="26610"/>
    <cellStyle name="Normal 5 2 6 6" xfId="4718"/>
    <cellStyle name="Normal 5 2 6 6 2" xfId="27490"/>
    <cellStyle name="Normal 5 2 6 7" xfId="8845"/>
    <cellStyle name="Normal 5 2 6 7 2" xfId="31617"/>
    <cellStyle name="Normal 5 2 6 8" xfId="13245"/>
    <cellStyle name="Normal 5 2 6 8 2" xfId="36017"/>
    <cellStyle name="Normal 5 2 6 9" xfId="17205"/>
    <cellStyle name="Normal 5 2 6 9 2" xfId="39977"/>
    <cellStyle name="Normal 5 2 60" xfId="22155"/>
    <cellStyle name="Normal 5 2 60 2" xfId="44927"/>
    <cellStyle name="Normal 5 2 61" xfId="22210"/>
    <cellStyle name="Normal 5 2 61 2" xfId="44982"/>
    <cellStyle name="Normal 5 2 62" xfId="22265"/>
    <cellStyle name="Normal 5 2 62 2" xfId="45037"/>
    <cellStyle name="Normal 5 2 63" xfId="22320"/>
    <cellStyle name="Normal 5 2 63 2" xfId="45092"/>
    <cellStyle name="Normal 5 2 64" xfId="22375"/>
    <cellStyle name="Normal 5 2 64 2" xfId="45147"/>
    <cellStyle name="Normal 5 2 65" xfId="22430"/>
    <cellStyle name="Normal 5 2 65 2" xfId="45202"/>
    <cellStyle name="Normal 5 2 66" xfId="22485"/>
    <cellStyle name="Normal 5 2 66 2" xfId="45257"/>
    <cellStyle name="Normal 5 2 67" xfId="22540"/>
    <cellStyle name="Normal 5 2 67 2" xfId="45312"/>
    <cellStyle name="Normal 5 2 68" xfId="22595"/>
    <cellStyle name="Normal 5 2 68 2" xfId="45367"/>
    <cellStyle name="Normal 5 2 69" xfId="22650"/>
    <cellStyle name="Normal 5 2 69 2" xfId="45422"/>
    <cellStyle name="Normal 5 2 7" xfId="648"/>
    <cellStyle name="Normal 5 2 7 10" xfId="23420"/>
    <cellStyle name="Normal 5 2 7 2" xfId="1363"/>
    <cellStyle name="Normal 5 2 7 2 2" xfId="5488"/>
    <cellStyle name="Normal 5 2 7 2 2 2" xfId="28260"/>
    <cellStyle name="Normal 5 2 7 2 3" xfId="9615"/>
    <cellStyle name="Normal 5 2 7 2 3 2" xfId="32387"/>
    <cellStyle name="Normal 5 2 7 2 4" xfId="14015"/>
    <cellStyle name="Normal 5 2 7 2 4 2" xfId="36787"/>
    <cellStyle name="Normal 5 2 7 2 5" xfId="17975"/>
    <cellStyle name="Normal 5 2 7 2 5 2" xfId="40747"/>
    <cellStyle name="Normal 5 2 7 2 6" xfId="24135"/>
    <cellStyle name="Normal 5 2 7 3" xfId="2078"/>
    <cellStyle name="Normal 5 2 7 3 2" xfId="6203"/>
    <cellStyle name="Normal 5 2 7 3 2 2" xfId="28975"/>
    <cellStyle name="Normal 5 2 7 3 3" xfId="10330"/>
    <cellStyle name="Normal 5 2 7 3 3 2" xfId="33102"/>
    <cellStyle name="Normal 5 2 7 3 4" xfId="14730"/>
    <cellStyle name="Normal 5 2 7 3 4 2" xfId="37502"/>
    <cellStyle name="Normal 5 2 7 3 5" xfId="18690"/>
    <cellStyle name="Normal 5 2 7 3 5 2" xfId="41462"/>
    <cellStyle name="Normal 5 2 7 3 6" xfId="24850"/>
    <cellStyle name="Normal 5 2 7 4" xfId="2903"/>
    <cellStyle name="Normal 5 2 7 4 2" xfId="7028"/>
    <cellStyle name="Normal 5 2 7 4 2 2" xfId="29800"/>
    <cellStyle name="Normal 5 2 7 4 3" xfId="11155"/>
    <cellStyle name="Normal 5 2 7 4 3 2" xfId="33927"/>
    <cellStyle name="Normal 5 2 7 4 4" xfId="15555"/>
    <cellStyle name="Normal 5 2 7 4 4 2" xfId="38327"/>
    <cellStyle name="Normal 5 2 7 4 5" xfId="19515"/>
    <cellStyle name="Normal 5 2 7 4 5 2" xfId="42287"/>
    <cellStyle name="Normal 5 2 7 4 6" xfId="25675"/>
    <cellStyle name="Normal 5 2 7 5" xfId="3893"/>
    <cellStyle name="Normal 5 2 7 5 2" xfId="8018"/>
    <cellStyle name="Normal 5 2 7 5 2 2" xfId="30790"/>
    <cellStyle name="Normal 5 2 7 5 3" xfId="12145"/>
    <cellStyle name="Normal 5 2 7 5 3 2" xfId="34917"/>
    <cellStyle name="Normal 5 2 7 5 4" xfId="16545"/>
    <cellStyle name="Normal 5 2 7 5 4 2" xfId="39317"/>
    <cellStyle name="Normal 5 2 7 5 5" xfId="20505"/>
    <cellStyle name="Normal 5 2 7 5 5 2" xfId="43277"/>
    <cellStyle name="Normal 5 2 7 5 6" xfId="26665"/>
    <cellStyle name="Normal 5 2 7 6" xfId="4773"/>
    <cellStyle name="Normal 5 2 7 6 2" xfId="27545"/>
    <cellStyle name="Normal 5 2 7 7" xfId="8900"/>
    <cellStyle name="Normal 5 2 7 7 2" xfId="31672"/>
    <cellStyle name="Normal 5 2 7 8" xfId="13300"/>
    <cellStyle name="Normal 5 2 7 8 2" xfId="36072"/>
    <cellStyle name="Normal 5 2 7 9" xfId="17260"/>
    <cellStyle name="Normal 5 2 7 9 2" xfId="40032"/>
    <cellStyle name="Normal 5 2 70" xfId="22705"/>
    <cellStyle name="Normal 5 2 70 2" xfId="45477"/>
    <cellStyle name="Normal 5 2 71" xfId="22760"/>
    <cellStyle name="Normal 5 2 71 2" xfId="45532"/>
    <cellStyle name="Normal 5 2 72" xfId="22815"/>
    <cellStyle name="Normal 5 2 72 2" xfId="45587"/>
    <cellStyle name="Normal 5 2 73" xfId="22870"/>
    <cellStyle name="Normal 5 2 73 2" xfId="45642"/>
    <cellStyle name="Normal 5 2 74" xfId="22925"/>
    <cellStyle name="Normal 5 2 74 2" xfId="45697"/>
    <cellStyle name="Normal 5 2 75" xfId="22980"/>
    <cellStyle name="Normal 5 2 8" xfId="703"/>
    <cellStyle name="Normal 5 2 8 10" xfId="23475"/>
    <cellStyle name="Normal 5 2 8 2" xfId="1418"/>
    <cellStyle name="Normal 5 2 8 2 2" xfId="5543"/>
    <cellStyle name="Normal 5 2 8 2 2 2" xfId="28315"/>
    <cellStyle name="Normal 5 2 8 2 3" xfId="9670"/>
    <cellStyle name="Normal 5 2 8 2 3 2" xfId="32442"/>
    <cellStyle name="Normal 5 2 8 2 4" xfId="14070"/>
    <cellStyle name="Normal 5 2 8 2 4 2" xfId="36842"/>
    <cellStyle name="Normal 5 2 8 2 5" xfId="18030"/>
    <cellStyle name="Normal 5 2 8 2 5 2" xfId="40802"/>
    <cellStyle name="Normal 5 2 8 2 6" xfId="24190"/>
    <cellStyle name="Normal 5 2 8 3" xfId="2133"/>
    <cellStyle name="Normal 5 2 8 3 2" xfId="6258"/>
    <cellStyle name="Normal 5 2 8 3 2 2" xfId="29030"/>
    <cellStyle name="Normal 5 2 8 3 3" xfId="10385"/>
    <cellStyle name="Normal 5 2 8 3 3 2" xfId="33157"/>
    <cellStyle name="Normal 5 2 8 3 4" xfId="14785"/>
    <cellStyle name="Normal 5 2 8 3 4 2" xfId="37557"/>
    <cellStyle name="Normal 5 2 8 3 5" xfId="18745"/>
    <cellStyle name="Normal 5 2 8 3 5 2" xfId="41517"/>
    <cellStyle name="Normal 5 2 8 3 6" xfId="24905"/>
    <cellStyle name="Normal 5 2 8 4" xfId="2958"/>
    <cellStyle name="Normal 5 2 8 4 2" xfId="7083"/>
    <cellStyle name="Normal 5 2 8 4 2 2" xfId="29855"/>
    <cellStyle name="Normal 5 2 8 4 3" xfId="11210"/>
    <cellStyle name="Normal 5 2 8 4 3 2" xfId="33982"/>
    <cellStyle name="Normal 5 2 8 4 4" xfId="15610"/>
    <cellStyle name="Normal 5 2 8 4 4 2" xfId="38382"/>
    <cellStyle name="Normal 5 2 8 4 5" xfId="19570"/>
    <cellStyle name="Normal 5 2 8 4 5 2" xfId="42342"/>
    <cellStyle name="Normal 5 2 8 4 6" xfId="25730"/>
    <cellStyle name="Normal 5 2 8 5" xfId="3948"/>
    <cellStyle name="Normal 5 2 8 5 2" xfId="8073"/>
    <cellStyle name="Normal 5 2 8 5 2 2" xfId="30845"/>
    <cellStyle name="Normal 5 2 8 5 3" xfId="12200"/>
    <cellStyle name="Normal 5 2 8 5 3 2" xfId="34972"/>
    <cellStyle name="Normal 5 2 8 5 4" xfId="16600"/>
    <cellStyle name="Normal 5 2 8 5 4 2" xfId="39372"/>
    <cellStyle name="Normal 5 2 8 5 5" xfId="20560"/>
    <cellStyle name="Normal 5 2 8 5 5 2" xfId="43332"/>
    <cellStyle name="Normal 5 2 8 5 6" xfId="26720"/>
    <cellStyle name="Normal 5 2 8 6" xfId="4828"/>
    <cellStyle name="Normal 5 2 8 6 2" xfId="27600"/>
    <cellStyle name="Normal 5 2 8 7" xfId="8955"/>
    <cellStyle name="Normal 5 2 8 7 2" xfId="31727"/>
    <cellStyle name="Normal 5 2 8 8" xfId="13355"/>
    <cellStyle name="Normal 5 2 8 8 2" xfId="36127"/>
    <cellStyle name="Normal 5 2 8 9" xfId="17315"/>
    <cellStyle name="Normal 5 2 8 9 2" xfId="40087"/>
    <cellStyle name="Normal 5 2 9" xfId="758"/>
    <cellStyle name="Normal 5 2 9 10" xfId="23530"/>
    <cellStyle name="Normal 5 2 9 2" xfId="1473"/>
    <cellStyle name="Normal 5 2 9 2 2" xfId="5598"/>
    <cellStyle name="Normal 5 2 9 2 2 2" xfId="28370"/>
    <cellStyle name="Normal 5 2 9 2 3" xfId="9725"/>
    <cellStyle name="Normal 5 2 9 2 3 2" xfId="32497"/>
    <cellStyle name="Normal 5 2 9 2 4" xfId="14125"/>
    <cellStyle name="Normal 5 2 9 2 4 2" xfId="36897"/>
    <cellStyle name="Normal 5 2 9 2 5" xfId="18085"/>
    <cellStyle name="Normal 5 2 9 2 5 2" xfId="40857"/>
    <cellStyle name="Normal 5 2 9 2 6" xfId="24245"/>
    <cellStyle name="Normal 5 2 9 3" xfId="2188"/>
    <cellStyle name="Normal 5 2 9 3 2" xfId="6313"/>
    <cellStyle name="Normal 5 2 9 3 2 2" xfId="29085"/>
    <cellStyle name="Normal 5 2 9 3 3" xfId="10440"/>
    <cellStyle name="Normal 5 2 9 3 3 2" xfId="33212"/>
    <cellStyle name="Normal 5 2 9 3 4" xfId="14840"/>
    <cellStyle name="Normal 5 2 9 3 4 2" xfId="37612"/>
    <cellStyle name="Normal 5 2 9 3 5" xfId="18800"/>
    <cellStyle name="Normal 5 2 9 3 5 2" xfId="41572"/>
    <cellStyle name="Normal 5 2 9 3 6" xfId="24960"/>
    <cellStyle name="Normal 5 2 9 4" xfId="3013"/>
    <cellStyle name="Normal 5 2 9 4 2" xfId="7138"/>
    <cellStyle name="Normal 5 2 9 4 2 2" xfId="29910"/>
    <cellStyle name="Normal 5 2 9 4 3" xfId="11265"/>
    <cellStyle name="Normal 5 2 9 4 3 2" xfId="34037"/>
    <cellStyle name="Normal 5 2 9 4 4" xfId="15665"/>
    <cellStyle name="Normal 5 2 9 4 4 2" xfId="38437"/>
    <cellStyle name="Normal 5 2 9 4 5" xfId="19625"/>
    <cellStyle name="Normal 5 2 9 4 5 2" xfId="42397"/>
    <cellStyle name="Normal 5 2 9 4 6" xfId="25785"/>
    <cellStyle name="Normal 5 2 9 5" xfId="4003"/>
    <cellStyle name="Normal 5 2 9 5 2" xfId="8128"/>
    <cellStyle name="Normal 5 2 9 5 2 2" xfId="30900"/>
    <cellStyle name="Normal 5 2 9 5 3" xfId="12255"/>
    <cellStyle name="Normal 5 2 9 5 3 2" xfId="35027"/>
    <cellStyle name="Normal 5 2 9 5 4" xfId="16655"/>
    <cellStyle name="Normal 5 2 9 5 4 2" xfId="39427"/>
    <cellStyle name="Normal 5 2 9 5 5" xfId="20615"/>
    <cellStyle name="Normal 5 2 9 5 5 2" xfId="43387"/>
    <cellStyle name="Normal 5 2 9 5 6" xfId="26775"/>
    <cellStyle name="Normal 5 2 9 6" xfId="4883"/>
    <cellStyle name="Normal 5 2 9 6 2" xfId="27655"/>
    <cellStyle name="Normal 5 2 9 7" xfId="9010"/>
    <cellStyle name="Normal 5 2 9 7 2" xfId="31782"/>
    <cellStyle name="Normal 5 2 9 8" xfId="13410"/>
    <cellStyle name="Normal 5 2 9 8 2" xfId="36182"/>
    <cellStyle name="Normal 5 2 9 9" xfId="17370"/>
    <cellStyle name="Normal 5 2 9 9 2" xfId="40142"/>
    <cellStyle name="Normal 5 20" xfId="3287"/>
    <cellStyle name="Normal 5 20 2" xfId="7412"/>
    <cellStyle name="Normal 5 20 2 2" xfId="30184"/>
    <cellStyle name="Normal 5 20 3" xfId="11539"/>
    <cellStyle name="Normal 5 20 3 2" xfId="34311"/>
    <cellStyle name="Normal 5 20 4" xfId="15939"/>
    <cellStyle name="Normal 5 20 4 2" xfId="38711"/>
    <cellStyle name="Normal 5 20 5" xfId="19899"/>
    <cellStyle name="Normal 5 20 5 2" xfId="42671"/>
    <cellStyle name="Normal 5 20 6" xfId="26059"/>
    <cellStyle name="Normal 5 21" xfId="3342"/>
    <cellStyle name="Normal 5 21 2" xfId="7467"/>
    <cellStyle name="Normal 5 21 2 2" xfId="30239"/>
    <cellStyle name="Normal 5 21 3" xfId="11594"/>
    <cellStyle name="Normal 5 21 3 2" xfId="34366"/>
    <cellStyle name="Normal 5 21 4" xfId="15994"/>
    <cellStyle name="Normal 5 21 4 2" xfId="38766"/>
    <cellStyle name="Normal 5 21 5" xfId="19954"/>
    <cellStyle name="Normal 5 21 5 2" xfId="42726"/>
    <cellStyle name="Normal 5 21 6" xfId="26114"/>
    <cellStyle name="Normal 5 22" xfId="3397"/>
    <cellStyle name="Normal 5 22 2" xfId="7522"/>
    <cellStyle name="Normal 5 22 2 2" xfId="30294"/>
    <cellStyle name="Normal 5 22 3" xfId="11649"/>
    <cellStyle name="Normal 5 22 3 2" xfId="34421"/>
    <cellStyle name="Normal 5 22 4" xfId="16049"/>
    <cellStyle name="Normal 5 22 4 2" xfId="38821"/>
    <cellStyle name="Normal 5 22 5" xfId="20009"/>
    <cellStyle name="Normal 5 22 5 2" xfId="42781"/>
    <cellStyle name="Normal 5 22 6" xfId="26169"/>
    <cellStyle name="Normal 5 23" xfId="3452"/>
    <cellStyle name="Normal 5 23 2" xfId="7577"/>
    <cellStyle name="Normal 5 23 2 2" xfId="30349"/>
    <cellStyle name="Normal 5 23 3" xfId="11704"/>
    <cellStyle name="Normal 5 23 3 2" xfId="34476"/>
    <cellStyle name="Normal 5 23 4" xfId="16104"/>
    <cellStyle name="Normal 5 23 4 2" xfId="38876"/>
    <cellStyle name="Normal 5 23 5" xfId="20064"/>
    <cellStyle name="Normal 5 23 5 2" xfId="42836"/>
    <cellStyle name="Normal 5 23 6" xfId="26224"/>
    <cellStyle name="Normal 5 24" xfId="3507"/>
    <cellStyle name="Normal 5 24 2" xfId="7632"/>
    <cellStyle name="Normal 5 24 2 2" xfId="30404"/>
    <cellStyle name="Normal 5 24 3" xfId="11759"/>
    <cellStyle name="Normal 5 24 3 2" xfId="34531"/>
    <cellStyle name="Normal 5 24 4" xfId="16159"/>
    <cellStyle name="Normal 5 24 4 2" xfId="38931"/>
    <cellStyle name="Normal 5 24 5" xfId="20119"/>
    <cellStyle name="Normal 5 24 5 2" xfId="42891"/>
    <cellStyle name="Normal 5 24 6" xfId="26279"/>
    <cellStyle name="Normal 5 25" xfId="4222"/>
    <cellStyle name="Normal 5 25 2" xfId="26994"/>
    <cellStyle name="Normal 5 26" xfId="4277"/>
    <cellStyle name="Normal 5 26 2" xfId="27049"/>
    <cellStyle name="Normal 5 27" xfId="4332"/>
    <cellStyle name="Normal 5 27 2" xfId="27104"/>
    <cellStyle name="Normal 5 28" xfId="4387"/>
    <cellStyle name="Normal 5 28 2" xfId="27159"/>
    <cellStyle name="Normal 5 29" xfId="8347"/>
    <cellStyle name="Normal 5 29 2" xfId="31119"/>
    <cellStyle name="Normal 5 3" xfId="172"/>
    <cellStyle name="Normal 5 30" xfId="8404"/>
    <cellStyle name="Normal 5 30 2" xfId="31176"/>
    <cellStyle name="Normal 5 31" xfId="8459"/>
    <cellStyle name="Normal 5 31 2" xfId="31231"/>
    <cellStyle name="Normal 5 32" xfId="8514"/>
    <cellStyle name="Normal 5 32 2" xfId="31286"/>
    <cellStyle name="Normal 5 33" xfId="12474"/>
    <cellStyle name="Normal 5 33 2" xfId="35246"/>
    <cellStyle name="Normal 5 34" xfId="12804"/>
    <cellStyle name="Normal 5 34 2" xfId="35576"/>
    <cellStyle name="Normal 5 35" xfId="12859"/>
    <cellStyle name="Normal 5 35 2" xfId="35631"/>
    <cellStyle name="Normal 5 36" xfId="12914"/>
    <cellStyle name="Normal 5 36 2" xfId="35686"/>
    <cellStyle name="Normal 5 37" xfId="16874"/>
    <cellStyle name="Normal 5 37 2" xfId="39646"/>
    <cellStyle name="Normal 5 38" xfId="20834"/>
    <cellStyle name="Normal 5 38 2" xfId="43606"/>
    <cellStyle name="Normal 5 39" xfId="20889"/>
    <cellStyle name="Normal 5 39 2" xfId="43661"/>
    <cellStyle name="Normal 5 4" xfId="173"/>
    <cellStyle name="Normal 5 4 10" xfId="925"/>
    <cellStyle name="Normal 5 4 10 10" xfId="23697"/>
    <cellStyle name="Normal 5 4 10 2" xfId="1640"/>
    <cellStyle name="Normal 5 4 10 2 2" xfId="5765"/>
    <cellStyle name="Normal 5 4 10 2 2 2" xfId="28537"/>
    <cellStyle name="Normal 5 4 10 2 3" xfId="9892"/>
    <cellStyle name="Normal 5 4 10 2 3 2" xfId="32664"/>
    <cellStyle name="Normal 5 4 10 2 4" xfId="14292"/>
    <cellStyle name="Normal 5 4 10 2 4 2" xfId="37064"/>
    <cellStyle name="Normal 5 4 10 2 5" xfId="18252"/>
    <cellStyle name="Normal 5 4 10 2 5 2" xfId="41024"/>
    <cellStyle name="Normal 5 4 10 2 6" xfId="24412"/>
    <cellStyle name="Normal 5 4 10 3" xfId="2355"/>
    <cellStyle name="Normal 5 4 10 3 2" xfId="6480"/>
    <cellStyle name="Normal 5 4 10 3 2 2" xfId="29252"/>
    <cellStyle name="Normal 5 4 10 3 3" xfId="10607"/>
    <cellStyle name="Normal 5 4 10 3 3 2" xfId="33379"/>
    <cellStyle name="Normal 5 4 10 3 4" xfId="15007"/>
    <cellStyle name="Normal 5 4 10 3 4 2" xfId="37779"/>
    <cellStyle name="Normal 5 4 10 3 5" xfId="18967"/>
    <cellStyle name="Normal 5 4 10 3 5 2" xfId="41739"/>
    <cellStyle name="Normal 5 4 10 3 6" xfId="25127"/>
    <cellStyle name="Normal 5 4 10 4" xfId="3180"/>
    <cellStyle name="Normal 5 4 10 4 2" xfId="7305"/>
    <cellStyle name="Normal 5 4 10 4 2 2" xfId="30077"/>
    <cellStyle name="Normal 5 4 10 4 3" xfId="11432"/>
    <cellStyle name="Normal 5 4 10 4 3 2" xfId="34204"/>
    <cellStyle name="Normal 5 4 10 4 4" xfId="15832"/>
    <cellStyle name="Normal 5 4 10 4 4 2" xfId="38604"/>
    <cellStyle name="Normal 5 4 10 4 5" xfId="19792"/>
    <cellStyle name="Normal 5 4 10 4 5 2" xfId="42564"/>
    <cellStyle name="Normal 5 4 10 4 6" xfId="25952"/>
    <cellStyle name="Normal 5 4 10 5" xfId="4170"/>
    <cellStyle name="Normal 5 4 10 5 2" xfId="8295"/>
    <cellStyle name="Normal 5 4 10 5 2 2" xfId="31067"/>
    <cellStyle name="Normal 5 4 10 5 3" xfId="12422"/>
    <cellStyle name="Normal 5 4 10 5 3 2" xfId="35194"/>
    <cellStyle name="Normal 5 4 10 5 4" xfId="16822"/>
    <cellStyle name="Normal 5 4 10 5 4 2" xfId="39594"/>
    <cellStyle name="Normal 5 4 10 5 5" xfId="20782"/>
    <cellStyle name="Normal 5 4 10 5 5 2" xfId="43554"/>
    <cellStyle name="Normal 5 4 10 5 6" xfId="26942"/>
    <cellStyle name="Normal 5 4 10 6" xfId="5050"/>
    <cellStyle name="Normal 5 4 10 6 2" xfId="27822"/>
    <cellStyle name="Normal 5 4 10 7" xfId="9177"/>
    <cellStyle name="Normal 5 4 10 7 2" xfId="31949"/>
    <cellStyle name="Normal 5 4 10 8" xfId="13577"/>
    <cellStyle name="Normal 5 4 10 8 2" xfId="36349"/>
    <cellStyle name="Normal 5 4 10 9" xfId="17537"/>
    <cellStyle name="Normal 5 4 10 9 2" xfId="40309"/>
    <cellStyle name="Normal 5 4 11" xfId="980"/>
    <cellStyle name="Normal 5 4 11 2" xfId="5105"/>
    <cellStyle name="Normal 5 4 11 2 2" xfId="27877"/>
    <cellStyle name="Normal 5 4 11 3" xfId="9232"/>
    <cellStyle name="Normal 5 4 11 3 2" xfId="32004"/>
    <cellStyle name="Normal 5 4 11 4" xfId="13632"/>
    <cellStyle name="Normal 5 4 11 4 2" xfId="36404"/>
    <cellStyle name="Normal 5 4 11 5" xfId="17592"/>
    <cellStyle name="Normal 5 4 11 5 2" xfId="40364"/>
    <cellStyle name="Normal 5 4 11 6" xfId="23752"/>
    <cellStyle name="Normal 5 4 12" xfId="1695"/>
    <cellStyle name="Normal 5 4 12 2" xfId="5820"/>
    <cellStyle name="Normal 5 4 12 2 2" xfId="28592"/>
    <cellStyle name="Normal 5 4 12 3" xfId="9947"/>
    <cellStyle name="Normal 5 4 12 3 2" xfId="32719"/>
    <cellStyle name="Normal 5 4 12 4" xfId="14347"/>
    <cellStyle name="Normal 5 4 12 4 2" xfId="37119"/>
    <cellStyle name="Normal 5 4 12 5" xfId="18307"/>
    <cellStyle name="Normal 5 4 12 5 2" xfId="41079"/>
    <cellStyle name="Normal 5 4 12 6" xfId="24467"/>
    <cellStyle name="Normal 5 4 13" xfId="2410"/>
    <cellStyle name="Normal 5 4 13 2" xfId="6535"/>
    <cellStyle name="Normal 5 4 13 2 2" xfId="29307"/>
    <cellStyle name="Normal 5 4 13 3" xfId="10662"/>
    <cellStyle name="Normal 5 4 13 3 2" xfId="33434"/>
    <cellStyle name="Normal 5 4 13 4" xfId="15062"/>
    <cellStyle name="Normal 5 4 13 4 2" xfId="37834"/>
    <cellStyle name="Normal 5 4 13 5" xfId="19022"/>
    <cellStyle name="Normal 5 4 13 5 2" xfId="41794"/>
    <cellStyle name="Normal 5 4 13 6" xfId="25182"/>
    <cellStyle name="Normal 5 4 14" xfId="2465"/>
    <cellStyle name="Normal 5 4 14 2" xfId="6590"/>
    <cellStyle name="Normal 5 4 14 2 2" xfId="29362"/>
    <cellStyle name="Normal 5 4 14 3" xfId="10717"/>
    <cellStyle name="Normal 5 4 14 3 2" xfId="33489"/>
    <cellStyle name="Normal 5 4 14 4" xfId="15117"/>
    <cellStyle name="Normal 5 4 14 4 2" xfId="37889"/>
    <cellStyle name="Normal 5 4 14 5" xfId="19077"/>
    <cellStyle name="Normal 5 4 14 5 2" xfId="41849"/>
    <cellStyle name="Normal 5 4 14 6" xfId="25237"/>
    <cellStyle name="Normal 5 4 15" xfId="2520"/>
    <cellStyle name="Normal 5 4 15 2" xfId="6645"/>
    <cellStyle name="Normal 5 4 15 2 2" xfId="29417"/>
    <cellStyle name="Normal 5 4 15 3" xfId="10772"/>
    <cellStyle name="Normal 5 4 15 3 2" xfId="33544"/>
    <cellStyle name="Normal 5 4 15 4" xfId="15172"/>
    <cellStyle name="Normal 5 4 15 4 2" xfId="37944"/>
    <cellStyle name="Normal 5 4 15 5" xfId="19132"/>
    <cellStyle name="Normal 5 4 15 5 2" xfId="41904"/>
    <cellStyle name="Normal 5 4 15 6" xfId="25292"/>
    <cellStyle name="Normal 5 4 16" xfId="3235"/>
    <cellStyle name="Normal 5 4 16 2" xfId="7360"/>
    <cellStyle name="Normal 5 4 16 2 2" xfId="30132"/>
    <cellStyle name="Normal 5 4 16 3" xfId="11487"/>
    <cellStyle name="Normal 5 4 16 3 2" xfId="34259"/>
    <cellStyle name="Normal 5 4 16 4" xfId="15887"/>
    <cellStyle name="Normal 5 4 16 4 2" xfId="38659"/>
    <cellStyle name="Normal 5 4 16 5" xfId="19847"/>
    <cellStyle name="Normal 5 4 16 5 2" xfId="42619"/>
    <cellStyle name="Normal 5 4 16 6" xfId="26007"/>
    <cellStyle name="Normal 5 4 17" xfId="3290"/>
    <cellStyle name="Normal 5 4 17 2" xfId="7415"/>
    <cellStyle name="Normal 5 4 17 2 2" xfId="30187"/>
    <cellStyle name="Normal 5 4 17 3" xfId="11542"/>
    <cellStyle name="Normal 5 4 17 3 2" xfId="34314"/>
    <cellStyle name="Normal 5 4 17 4" xfId="15942"/>
    <cellStyle name="Normal 5 4 17 4 2" xfId="38714"/>
    <cellStyle name="Normal 5 4 17 5" xfId="19902"/>
    <cellStyle name="Normal 5 4 17 5 2" xfId="42674"/>
    <cellStyle name="Normal 5 4 17 6" xfId="26062"/>
    <cellStyle name="Normal 5 4 18" xfId="3345"/>
    <cellStyle name="Normal 5 4 18 2" xfId="7470"/>
    <cellStyle name="Normal 5 4 18 2 2" xfId="30242"/>
    <cellStyle name="Normal 5 4 18 3" xfId="11597"/>
    <cellStyle name="Normal 5 4 18 3 2" xfId="34369"/>
    <cellStyle name="Normal 5 4 18 4" xfId="15997"/>
    <cellStyle name="Normal 5 4 18 4 2" xfId="38769"/>
    <cellStyle name="Normal 5 4 18 5" xfId="19957"/>
    <cellStyle name="Normal 5 4 18 5 2" xfId="42729"/>
    <cellStyle name="Normal 5 4 18 6" xfId="26117"/>
    <cellStyle name="Normal 5 4 19" xfId="3400"/>
    <cellStyle name="Normal 5 4 19 2" xfId="7525"/>
    <cellStyle name="Normal 5 4 19 2 2" xfId="30297"/>
    <cellStyle name="Normal 5 4 19 3" xfId="11652"/>
    <cellStyle name="Normal 5 4 19 3 2" xfId="34424"/>
    <cellStyle name="Normal 5 4 19 4" xfId="16052"/>
    <cellStyle name="Normal 5 4 19 4 2" xfId="38824"/>
    <cellStyle name="Normal 5 4 19 5" xfId="20012"/>
    <cellStyle name="Normal 5 4 19 5 2" xfId="42784"/>
    <cellStyle name="Normal 5 4 19 6" xfId="26172"/>
    <cellStyle name="Normal 5 4 2" xfId="265"/>
    <cellStyle name="Normal 5 4 2 10" xfId="8572"/>
    <cellStyle name="Normal 5 4 2 10 2" xfId="31344"/>
    <cellStyle name="Normal 5 4 2 11" xfId="12532"/>
    <cellStyle name="Normal 5 4 2 11 2" xfId="35304"/>
    <cellStyle name="Normal 5 4 2 12" xfId="12972"/>
    <cellStyle name="Normal 5 4 2 12 2" xfId="35744"/>
    <cellStyle name="Normal 5 4 2 13" xfId="16932"/>
    <cellStyle name="Normal 5 4 2 13 2" xfId="39704"/>
    <cellStyle name="Normal 5 4 2 14" xfId="375"/>
    <cellStyle name="Normal 5 4 2 14 2" xfId="23147"/>
    <cellStyle name="Normal 5 4 2 15" xfId="23037"/>
    <cellStyle name="Normal 5 4 2 2" xfId="430"/>
    <cellStyle name="Normal 5 4 2 2 10" xfId="17042"/>
    <cellStyle name="Normal 5 4 2 2 10 2" xfId="39814"/>
    <cellStyle name="Normal 5 4 2 2 11" xfId="23202"/>
    <cellStyle name="Normal 5 4 2 2 2" xfId="1145"/>
    <cellStyle name="Normal 5 4 2 2 2 2" xfId="5270"/>
    <cellStyle name="Normal 5 4 2 2 2 2 2" xfId="28042"/>
    <cellStyle name="Normal 5 4 2 2 2 3" xfId="9397"/>
    <cellStyle name="Normal 5 4 2 2 2 3 2" xfId="32169"/>
    <cellStyle name="Normal 5 4 2 2 2 4" xfId="13797"/>
    <cellStyle name="Normal 5 4 2 2 2 4 2" xfId="36569"/>
    <cellStyle name="Normal 5 4 2 2 2 5" xfId="17757"/>
    <cellStyle name="Normal 5 4 2 2 2 5 2" xfId="40529"/>
    <cellStyle name="Normal 5 4 2 2 2 6" xfId="23917"/>
    <cellStyle name="Normal 5 4 2 2 3" xfId="1860"/>
    <cellStyle name="Normal 5 4 2 2 3 2" xfId="5985"/>
    <cellStyle name="Normal 5 4 2 2 3 2 2" xfId="28757"/>
    <cellStyle name="Normal 5 4 2 2 3 3" xfId="10112"/>
    <cellStyle name="Normal 5 4 2 2 3 3 2" xfId="32884"/>
    <cellStyle name="Normal 5 4 2 2 3 4" xfId="14512"/>
    <cellStyle name="Normal 5 4 2 2 3 4 2" xfId="37284"/>
    <cellStyle name="Normal 5 4 2 2 3 5" xfId="18472"/>
    <cellStyle name="Normal 5 4 2 2 3 5 2" xfId="41244"/>
    <cellStyle name="Normal 5 4 2 2 3 6" xfId="24632"/>
    <cellStyle name="Normal 5 4 2 2 4" xfId="2685"/>
    <cellStyle name="Normal 5 4 2 2 4 2" xfId="6810"/>
    <cellStyle name="Normal 5 4 2 2 4 2 2" xfId="29582"/>
    <cellStyle name="Normal 5 4 2 2 4 3" xfId="10937"/>
    <cellStyle name="Normal 5 4 2 2 4 3 2" xfId="33709"/>
    <cellStyle name="Normal 5 4 2 2 4 4" xfId="15337"/>
    <cellStyle name="Normal 5 4 2 2 4 4 2" xfId="38109"/>
    <cellStyle name="Normal 5 4 2 2 4 5" xfId="19297"/>
    <cellStyle name="Normal 5 4 2 2 4 5 2" xfId="42069"/>
    <cellStyle name="Normal 5 4 2 2 4 6" xfId="25457"/>
    <cellStyle name="Normal 5 4 2 2 5" xfId="3675"/>
    <cellStyle name="Normal 5 4 2 2 5 2" xfId="7800"/>
    <cellStyle name="Normal 5 4 2 2 5 2 2" xfId="30572"/>
    <cellStyle name="Normal 5 4 2 2 5 3" xfId="11927"/>
    <cellStyle name="Normal 5 4 2 2 5 3 2" xfId="34699"/>
    <cellStyle name="Normal 5 4 2 2 5 4" xfId="16327"/>
    <cellStyle name="Normal 5 4 2 2 5 4 2" xfId="39099"/>
    <cellStyle name="Normal 5 4 2 2 5 5" xfId="20287"/>
    <cellStyle name="Normal 5 4 2 2 5 5 2" xfId="43059"/>
    <cellStyle name="Normal 5 4 2 2 5 6" xfId="26447"/>
    <cellStyle name="Normal 5 4 2 2 6" xfId="4555"/>
    <cellStyle name="Normal 5 4 2 2 6 2" xfId="27327"/>
    <cellStyle name="Normal 5 4 2 2 7" xfId="8682"/>
    <cellStyle name="Normal 5 4 2 2 7 2" xfId="31454"/>
    <cellStyle name="Normal 5 4 2 2 8" xfId="12642"/>
    <cellStyle name="Normal 5 4 2 2 8 2" xfId="35414"/>
    <cellStyle name="Normal 5 4 2 2 9" xfId="13082"/>
    <cellStyle name="Normal 5 4 2 2 9 2" xfId="35854"/>
    <cellStyle name="Normal 5 4 2 3" xfId="540"/>
    <cellStyle name="Normal 5 4 2 3 10" xfId="17152"/>
    <cellStyle name="Normal 5 4 2 3 10 2" xfId="39924"/>
    <cellStyle name="Normal 5 4 2 3 11" xfId="23312"/>
    <cellStyle name="Normal 5 4 2 3 2" xfId="1255"/>
    <cellStyle name="Normal 5 4 2 3 2 2" xfId="5380"/>
    <cellStyle name="Normal 5 4 2 3 2 2 2" xfId="28152"/>
    <cellStyle name="Normal 5 4 2 3 2 3" xfId="9507"/>
    <cellStyle name="Normal 5 4 2 3 2 3 2" xfId="32279"/>
    <cellStyle name="Normal 5 4 2 3 2 4" xfId="13907"/>
    <cellStyle name="Normal 5 4 2 3 2 4 2" xfId="36679"/>
    <cellStyle name="Normal 5 4 2 3 2 5" xfId="17867"/>
    <cellStyle name="Normal 5 4 2 3 2 5 2" xfId="40639"/>
    <cellStyle name="Normal 5 4 2 3 2 6" xfId="24027"/>
    <cellStyle name="Normal 5 4 2 3 3" xfId="1970"/>
    <cellStyle name="Normal 5 4 2 3 3 2" xfId="6095"/>
    <cellStyle name="Normal 5 4 2 3 3 2 2" xfId="28867"/>
    <cellStyle name="Normal 5 4 2 3 3 3" xfId="10222"/>
    <cellStyle name="Normal 5 4 2 3 3 3 2" xfId="32994"/>
    <cellStyle name="Normal 5 4 2 3 3 4" xfId="14622"/>
    <cellStyle name="Normal 5 4 2 3 3 4 2" xfId="37394"/>
    <cellStyle name="Normal 5 4 2 3 3 5" xfId="18582"/>
    <cellStyle name="Normal 5 4 2 3 3 5 2" xfId="41354"/>
    <cellStyle name="Normal 5 4 2 3 3 6" xfId="24742"/>
    <cellStyle name="Normal 5 4 2 3 4" xfId="2795"/>
    <cellStyle name="Normal 5 4 2 3 4 2" xfId="6920"/>
    <cellStyle name="Normal 5 4 2 3 4 2 2" xfId="29692"/>
    <cellStyle name="Normal 5 4 2 3 4 3" xfId="11047"/>
    <cellStyle name="Normal 5 4 2 3 4 3 2" xfId="33819"/>
    <cellStyle name="Normal 5 4 2 3 4 4" xfId="15447"/>
    <cellStyle name="Normal 5 4 2 3 4 4 2" xfId="38219"/>
    <cellStyle name="Normal 5 4 2 3 4 5" xfId="19407"/>
    <cellStyle name="Normal 5 4 2 3 4 5 2" xfId="42179"/>
    <cellStyle name="Normal 5 4 2 3 4 6" xfId="25567"/>
    <cellStyle name="Normal 5 4 2 3 5" xfId="3785"/>
    <cellStyle name="Normal 5 4 2 3 5 2" xfId="7910"/>
    <cellStyle name="Normal 5 4 2 3 5 2 2" xfId="30682"/>
    <cellStyle name="Normal 5 4 2 3 5 3" xfId="12037"/>
    <cellStyle name="Normal 5 4 2 3 5 3 2" xfId="34809"/>
    <cellStyle name="Normal 5 4 2 3 5 4" xfId="16437"/>
    <cellStyle name="Normal 5 4 2 3 5 4 2" xfId="39209"/>
    <cellStyle name="Normal 5 4 2 3 5 5" xfId="20397"/>
    <cellStyle name="Normal 5 4 2 3 5 5 2" xfId="43169"/>
    <cellStyle name="Normal 5 4 2 3 5 6" xfId="26557"/>
    <cellStyle name="Normal 5 4 2 3 6" xfId="4665"/>
    <cellStyle name="Normal 5 4 2 3 6 2" xfId="27437"/>
    <cellStyle name="Normal 5 4 2 3 7" xfId="8792"/>
    <cellStyle name="Normal 5 4 2 3 7 2" xfId="31564"/>
    <cellStyle name="Normal 5 4 2 3 8" xfId="12752"/>
    <cellStyle name="Normal 5 4 2 3 8 2" xfId="35524"/>
    <cellStyle name="Normal 5 4 2 3 9" xfId="13192"/>
    <cellStyle name="Normal 5 4 2 3 9 2" xfId="35964"/>
    <cellStyle name="Normal 5 4 2 4" xfId="815"/>
    <cellStyle name="Normal 5 4 2 4 10" xfId="23587"/>
    <cellStyle name="Normal 5 4 2 4 2" xfId="1530"/>
    <cellStyle name="Normal 5 4 2 4 2 2" xfId="5655"/>
    <cellStyle name="Normal 5 4 2 4 2 2 2" xfId="28427"/>
    <cellStyle name="Normal 5 4 2 4 2 3" xfId="9782"/>
    <cellStyle name="Normal 5 4 2 4 2 3 2" xfId="32554"/>
    <cellStyle name="Normal 5 4 2 4 2 4" xfId="14182"/>
    <cellStyle name="Normal 5 4 2 4 2 4 2" xfId="36954"/>
    <cellStyle name="Normal 5 4 2 4 2 5" xfId="18142"/>
    <cellStyle name="Normal 5 4 2 4 2 5 2" xfId="40914"/>
    <cellStyle name="Normal 5 4 2 4 2 6" xfId="24302"/>
    <cellStyle name="Normal 5 4 2 4 3" xfId="2245"/>
    <cellStyle name="Normal 5 4 2 4 3 2" xfId="6370"/>
    <cellStyle name="Normal 5 4 2 4 3 2 2" xfId="29142"/>
    <cellStyle name="Normal 5 4 2 4 3 3" xfId="10497"/>
    <cellStyle name="Normal 5 4 2 4 3 3 2" xfId="33269"/>
    <cellStyle name="Normal 5 4 2 4 3 4" xfId="14897"/>
    <cellStyle name="Normal 5 4 2 4 3 4 2" xfId="37669"/>
    <cellStyle name="Normal 5 4 2 4 3 5" xfId="18857"/>
    <cellStyle name="Normal 5 4 2 4 3 5 2" xfId="41629"/>
    <cellStyle name="Normal 5 4 2 4 3 6" xfId="25017"/>
    <cellStyle name="Normal 5 4 2 4 4" xfId="3070"/>
    <cellStyle name="Normal 5 4 2 4 4 2" xfId="7195"/>
    <cellStyle name="Normal 5 4 2 4 4 2 2" xfId="29967"/>
    <cellStyle name="Normal 5 4 2 4 4 3" xfId="11322"/>
    <cellStyle name="Normal 5 4 2 4 4 3 2" xfId="34094"/>
    <cellStyle name="Normal 5 4 2 4 4 4" xfId="15722"/>
    <cellStyle name="Normal 5 4 2 4 4 4 2" xfId="38494"/>
    <cellStyle name="Normal 5 4 2 4 4 5" xfId="19682"/>
    <cellStyle name="Normal 5 4 2 4 4 5 2" xfId="42454"/>
    <cellStyle name="Normal 5 4 2 4 4 6" xfId="25842"/>
    <cellStyle name="Normal 5 4 2 4 5" xfId="4060"/>
    <cellStyle name="Normal 5 4 2 4 5 2" xfId="8185"/>
    <cellStyle name="Normal 5 4 2 4 5 2 2" xfId="30957"/>
    <cellStyle name="Normal 5 4 2 4 5 3" xfId="12312"/>
    <cellStyle name="Normal 5 4 2 4 5 3 2" xfId="35084"/>
    <cellStyle name="Normal 5 4 2 4 5 4" xfId="16712"/>
    <cellStyle name="Normal 5 4 2 4 5 4 2" xfId="39484"/>
    <cellStyle name="Normal 5 4 2 4 5 5" xfId="20672"/>
    <cellStyle name="Normal 5 4 2 4 5 5 2" xfId="43444"/>
    <cellStyle name="Normal 5 4 2 4 5 6" xfId="26832"/>
    <cellStyle name="Normal 5 4 2 4 6" xfId="4940"/>
    <cellStyle name="Normal 5 4 2 4 6 2" xfId="27712"/>
    <cellStyle name="Normal 5 4 2 4 7" xfId="9067"/>
    <cellStyle name="Normal 5 4 2 4 7 2" xfId="31839"/>
    <cellStyle name="Normal 5 4 2 4 8" xfId="13467"/>
    <cellStyle name="Normal 5 4 2 4 8 2" xfId="36239"/>
    <cellStyle name="Normal 5 4 2 4 9" xfId="17427"/>
    <cellStyle name="Normal 5 4 2 4 9 2" xfId="40199"/>
    <cellStyle name="Normal 5 4 2 5" xfId="1035"/>
    <cellStyle name="Normal 5 4 2 5 2" xfId="5160"/>
    <cellStyle name="Normal 5 4 2 5 2 2" xfId="27932"/>
    <cellStyle name="Normal 5 4 2 5 3" xfId="9287"/>
    <cellStyle name="Normal 5 4 2 5 3 2" xfId="32059"/>
    <cellStyle name="Normal 5 4 2 5 4" xfId="13687"/>
    <cellStyle name="Normal 5 4 2 5 4 2" xfId="36459"/>
    <cellStyle name="Normal 5 4 2 5 5" xfId="17647"/>
    <cellStyle name="Normal 5 4 2 5 5 2" xfId="40419"/>
    <cellStyle name="Normal 5 4 2 5 6" xfId="23807"/>
    <cellStyle name="Normal 5 4 2 6" xfId="1750"/>
    <cellStyle name="Normal 5 4 2 6 2" xfId="5875"/>
    <cellStyle name="Normal 5 4 2 6 2 2" xfId="28647"/>
    <cellStyle name="Normal 5 4 2 6 3" xfId="10002"/>
    <cellStyle name="Normal 5 4 2 6 3 2" xfId="32774"/>
    <cellStyle name="Normal 5 4 2 6 4" xfId="14402"/>
    <cellStyle name="Normal 5 4 2 6 4 2" xfId="37174"/>
    <cellStyle name="Normal 5 4 2 6 5" xfId="18362"/>
    <cellStyle name="Normal 5 4 2 6 5 2" xfId="41134"/>
    <cellStyle name="Normal 5 4 2 6 6" xfId="24522"/>
    <cellStyle name="Normal 5 4 2 7" xfId="2575"/>
    <cellStyle name="Normal 5 4 2 7 2" xfId="6700"/>
    <cellStyle name="Normal 5 4 2 7 2 2" xfId="29472"/>
    <cellStyle name="Normal 5 4 2 7 3" xfId="10827"/>
    <cellStyle name="Normal 5 4 2 7 3 2" xfId="33599"/>
    <cellStyle name="Normal 5 4 2 7 4" xfId="15227"/>
    <cellStyle name="Normal 5 4 2 7 4 2" xfId="37999"/>
    <cellStyle name="Normal 5 4 2 7 5" xfId="19187"/>
    <cellStyle name="Normal 5 4 2 7 5 2" xfId="41959"/>
    <cellStyle name="Normal 5 4 2 7 6" xfId="25347"/>
    <cellStyle name="Normal 5 4 2 8" xfId="3565"/>
    <cellStyle name="Normal 5 4 2 8 2" xfId="7690"/>
    <cellStyle name="Normal 5 4 2 8 2 2" xfId="30462"/>
    <cellStyle name="Normal 5 4 2 8 3" xfId="11817"/>
    <cellStyle name="Normal 5 4 2 8 3 2" xfId="34589"/>
    <cellStyle name="Normal 5 4 2 8 4" xfId="16217"/>
    <cellStyle name="Normal 5 4 2 8 4 2" xfId="38989"/>
    <cellStyle name="Normal 5 4 2 8 5" xfId="20177"/>
    <cellStyle name="Normal 5 4 2 8 5 2" xfId="42949"/>
    <cellStyle name="Normal 5 4 2 8 6" xfId="26337"/>
    <cellStyle name="Normal 5 4 2 9" xfId="4445"/>
    <cellStyle name="Normal 5 4 2 9 2" xfId="27217"/>
    <cellStyle name="Normal 5 4 20" xfId="3455"/>
    <cellStyle name="Normal 5 4 20 2" xfId="7580"/>
    <cellStyle name="Normal 5 4 20 2 2" xfId="30352"/>
    <cellStyle name="Normal 5 4 20 3" xfId="11707"/>
    <cellStyle name="Normal 5 4 20 3 2" xfId="34479"/>
    <cellStyle name="Normal 5 4 20 4" xfId="16107"/>
    <cellStyle name="Normal 5 4 20 4 2" xfId="38879"/>
    <cellStyle name="Normal 5 4 20 5" xfId="20067"/>
    <cellStyle name="Normal 5 4 20 5 2" xfId="42839"/>
    <cellStyle name="Normal 5 4 20 6" xfId="26227"/>
    <cellStyle name="Normal 5 4 21" xfId="3510"/>
    <cellStyle name="Normal 5 4 21 2" xfId="7635"/>
    <cellStyle name="Normal 5 4 21 2 2" xfId="30407"/>
    <cellStyle name="Normal 5 4 21 3" xfId="11762"/>
    <cellStyle name="Normal 5 4 21 3 2" xfId="34534"/>
    <cellStyle name="Normal 5 4 21 4" xfId="16162"/>
    <cellStyle name="Normal 5 4 21 4 2" xfId="38934"/>
    <cellStyle name="Normal 5 4 21 5" xfId="20122"/>
    <cellStyle name="Normal 5 4 21 5 2" xfId="42894"/>
    <cellStyle name="Normal 5 4 21 6" xfId="26282"/>
    <cellStyle name="Normal 5 4 22" xfId="4225"/>
    <cellStyle name="Normal 5 4 22 2" xfId="26997"/>
    <cellStyle name="Normal 5 4 23" xfId="4280"/>
    <cellStyle name="Normal 5 4 23 2" xfId="27052"/>
    <cellStyle name="Normal 5 4 24" xfId="4335"/>
    <cellStyle name="Normal 5 4 24 2" xfId="27107"/>
    <cellStyle name="Normal 5 4 25" xfId="4390"/>
    <cellStyle name="Normal 5 4 25 2" xfId="27162"/>
    <cellStyle name="Normal 5 4 26" xfId="8350"/>
    <cellStyle name="Normal 5 4 26 2" xfId="31122"/>
    <cellStyle name="Normal 5 4 27" xfId="8407"/>
    <cellStyle name="Normal 5 4 27 2" xfId="31179"/>
    <cellStyle name="Normal 5 4 28" xfId="8462"/>
    <cellStyle name="Normal 5 4 28 2" xfId="31234"/>
    <cellStyle name="Normal 5 4 29" xfId="8517"/>
    <cellStyle name="Normal 5 4 29 2" xfId="31289"/>
    <cellStyle name="Normal 5 4 3" xfId="320"/>
    <cellStyle name="Normal 5 4 3 10" xfId="16987"/>
    <cellStyle name="Normal 5 4 3 10 2" xfId="39759"/>
    <cellStyle name="Normal 5 4 3 11" xfId="23092"/>
    <cellStyle name="Normal 5 4 3 2" xfId="1090"/>
    <cellStyle name="Normal 5 4 3 2 2" xfId="5215"/>
    <cellStyle name="Normal 5 4 3 2 2 2" xfId="27987"/>
    <cellStyle name="Normal 5 4 3 2 3" xfId="9342"/>
    <cellStyle name="Normal 5 4 3 2 3 2" xfId="32114"/>
    <cellStyle name="Normal 5 4 3 2 4" xfId="13742"/>
    <cellStyle name="Normal 5 4 3 2 4 2" xfId="36514"/>
    <cellStyle name="Normal 5 4 3 2 5" xfId="17702"/>
    <cellStyle name="Normal 5 4 3 2 5 2" xfId="40474"/>
    <cellStyle name="Normal 5 4 3 2 6" xfId="23862"/>
    <cellStyle name="Normal 5 4 3 3" xfId="1805"/>
    <cellStyle name="Normal 5 4 3 3 2" xfId="5930"/>
    <cellStyle name="Normal 5 4 3 3 2 2" xfId="28702"/>
    <cellStyle name="Normal 5 4 3 3 3" xfId="10057"/>
    <cellStyle name="Normal 5 4 3 3 3 2" xfId="32829"/>
    <cellStyle name="Normal 5 4 3 3 4" xfId="14457"/>
    <cellStyle name="Normal 5 4 3 3 4 2" xfId="37229"/>
    <cellStyle name="Normal 5 4 3 3 5" xfId="18417"/>
    <cellStyle name="Normal 5 4 3 3 5 2" xfId="41189"/>
    <cellStyle name="Normal 5 4 3 3 6" xfId="24577"/>
    <cellStyle name="Normal 5 4 3 4" xfId="2630"/>
    <cellStyle name="Normal 5 4 3 4 2" xfId="6755"/>
    <cellStyle name="Normal 5 4 3 4 2 2" xfId="29527"/>
    <cellStyle name="Normal 5 4 3 4 3" xfId="10882"/>
    <cellStyle name="Normal 5 4 3 4 3 2" xfId="33654"/>
    <cellStyle name="Normal 5 4 3 4 4" xfId="15282"/>
    <cellStyle name="Normal 5 4 3 4 4 2" xfId="38054"/>
    <cellStyle name="Normal 5 4 3 4 5" xfId="19242"/>
    <cellStyle name="Normal 5 4 3 4 5 2" xfId="42014"/>
    <cellStyle name="Normal 5 4 3 4 6" xfId="25402"/>
    <cellStyle name="Normal 5 4 3 5" xfId="3620"/>
    <cellStyle name="Normal 5 4 3 5 2" xfId="7745"/>
    <cellStyle name="Normal 5 4 3 5 2 2" xfId="30517"/>
    <cellStyle name="Normal 5 4 3 5 3" xfId="11872"/>
    <cellStyle name="Normal 5 4 3 5 3 2" xfId="34644"/>
    <cellStyle name="Normal 5 4 3 5 4" xfId="16272"/>
    <cellStyle name="Normal 5 4 3 5 4 2" xfId="39044"/>
    <cellStyle name="Normal 5 4 3 5 5" xfId="20232"/>
    <cellStyle name="Normal 5 4 3 5 5 2" xfId="43004"/>
    <cellStyle name="Normal 5 4 3 5 6" xfId="26392"/>
    <cellStyle name="Normal 5 4 3 6" xfId="4500"/>
    <cellStyle name="Normal 5 4 3 6 2" xfId="27272"/>
    <cellStyle name="Normal 5 4 3 7" xfId="8627"/>
    <cellStyle name="Normal 5 4 3 7 2" xfId="31399"/>
    <cellStyle name="Normal 5 4 3 8" xfId="12587"/>
    <cellStyle name="Normal 5 4 3 8 2" xfId="35359"/>
    <cellStyle name="Normal 5 4 3 9" xfId="13027"/>
    <cellStyle name="Normal 5 4 3 9 2" xfId="35799"/>
    <cellStyle name="Normal 5 4 30" xfId="12477"/>
    <cellStyle name="Normal 5 4 30 2" xfId="35249"/>
    <cellStyle name="Normal 5 4 31" xfId="12807"/>
    <cellStyle name="Normal 5 4 31 2" xfId="35579"/>
    <cellStyle name="Normal 5 4 32" xfId="12862"/>
    <cellStyle name="Normal 5 4 32 2" xfId="35634"/>
    <cellStyle name="Normal 5 4 33" xfId="12917"/>
    <cellStyle name="Normal 5 4 33 2" xfId="35689"/>
    <cellStyle name="Normal 5 4 34" xfId="16877"/>
    <cellStyle name="Normal 5 4 34 2" xfId="39649"/>
    <cellStyle name="Normal 5 4 35" xfId="20837"/>
    <cellStyle name="Normal 5 4 35 2" xfId="43609"/>
    <cellStyle name="Normal 5 4 36" xfId="20892"/>
    <cellStyle name="Normal 5 4 36 2" xfId="43664"/>
    <cellStyle name="Normal 5 4 37" xfId="20947"/>
    <cellStyle name="Normal 5 4 37 2" xfId="43719"/>
    <cellStyle name="Normal 5 4 38" xfId="21002"/>
    <cellStyle name="Normal 5 4 38 2" xfId="43774"/>
    <cellStyle name="Normal 5 4 39" xfId="21057"/>
    <cellStyle name="Normal 5 4 39 2" xfId="43829"/>
    <cellStyle name="Normal 5 4 4" xfId="485"/>
    <cellStyle name="Normal 5 4 4 10" xfId="17097"/>
    <cellStyle name="Normal 5 4 4 10 2" xfId="39869"/>
    <cellStyle name="Normal 5 4 4 11" xfId="23257"/>
    <cellStyle name="Normal 5 4 4 2" xfId="1200"/>
    <cellStyle name="Normal 5 4 4 2 2" xfId="5325"/>
    <cellStyle name="Normal 5 4 4 2 2 2" xfId="28097"/>
    <cellStyle name="Normal 5 4 4 2 3" xfId="9452"/>
    <cellStyle name="Normal 5 4 4 2 3 2" xfId="32224"/>
    <cellStyle name="Normal 5 4 4 2 4" xfId="13852"/>
    <cellStyle name="Normal 5 4 4 2 4 2" xfId="36624"/>
    <cellStyle name="Normal 5 4 4 2 5" xfId="17812"/>
    <cellStyle name="Normal 5 4 4 2 5 2" xfId="40584"/>
    <cellStyle name="Normal 5 4 4 2 6" xfId="23972"/>
    <cellStyle name="Normal 5 4 4 3" xfId="1915"/>
    <cellStyle name="Normal 5 4 4 3 2" xfId="6040"/>
    <cellStyle name="Normal 5 4 4 3 2 2" xfId="28812"/>
    <cellStyle name="Normal 5 4 4 3 3" xfId="10167"/>
    <cellStyle name="Normal 5 4 4 3 3 2" xfId="32939"/>
    <cellStyle name="Normal 5 4 4 3 4" xfId="14567"/>
    <cellStyle name="Normal 5 4 4 3 4 2" xfId="37339"/>
    <cellStyle name="Normal 5 4 4 3 5" xfId="18527"/>
    <cellStyle name="Normal 5 4 4 3 5 2" xfId="41299"/>
    <cellStyle name="Normal 5 4 4 3 6" xfId="24687"/>
    <cellStyle name="Normal 5 4 4 4" xfId="2740"/>
    <cellStyle name="Normal 5 4 4 4 2" xfId="6865"/>
    <cellStyle name="Normal 5 4 4 4 2 2" xfId="29637"/>
    <cellStyle name="Normal 5 4 4 4 3" xfId="10992"/>
    <cellStyle name="Normal 5 4 4 4 3 2" xfId="33764"/>
    <cellStyle name="Normal 5 4 4 4 4" xfId="15392"/>
    <cellStyle name="Normal 5 4 4 4 4 2" xfId="38164"/>
    <cellStyle name="Normal 5 4 4 4 5" xfId="19352"/>
    <cellStyle name="Normal 5 4 4 4 5 2" xfId="42124"/>
    <cellStyle name="Normal 5 4 4 4 6" xfId="25512"/>
    <cellStyle name="Normal 5 4 4 5" xfId="3730"/>
    <cellStyle name="Normal 5 4 4 5 2" xfId="7855"/>
    <cellStyle name="Normal 5 4 4 5 2 2" xfId="30627"/>
    <cellStyle name="Normal 5 4 4 5 3" xfId="11982"/>
    <cellStyle name="Normal 5 4 4 5 3 2" xfId="34754"/>
    <cellStyle name="Normal 5 4 4 5 4" xfId="16382"/>
    <cellStyle name="Normal 5 4 4 5 4 2" xfId="39154"/>
    <cellStyle name="Normal 5 4 4 5 5" xfId="20342"/>
    <cellStyle name="Normal 5 4 4 5 5 2" xfId="43114"/>
    <cellStyle name="Normal 5 4 4 5 6" xfId="26502"/>
    <cellStyle name="Normal 5 4 4 6" xfId="4610"/>
    <cellStyle name="Normal 5 4 4 6 2" xfId="27382"/>
    <cellStyle name="Normal 5 4 4 7" xfId="8737"/>
    <cellStyle name="Normal 5 4 4 7 2" xfId="31509"/>
    <cellStyle name="Normal 5 4 4 8" xfId="12697"/>
    <cellStyle name="Normal 5 4 4 8 2" xfId="35469"/>
    <cellStyle name="Normal 5 4 4 9" xfId="13137"/>
    <cellStyle name="Normal 5 4 4 9 2" xfId="35909"/>
    <cellStyle name="Normal 5 4 40" xfId="21112"/>
    <cellStyle name="Normal 5 4 40 2" xfId="43884"/>
    <cellStyle name="Normal 5 4 41" xfId="21167"/>
    <cellStyle name="Normal 5 4 41 2" xfId="43939"/>
    <cellStyle name="Normal 5 4 42" xfId="21222"/>
    <cellStyle name="Normal 5 4 42 2" xfId="43994"/>
    <cellStyle name="Normal 5 4 43" xfId="21277"/>
    <cellStyle name="Normal 5 4 43 2" xfId="44049"/>
    <cellStyle name="Normal 5 4 44" xfId="21332"/>
    <cellStyle name="Normal 5 4 44 2" xfId="44104"/>
    <cellStyle name="Normal 5 4 45" xfId="21387"/>
    <cellStyle name="Normal 5 4 45 2" xfId="44159"/>
    <cellStyle name="Normal 5 4 46" xfId="21442"/>
    <cellStyle name="Normal 5 4 46 2" xfId="44214"/>
    <cellStyle name="Normal 5 4 47" xfId="21497"/>
    <cellStyle name="Normal 5 4 47 2" xfId="44269"/>
    <cellStyle name="Normal 5 4 48" xfId="21552"/>
    <cellStyle name="Normal 5 4 48 2" xfId="44324"/>
    <cellStyle name="Normal 5 4 49" xfId="21607"/>
    <cellStyle name="Normal 5 4 49 2" xfId="44379"/>
    <cellStyle name="Normal 5 4 5" xfId="595"/>
    <cellStyle name="Normal 5 4 5 10" xfId="23367"/>
    <cellStyle name="Normal 5 4 5 2" xfId="1310"/>
    <cellStyle name="Normal 5 4 5 2 2" xfId="5435"/>
    <cellStyle name="Normal 5 4 5 2 2 2" xfId="28207"/>
    <cellStyle name="Normal 5 4 5 2 3" xfId="9562"/>
    <cellStyle name="Normal 5 4 5 2 3 2" xfId="32334"/>
    <cellStyle name="Normal 5 4 5 2 4" xfId="13962"/>
    <cellStyle name="Normal 5 4 5 2 4 2" xfId="36734"/>
    <cellStyle name="Normal 5 4 5 2 5" xfId="17922"/>
    <cellStyle name="Normal 5 4 5 2 5 2" xfId="40694"/>
    <cellStyle name="Normal 5 4 5 2 6" xfId="24082"/>
    <cellStyle name="Normal 5 4 5 3" xfId="2025"/>
    <cellStyle name="Normal 5 4 5 3 2" xfId="6150"/>
    <cellStyle name="Normal 5 4 5 3 2 2" xfId="28922"/>
    <cellStyle name="Normal 5 4 5 3 3" xfId="10277"/>
    <cellStyle name="Normal 5 4 5 3 3 2" xfId="33049"/>
    <cellStyle name="Normal 5 4 5 3 4" xfId="14677"/>
    <cellStyle name="Normal 5 4 5 3 4 2" xfId="37449"/>
    <cellStyle name="Normal 5 4 5 3 5" xfId="18637"/>
    <cellStyle name="Normal 5 4 5 3 5 2" xfId="41409"/>
    <cellStyle name="Normal 5 4 5 3 6" xfId="24797"/>
    <cellStyle name="Normal 5 4 5 4" xfId="2850"/>
    <cellStyle name="Normal 5 4 5 4 2" xfId="6975"/>
    <cellStyle name="Normal 5 4 5 4 2 2" xfId="29747"/>
    <cellStyle name="Normal 5 4 5 4 3" xfId="11102"/>
    <cellStyle name="Normal 5 4 5 4 3 2" xfId="33874"/>
    <cellStyle name="Normal 5 4 5 4 4" xfId="15502"/>
    <cellStyle name="Normal 5 4 5 4 4 2" xfId="38274"/>
    <cellStyle name="Normal 5 4 5 4 5" xfId="19462"/>
    <cellStyle name="Normal 5 4 5 4 5 2" xfId="42234"/>
    <cellStyle name="Normal 5 4 5 4 6" xfId="25622"/>
    <cellStyle name="Normal 5 4 5 5" xfId="3840"/>
    <cellStyle name="Normal 5 4 5 5 2" xfId="7965"/>
    <cellStyle name="Normal 5 4 5 5 2 2" xfId="30737"/>
    <cellStyle name="Normal 5 4 5 5 3" xfId="12092"/>
    <cellStyle name="Normal 5 4 5 5 3 2" xfId="34864"/>
    <cellStyle name="Normal 5 4 5 5 4" xfId="16492"/>
    <cellStyle name="Normal 5 4 5 5 4 2" xfId="39264"/>
    <cellStyle name="Normal 5 4 5 5 5" xfId="20452"/>
    <cellStyle name="Normal 5 4 5 5 5 2" xfId="43224"/>
    <cellStyle name="Normal 5 4 5 5 6" xfId="26612"/>
    <cellStyle name="Normal 5 4 5 6" xfId="4720"/>
    <cellStyle name="Normal 5 4 5 6 2" xfId="27492"/>
    <cellStyle name="Normal 5 4 5 7" xfId="8847"/>
    <cellStyle name="Normal 5 4 5 7 2" xfId="31619"/>
    <cellStyle name="Normal 5 4 5 8" xfId="13247"/>
    <cellStyle name="Normal 5 4 5 8 2" xfId="36019"/>
    <cellStyle name="Normal 5 4 5 9" xfId="17207"/>
    <cellStyle name="Normal 5 4 5 9 2" xfId="39979"/>
    <cellStyle name="Normal 5 4 50" xfId="21662"/>
    <cellStyle name="Normal 5 4 50 2" xfId="44434"/>
    <cellStyle name="Normal 5 4 51" xfId="21717"/>
    <cellStyle name="Normal 5 4 51 2" xfId="44489"/>
    <cellStyle name="Normal 5 4 52" xfId="21772"/>
    <cellStyle name="Normal 5 4 52 2" xfId="44544"/>
    <cellStyle name="Normal 5 4 53" xfId="21827"/>
    <cellStyle name="Normal 5 4 53 2" xfId="44599"/>
    <cellStyle name="Normal 5 4 54" xfId="21882"/>
    <cellStyle name="Normal 5 4 54 2" xfId="44654"/>
    <cellStyle name="Normal 5 4 55" xfId="21937"/>
    <cellStyle name="Normal 5 4 55 2" xfId="44709"/>
    <cellStyle name="Normal 5 4 56" xfId="21992"/>
    <cellStyle name="Normal 5 4 56 2" xfId="44764"/>
    <cellStyle name="Normal 5 4 57" xfId="22047"/>
    <cellStyle name="Normal 5 4 57 2" xfId="44819"/>
    <cellStyle name="Normal 5 4 58" xfId="22102"/>
    <cellStyle name="Normal 5 4 58 2" xfId="44874"/>
    <cellStyle name="Normal 5 4 59" xfId="22157"/>
    <cellStyle name="Normal 5 4 59 2" xfId="44929"/>
    <cellStyle name="Normal 5 4 6" xfId="650"/>
    <cellStyle name="Normal 5 4 6 10" xfId="23422"/>
    <cellStyle name="Normal 5 4 6 2" xfId="1365"/>
    <cellStyle name="Normal 5 4 6 2 2" xfId="5490"/>
    <cellStyle name="Normal 5 4 6 2 2 2" xfId="28262"/>
    <cellStyle name="Normal 5 4 6 2 3" xfId="9617"/>
    <cellStyle name="Normal 5 4 6 2 3 2" xfId="32389"/>
    <cellStyle name="Normal 5 4 6 2 4" xfId="14017"/>
    <cellStyle name="Normal 5 4 6 2 4 2" xfId="36789"/>
    <cellStyle name="Normal 5 4 6 2 5" xfId="17977"/>
    <cellStyle name="Normal 5 4 6 2 5 2" xfId="40749"/>
    <cellStyle name="Normal 5 4 6 2 6" xfId="24137"/>
    <cellStyle name="Normal 5 4 6 3" xfId="2080"/>
    <cellStyle name="Normal 5 4 6 3 2" xfId="6205"/>
    <cellStyle name="Normal 5 4 6 3 2 2" xfId="28977"/>
    <cellStyle name="Normal 5 4 6 3 3" xfId="10332"/>
    <cellStyle name="Normal 5 4 6 3 3 2" xfId="33104"/>
    <cellStyle name="Normal 5 4 6 3 4" xfId="14732"/>
    <cellStyle name="Normal 5 4 6 3 4 2" xfId="37504"/>
    <cellStyle name="Normal 5 4 6 3 5" xfId="18692"/>
    <cellStyle name="Normal 5 4 6 3 5 2" xfId="41464"/>
    <cellStyle name="Normal 5 4 6 3 6" xfId="24852"/>
    <cellStyle name="Normal 5 4 6 4" xfId="2905"/>
    <cellStyle name="Normal 5 4 6 4 2" xfId="7030"/>
    <cellStyle name="Normal 5 4 6 4 2 2" xfId="29802"/>
    <cellStyle name="Normal 5 4 6 4 3" xfId="11157"/>
    <cellStyle name="Normal 5 4 6 4 3 2" xfId="33929"/>
    <cellStyle name="Normal 5 4 6 4 4" xfId="15557"/>
    <cellStyle name="Normal 5 4 6 4 4 2" xfId="38329"/>
    <cellStyle name="Normal 5 4 6 4 5" xfId="19517"/>
    <cellStyle name="Normal 5 4 6 4 5 2" xfId="42289"/>
    <cellStyle name="Normal 5 4 6 4 6" xfId="25677"/>
    <cellStyle name="Normal 5 4 6 5" xfId="3895"/>
    <cellStyle name="Normal 5 4 6 5 2" xfId="8020"/>
    <cellStyle name="Normal 5 4 6 5 2 2" xfId="30792"/>
    <cellStyle name="Normal 5 4 6 5 3" xfId="12147"/>
    <cellStyle name="Normal 5 4 6 5 3 2" xfId="34919"/>
    <cellStyle name="Normal 5 4 6 5 4" xfId="16547"/>
    <cellStyle name="Normal 5 4 6 5 4 2" xfId="39319"/>
    <cellStyle name="Normal 5 4 6 5 5" xfId="20507"/>
    <cellStyle name="Normal 5 4 6 5 5 2" xfId="43279"/>
    <cellStyle name="Normal 5 4 6 5 6" xfId="26667"/>
    <cellStyle name="Normal 5 4 6 6" xfId="4775"/>
    <cellStyle name="Normal 5 4 6 6 2" xfId="27547"/>
    <cellStyle name="Normal 5 4 6 7" xfId="8902"/>
    <cellStyle name="Normal 5 4 6 7 2" xfId="31674"/>
    <cellStyle name="Normal 5 4 6 8" xfId="13302"/>
    <cellStyle name="Normal 5 4 6 8 2" xfId="36074"/>
    <cellStyle name="Normal 5 4 6 9" xfId="17262"/>
    <cellStyle name="Normal 5 4 6 9 2" xfId="40034"/>
    <cellStyle name="Normal 5 4 60" xfId="22212"/>
    <cellStyle name="Normal 5 4 60 2" xfId="44984"/>
    <cellStyle name="Normal 5 4 61" xfId="22267"/>
    <cellStyle name="Normal 5 4 61 2" xfId="45039"/>
    <cellStyle name="Normal 5 4 62" xfId="22322"/>
    <cellStyle name="Normal 5 4 62 2" xfId="45094"/>
    <cellStyle name="Normal 5 4 63" xfId="22377"/>
    <cellStyle name="Normal 5 4 63 2" xfId="45149"/>
    <cellStyle name="Normal 5 4 64" xfId="22432"/>
    <cellStyle name="Normal 5 4 64 2" xfId="45204"/>
    <cellStyle name="Normal 5 4 65" xfId="22487"/>
    <cellStyle name="Normal 5 4 65 2" xfId="45259"/>
    <cellStyle name="Normal 5 4 66" xfId="22542"/>
    <cellStyle name="Normal 5 4 66 2" xfId="45314"/>
    <cellStyle name="Normal 5 4 67" xfId="22597"/>
    <cellStyle name="Normal 5 4 67 2" xfId="45369"/>
    <cellStyle name="Normal 5 4 68" xfId="22652"/>
    <cellStyle name="Normal 5 4 68 2" xfId="45424"/>
    <cellStyle name="Normal 5 4 69" xfId="22707"/>
    <cellStyle name="Normal 5 4 69 2" xfId="45479"/>
    <cellStyle name="Normal 5 4 7" xfId="705"/>
    <cellStyle name="Normal 5 4 7 10" xfId="23477"/>
    <cellStyle name="Normal 5 4 7 2" xfId="1420"/>
    <cellStyle name="Normal 5 4 7 2 2" xfId="5545"/>
    <cellStyle name="Normal 5 4 7 2 2 2" xfId="28317"/>
    <cellStyle name="Normal 5 4 7 2 3" xfId="9672"/>
    <cellStyle name="Normal 5 4 7 2 3 2" xfId="32444"/>
    <cellStyle name="Normal 5 4 7 2 4" xfId="14072"/>
    <cellStyle name="Normal 5 4 7 2 4 2" xfId="36844"/>
    <cellStyle name="Normal 5 4 7 2 5" xfId="18032"/>
    <cellStyle name="Normal 5 4 7 2 5 2" xfId="40804"/>
    <cellStyle name="Normal 5 4 7 2 6" xfId="24192"/>
    <cellStyle name="Normal 5 4 7 3" xfId="2135"/>
    <cellStyle name="Normal 5 4 7 3 2" xfId="6260"/>
    <cellStyle name="Normal 5 4 7 3 2 2" xfId="29032"/>
    <cellStyle name="Normal 5 4 7 3 3" xfId="10387"/>
    <cellStyle name="Normal 5 4 7 3 3 2" xfId="33159"/>
    <cellStyle name="Normal 5 4 7 3 4" xfId="14787"/>
    <cellStyle name="Normal 5 4 7 3 4 2" xfId="37559"/>
    <cellStyle name="Normal 5 4 7 3 5" xfId="18747"/>
    <cellStyle name="Normal 5 4 7 3 5 2" xfId="41519"/>
    <cellStyle name="Normal 5 4 7 3 6" xfId="24907"/>
    <cellStyle name="Normal 5 4 7 4" xfId="2960"/>
    <cellStyle name="Normal 5 4 7 4 2" xfId="7085"/>
    <cellStyle name="Normal 5 4 7 4 2 2" xfId="29857"/>
    <cellStyle name="Normal 5 4 7 4 3" xfId="11212"/>
    <cellStyle name="Normal 5 4 7 4 3 2" xfId="33984"/>
    <cellStyle name="Normal 5 4 7 4 4" xfId="15612"/>
    <cellStyle name="Normal 5 4 7 4 4 2" xfId="38384"/>
    <cellStyle name="Normal 5 4 7 4 5" xfId="19572"/>
    <cellStyle name="Normal 5 4 7 4 5 2" xfId="42344"/>
    <cellStyle name="Normal 5 4 7 4 6" xfId="25732"/>
    <cellStyle name="Normal 5 4 7 5" xfId="3950"/>
    <cellStyle name="Normal 5 4 7 5 2" xfId="8075"/>
    <cellStyle name="Normal 5 4 7 5 2 2" xfId="30847"/>
    <cellStyle name="Normal 5 4 7 5 3" xfId="12202"/>
    <cellStyle name="Normal 5 4 7 5 3 2" xfId="34974"/>
    <cellStyle name="Normal 5 4 7 5 4" xfId="16602"/>
    <cellStyle name="Normal 5 4 7 5 4 2" xfId="39374"/>
    <cellStyle name="Normal 5 4 7 5 5" xfId="20562"/>
    <cellStyle name="Normal 5 4 7 5 5 2" xfId="43334"/>
    <cellStyle name="Normal 5 4 7 5 6" xfId="26722"/>
    <cellStyle name="Normal 5 4 7 6" xfId="4830"/>
    <cellStyle name="Normal 5 4 7 6 2" xfId="27602"/>
    <cellStyle name="Normal 5 4 7 7" xfId="8957"/>
    <cellStyle name="Normal 5 4 7 7 2" xfId="31729"/>
    <cellStyle name="Normal 5 4 7 8" xfId="13357"/>
    <cellStyle name="Normal 5 4 7 8 2" xfId="36129"/>
    <cellStyle name="Normal 5 4 7 9" xfId="17317"/>
    <cellStyle name="Normal 5 4 7 9 2" xfId="40089"/>
    <cellStyle name="Normal 5 4 70" xfId="22762"/>
    <cellStyle name="Normal 5 4 70 2" xfId="45534"/>
    <cellStyle name="Normal 5 4 71" xfId="22817"/>
    <cellStyle name="Normal 5 4 71 2" xfId="45589"/>
    <cellStyle name="Normal 5 4 72" xfId="22872"/>
    <cellStyle name="Normal 5 4 72 2" xfId="45644"/>
    <cellStyle name="Normal 5 4 73" xfId="22927"/>
    <cellStyle name="Normal 5 4 73 2" xfId="45699"/>
    <cellStyle name="Normal 5 4 74" xfId="22982"/>
    <cellStyle name="Normal 5 4 8" xfId="760"/>
    <cellStyle name="Normal 5 4 8 10" xfId="23532"/>
    <cellStyle name="Normal 5 4 8 2" xfId="1475"/>
    <cellStyle name="Normal 5 4 8 2 2" xfId="5600"/>
    <cellStyle name="Normal 5 4 8 2 2 2" xfId="28372"/>
    <cellStyle name="Normal 5 4 8 2 3" xfId="9727"/>
    <cellStyle name="Normal 5 4 8 2 3 2" xfId="32499"/>
    <cellStyle name="Normal 5 4 8 2 4" xfId="14127"/>
    <cellStyle name="Normal 5 4 8 2 4 2" xfId="36899"/>
    <cellStyle name="Normal 5 4 8 2 5" xfId="18087"/>
    <cellStyle name="Normal 5 4 8 2 5 2" xfId="40859"/>
    <cellStyle name="Normal 5 4 8 2 6" xfId="24247"/>
    <cellStyle name="Normal 5 4 8 3" xfId="2190"/>
    <cellStyle name="Normal 5 4 8 3 2" xfId="6315"/>
    <cellStyle name="Normal 5 4 8 3 2 2" xfId="29087"/>
    <cellStyle name="Normal 5 4 8 3 3" xfId="10442"/>
    <cellStyle name="Normal 5 4 8 3 3 2" xfId="33214"/>
    <cellStyle name="Normal 5 4 8 3 4" xfId="14842"/>
    <cellStyle name="Normal 5 4 8 3 4 2" xfId="37614"/>
    <cellStyle name="Normal 5 4 8 3 5" xfId="18802"/>
    <cellStyle name="Normal 5 4 8 3 5 2" xfId="41574"/>
    <cellStyle name="Normal 5 4 8 3 6" xfId="24962"/>
    <cellStyle name="Normal 5 4 8 4" xfId="3015"/>
    <cellStyle name="Normal 5 4 8 4 2" xfId="7140"/>
    <cellStyle name="Normal 5 4 8 4 2 2" xfId="29912"/>
    <cellStyle name="Normal 5 4 8 4 3" xfId="11267"/>
    <cellStyle name="Normal 5 4 8 4 3 2" xfId="34039"/>
    <cellStyle name="Normal 5 4 8 4 4" xfId="15667"/>
    <cellStyle name="Normal 5 4 8 4 4 2" xfId="38439"/>
    <cellStyle name="Normal 5 4 8 4 5" xfId="19627"/>
    <cellStyle name="Normal 5 4 8 4 5 2" xfId="42399"/>
    <cellStyle name="Normal 5 4 8 4 6" xfId="25787"/>
    <cellStyle name="Normal 5 4 8 5" xfId="4005"/>
    <cellStyle name="Normal 5 4 8 5 2" xfId="8130"/>
    <cellStyle name="Normal 5 4 8 5 2 2" xfId="30902"/>
    <cellStyle name="Normal 5 4 8 5 3" xfId="12257"/>
    <cellStyle name="Normal 5 4 8 5 3 2" xfId="35029"/>
    <cellStyle name="Normal 5 4 8 5 4" xfId="16657"/>
    <cellStyle name="Normal 5 4 8 5 4 2" xfId="39429"/>
    <cellStyle name="Normal 5 4 8 5 5" xfId="20617"/>
    <cellStyle name="Normal 5 4 8 5 5 2" xfId="43389"/>
    <cellStyle name="Normal 5 4 8 5 6" xfId="26777"/>
    <cellStyle name="Normal 5 4 8 6" xfId="4885"/>
    <cellStyle name="Normal 5 4 8 6 2" xfId="27657"/>
    <cellStyle name="Normal 5 4 8 7" xfId="9012"/>
    <cellStyle name="Normal 5 4 8 7 2" xfId="31784"/>
    <cellStyle name="Normal 5 4 8 8" xfId="13412"/>
    <cellStyle name="Normal 5 4 8 8 2" xfId="36184"/>
    <cellStyle name="Normal 5 4 8 9" xfId="17372"/>
    <cellStyle name="Normal 5 4 8 9 2" xfId="40144"/>
    <cellStyle name="Normal 5 4 9" xfId="870"/>
    <cellStyle name="Normal 5 4 9 10" xfId="23642"/>
    <cellStyle name="Normal 5 4 9 2" xfId="1585"/>
    <cellStyle name="Normal 5 4 9 2 2" xfId="5710"/>
    <cellStyle name="Normal 5 4 9 2 2 2" xfId="28482"/>
    <cellStyle name="Normal 5 4 9 2 3" xfId="9837"/>
    <cellStyle name="Normal 5 4 9 2 3 2" xfId="32609"/>
    <cellStyle name="Normal 5 4 9 2 4" xfId="14237"/>
    <cellStyle name="Normal 5 4 9 2 4 2" xfId="37009"/>
    <cellStyle name="Normal 5 4 9 2 5" xfId="18197"/>
    <cellStyle name="Normal 5 4 9 2 5 2" xfId="40969"/>
    <cellStyle name="Normal 5 4 9 2 6" xfId="24357"/>
    <cellStyle name="Normal 5 4 9 3" xfId="2300"/>
    <cellStyle name="Normal 5 4 9 3 2" xfId="6425"/>
    <cellStyle name="Normal 5 4 9 3 2 2" xfId="29197"/>
    <cellStyle name="Normal 5 4 9 3 3" xfId="10552"/>
    <cellStyle name="Normal 5 4 9 3 3 2" xfId="33324"/>
    <cellStyle name="Normal 5 4 9 3 4" xfId="14952"/>
    <cellStyle name="Normal 5 4 9 3 4 2" xfId="37724"/>
    <cellStyle name="Normal 5 4 9 3 5" xfId="18912"/>
    <cellStyle name="Normal 5 4 9 3 5 2" xfId="41684"/>
    <cellStyle name="Normal 5 4 9 3 6" xfId="25072"/>
    <cellStyle name="Normal 5 4 9 4" xfId="3125"/>
    <cellStyle name="Normal 5 4 9 4 2" xfId="7250"/>
    <cellStyle name="Normal 5 4 9 4 2 2" xfId="30022"/>
    <cellStyle name="Normal 5 4 9 4 3" xfId="11377"/>
    <cellStyle name="Normal 5 4 9 4 3 2" xfId="34149"/>
    <cellStyle name="Normal 5 4 9 4 4" xfId="15777"/>
    <cellStyle name="Normal 5 4 9 4 4 2" xfId="38549"/>
    <cellStyle name="Normal 5 4 9 4 5" xfId="19737"/>
    <cellStyle name="Normal 5 4 9 4 5 2" xfId="42509"/>
    <cellStyle name="Normal 5 4 9 4 6" xfId="25897"/>
    <cellStyle name="Normal 5 4 9 5" xfId="4115"/>
    <cellStyle name="Normal 5 4 9 5 2" xfId="8240"/>
    <cellStyle name="Normal 5 4 9 5 2 2" xfId="31012"/>
    <cellStyle name="Normal 5 4 9 5 3" xfId="12367"/>
    <cellStyle name="Normal 5 4 9 5 3 2" xfId="35139"/>
    <cellStyle name="Normal 5 4 9 5 4" xfId="16767"/>
    <cellStyle name="Normal 5 4 9 5 4 2" xfId="39539"/>
    <cellStyle name="Normal 5 4 9 5 5" xfId="20727"/>
    <cellStyle name="Normal 5 4 9 5 5 2" xfId="43499"/>
    <cellStyle name="Normal 5 4 9 5 6" xfId="26887"/>
    <cellStyle name="Normal 5 4 9 6" xfId="4995"/>
    <cellStyle name="Normal 5 4 9 6 2" xfId="27767"/>
    <cellStyle name="Normal 5 4 9 7" xfId="9122"/>
    <cellStyle name="Normal 5 4 9 7 2" xfId="31894"/>
    <cellStyle name="Normal 5 4 9 8" xfId="13522"/>
    <cellStyle name="Normal 5 4 9 8 2" xfId="36294"/>
    <cellStyle name="Normal 5 4 9 9" xfId="17482"/>
    <cellStyle name="Normal 5 4 9 9 2" xfId="40254"/>
    <cellStyle name="Normal 5 40" xfId="20944"/>
    <cellStyle name="Normal 5 40 2" xfId="43716"/>
    <cellStyle name="Normal 5 41" xfId="20999"/>
    <cellStyle name="Normal 5 41 2" xfId="43771"/>
    <cellStyle name="Normal 5 42" xfId="21054"/>
    <cellStyle name="Normal 5 42 2" xfId="43826"/>
    <cellStyle name="Normal 5 43" xfId="21109"/>
    <cellStyle name="Normal 5 43 2" xfId="43881"/>
    <cellStyle name="Normal 5 44" xfId="21164"/>
    <cellStyle name="Normal 5 44 2" xfId="43936"/>
    <cellStyle name="Normal 5 45" xfId="21219"/>
    <cellStyle name="Normal 5 45 2" xfId="43991"/>
    <cellStyle name="Normal 5 46" xfId="21274"/>
    <cellStyle name="Normal 5 46 2" xfId="44046"/>
    <cellStyle name="Normal 5 47" xfId="21329"/>
    <cellStyle name="Normal 5 47 2" xfId="44101"/>
    <cellStyle name="Normal 5 48" xfId="21384"/>
    <cellStyle name="Normal 5 48 2" xfId="44156"/>
    <cellStyle name="Normal 5 49" xfId="21439"/>
    <cellStyle name="Normal 5 49 2" xfId="44211"/>
    <cellStyle name="Normal 5 5" xfId="262"/>
    <cellStyle name="Normal 5 5 10" xfId="8569"/>
    <cellStyle name="Normal 5 5 10 2" xfId="31341"/>
    <cellStyle name="Normal 5 5 11" xfId="12529"/>
    <cellStyle name="Normal 5 5 11 2" xfId="35301"/>
    <cellStyle name="Normal 5 5 12" xfId="12969"/>
    <cellStyle name="Normal 5 5 12 2" xfId="35741"/>
    <cellStyle name="Normal 5 5 13" xfId="16929"/>
    <cellStyle name="Normal 5 5 13 2" xfId="39701"/>
    <cellStyle name="Normal 5 5 14" xfId="372"/>
    <cellStyle name="Normal 5 5 14 2" xfId="23144"/>
    <cellStyle name="Normal 5 5 15" xfId="23034"/>
    <cellStyle name="Normal 5 5 2" xfId="427"/>
    <cellStyle name="Normal 5 5 2 10" xfId="17039"/>
    <cellStyle name="Normal 5 5 2 10 2" xfId="39811"/>
    <cellStyle name="Normal 5 5 2 11" xfId="23199"/>
    <cellStyle name="Normal 5 5 2 2" xfId="1142"/>
    <cellStyle name="Normal 5 5 2 2 2" xfId="5267"/>
    <cellStyle name="Normal 5 5 2 2 2 2" xfId="28039"/>
    <cellStyle name="Normal 5 5 2 2 3" xfId="9394"/>
    <cellStyle name="Normal 5 5 2 2 3 2" xfId="32166"/>
    <cellStyle name="Normal 5 5 2 2 4" xfId="13794"/>
    <cellStyle name="Normal 5 5 2 2 4 2" xfId="36566"/>
    <cellStyle name="Normal 5 5 2 2 5" xfId="17754"/>
    <cellStyle name="Normal 5 5 2 2 5 2" xfId="40526"/>
    <cellStyle name="Normal 5 5 2 2 6" xfId="23914"/>
    <cellStyle name="Normal 5 5 2 3" xfId="1857"/>
    <cellStyle name="Normal 5 5 2 3 2" xfId="5982"/>
    <cellStyle name="Normal 5 5 2 3 2 2" xfId="28754"/>
    <cellStyle name="Normal 5 5 2 3 3" xfId="10109"/>
    <cellStyle name="Normal 5 5 2 3 3 2" xfId="32881"/>
    <cellStyle name="Normal 5 5 2 3 4" xfId="14509"/>
    <cellStyle name="Normal 5 5 2 3 4 2" xfId="37281"/>
    <cellStyle name="Normal 5 5 2 3 5" xfId="18469"/>
    <cellStyle name="Normal 5 5 2 3 5 2" xfId="41241"/>
    <cellStyle name="Normal 5 5 2 3 6" xfId="24629"/>
    <cellStyle name="Normal 5 5 2 4" xfId="2682"/>
    <cellStyle name="Normal 5 5 2 4 2" xfId="6807"/>
    <cellStyle name="Normal 5 5 2 4 2 2" xfId="29579"/>
    <cellStyle name="Normal 5 5 2 4 3" xfId="10934"/>
    <cellStyle name="Normal 5 5 2 4 3 2" xfId="33706"/>
    <cellStyle name="Normal 5 5 2 4 4" xfId="15334"/>
    <cellStyle name="Normal 5 5 2 4 4 2" xfId="38106"/>
    <cellStyle name="Normal 5 5 2 4 5" xfId="19294"/>
    <cellStyle name="Normal 5 5 2 4 5 2" xfId="42066"/>
    <cellStyle name="Normal 5 5 2 4 6" xfId="25454"/>
    <cellStyle name="Normal 5 5 2 5" xfId="3672"/>
    <cellStyle name="Normal 5 5 2 5 2" xfId="7797"/>
    <cellStyle name="Normal 5 5 2 5 2 2" xfId="30569"/>
    <cellStyle name="Normal 5 5 2 5 3" xfId="11924"/>
    <cellStyle name="Normal 5 5 2 5 3 2" xfId="34696"/>
    <cellStyle name="Normal 5 5 2 5 4" xfId="16324"/>
    <cellStyle name="Normal 5 5 2 5 4 2" xfId="39096"/>
    <cellStyle name="Normal 5 5 2 5 5" xfId="20284"/>
    <cellStyle name="Normal 5 5 2 5 5 2" xfId="43056"/>
    <cellStyle name="Normal 5 5 2 5 6" xfId="26444"/>
    <cellStyle name="Normal 5 5 2 6" xfId="4552"/>
    <cellStyle name="Normal 5 5 2 6 2" xfId="27324"/>
    <cellStyle name="Normal 5 5 2 7" xfId="8679"/>
    <cellStyle name="Normal 5 5 2 7 2" xfId="31451"/>
    <cellStyle name="Normal 5 5 2 8" xfId="12639"/>
    <cellStyle name="Normal 5 5 2 8 2" xfId="35411"/>
    <cellStyle name="Normal 5 5 2 9" xfId="13079"/>
    <cellStyle name="Normal 5 5 2 9 2" xfId="35851"/>
    <cellStyle name="Normal 5 5 3" xfId="537"/>
    <cellStyle name="Normal 5 5 3 10" xfId="17149"/>
    <cellStyle name="Normal 5 5 3 10 2" xfId="39921"/>
    <cellStyle name="Normal 5 5 3 11" xfId="23309"/>
    <cellStyle name="Normal 5 5 3 2" xfId="1252"/>
    <cellStyle name="Normal 5 5 3 2 2" xfId="5377"/>
    <cellStyle name="Normal 5 5 3 2 2 2" xfId="28149"/>
    <cellStyle name="Normal 5 5 3 2 3" xfId="9504"/>
    <cellStyle name="Normal 5 5 3 2 3 2" xfId="32276"/>
    <cellStyle name="Normal 5 5 3 2 4" xfId="13904"/>
    <cellStyle name="Normal 5 5 3 2 4 2" xfId="36676"/>
    <cellStyle name="Normal 5 5 3 2 5" xfId="17864"/>
    <cellStyle name="Normal 5 5 3 2 5 2" xfId="40636"/>
    <cellStyle name="Normal 5 5 3 2 6" xfId="24024"/>
    <cellStyle name="Normal 5 5 3 3" xfId="1967"/>
    <cellStyle name="Normal 5 5 3 3 2" xfId="6092"/>
    <cellStyle name="Normal 5 5 3 3 2 2" xfId="28864"/>
    <cellStyle name="Normal 5 5 3 3 3" xfId="10219"/>
    <cellStyle name="Normal 5 5 3 3 3 2" xfId="32991"/>
    <cellStyle name="Normal 5 5 3 3 4" xfId="14619"/>
    <cellStyle name="Normal 5 5 3 3 4 2" xfId="37391"/>
    <cellStyle name="Normal 5 5 3 3 5" xfId="18579"/>
    <cellStyle name="Normal 5 5 3 3 5 2" xfId="41351"/>
    <cellStyle name="Normal 5 5 3 3 6" xfId="24739"/>
    <cellStyle name="Normal 5 5 3 4" xfId="2792"/>
    <cellStyle name="Normal 5 5 3 4 2" xfId="6917"/>
    <cellStyle name="Normal 5 5 3 4 2 2" xfId="29689"/>
    <cellStyle name="Normal 5 5 3 4 3" xfId="11044"/>
    <cellStyle name="Normal 5 5 3 4 3 2" xfId="33816"/>
    <cellStyle name="Normal 5 5 3 4 4" xfId="15444"/>
    <cellStyle name="Normal 5 5 3 4 4 2" xfId="38216"/>
    <cellStyle name="Normal 5 5 3 4 5" xfId="19404"/>
    <cellStyle name="Normal 5 5 3 4 5 2" xfId="42176"/>
    <cellStyle name="Normal 5 5 3 4 6" xfId="25564"/>
    <cellStyle name="Normal 5 5 3 5" xfId="3782"/>
    <cellStyle name="Normal 5 5 3 5 2" xfId="7907"/>
    <cellStyle name="Normal 5 5 3 5 2 2" xfId="30679"/>
    <cellStyle name="Normal 5 5 3 5 3" xfId="12034"/>
    <cellStyle name="Normal 5 5 3 5 3 2" xfId="34806"/>
    <cellStyle name="Normal 5 5 3 5 4" xfId="16434"/>
    <cellStyle name="Normal 5 5 3 5 4 2" xfId="39206"/>
    <cellStyle name="Normal 5 5 3 5 5" xfId="20394"/>
    <cellStyle name="Normal 5 5 3 5 5 2" xfId="43166"/>
    <cellStyle name="Normal 5 5 3 5 6" xfId="26554"/>
    <cellStyle name="Normal 5 5 3 6" xfId="4662"/>
    <cellStyle name="Normal 5 5 3 6 2" xfId="27434"/>
    <cellStyle name="Normal 5 5 3 7" xfId="8789"/>
    <cellStyle name="Normal 5 5 3 7 2" xfId="31561"/>
    <cellStyle name="Normal 5 5 3 8" xfId="12749"/>
    <cellStyle name="Normal 5 5 3 8 2" xfId="35521"/>
    <cellStyle name="Normal 5 5 3 9" xfId="13189"/>
    <cellStyle name="Normal 5 5 3 9 2" xfId="35961"/>
    <cellStyle name="Normal 5 5 4" xfId="812"/>
    <cellStyle name="Normal 5 5 4 10" xfId="23584"/>
    <cellStyle name="Normal 5 5 4 2" xfId="1527"/>
    <cellStyle name="Normal 5 5 4 2 2" xfId="5652"/>
    <cellStyle name="Normal 5 5 4 2 2 2" xfId="28424"/>
    <cellStyle name="Normal 5 5 4 2 3" xfId="9779"/>
    <cellStyle name="Normal 5 5 4 2 3 2" xfId="32551"/>
    <cellStyle name="Normal 5 5 4 2 4" xfId="14179"/>
    <cellStyle name="Normal 5 5 4 2 4 2" xfId="36951"/>
    <cellStyle name="Normal 5 5 4 2 5" xfId="18139"/>
    <cellStyle name="Normal 5 5 4 2 5 2" xfId="40911"/>
    <cellStyle name="Normal 5 5 4 2 6" xfId="24299"/>
    <cellStyle name="Normal 5 5 4 3" xfId="2242"/>
    <cellStyle name="Normal 5 5 4 3 2" xfId="6367"/>
    <cellStyle name="Normal 5 5 4 3 2 2" xfId="29139"/>
    <cellStyle name="Normal 5 5 4 3 3" xfId="10494"/>
    <cellStyle name="Normal 5 5 4 3 3 2" xfId="33266"/>
    <cellStyle name="Normal 5 5 4 3 4" xfId="14894"/>
    <cellStyle name="Normal 5 5 4 3 4 2" xfId="37666"/>
    <cellStyle name="Normal 5 5 4 3 5" xfId="18854"/>
    <cellStyle name="Normal 5 5 4 3 5 2" xfId="41626"/>
    <cellStyle name="Normal 5 5 4 3 6" xfId="25014"/>
    <cellStyle name="Normal 5 5 4 4" xfId="3067"/>
    <cellStyle name="Normal 5 5 4 4 2" xfId="7192"/>
    <cellStyle name="Normal 5 5 4 4 2 2" xfId="29964"/>
    <cellStyle name="Normal 5 5 4 4 3" xfId="11319"/>
    <cellStyle name="Normal 5 5 4 4 3 2" xfId="34091"/>
    <cellStyle name="Normal 5 5 4 4 4" xfId="15719"/>
    <cellStyle name="Normal 5 5 4 4 4 2" xfId="38491"/>
    <cellStyle name="Normal 5 5 4 4 5" xfId="19679"/>
    <cellStyle name="Normal 5 5 4 4 5 2" xfId="42451"/>
    <cellStyle name="Normal 5 5 4 4 6" xfId="25839"/>
    <cellStyle name="Normal 5 5 4 5" xfId="4057"/>
    <cellStyle name="Normal 5 5 4 5 2" xfId="8182"/>
    <cellStyle name="Normal 5 5 4 5 2 2" xfId="30954"/>
    <cellStyle name="Normal 5 5 4 5 3" xfId="12309"/>
    <cellStyle name="Normal 5 5 4 5 3 2" xfId="35081"/>
    <cellStyle name="Normal 5 5 4 5 4" xfId="16709"/>
    <cellStyle name="Normal 5 5 4 5 4 2" xfId="39481"/>
    <cellStyle name="Normal 5 5 4 5 5" xfId="20669"/>
    <cellStyle name="Normal 5 5 4 5 5 2" xfId="43441"/>
    <cellStyle name="Normal 5 5 4 5 6" xfId="26829"/>
    <cellStyle name="Normal 5 5 4 6" xfId="4937"/>
    <cellStyle name="Normal 5 5 4 6 2" xfId="27709"/>
    <cellStyle name="Normal 5 5 4 7" xfId="9064"/>
    <cellStyle name="Normal 5 5 4 7 2" xfId="31836"/>
    <cellStyle name="Normal 5 5 4 8" xfId="13464"/>
    <cellStyle name="Normal 5 5 4 8 2" xfId="36236"/>
    <cellStyle name="Normal 5 5 4 9" xfId="17424"/>
    <cellStyle name="Normal 5 5 4 9 2" xfId="40196"/>
    <cellStyle name="Normal 5 5 5" xfId="1032"/>
    <cellStyle name="Normal 5 5 5 2" xfId="5157"/>
    <cellStyle name="Normal 5 5 5 2 2" xfId="27929"/>
    <cellStyle name="Normal 5 5 5 3" xfId="9284"/>
    <cellStyle name="Normal 5 5 5 3 2" xfId="32056"/>
    <cellStyle name="Normal 5 5 5 4" xfId="13684"/>
    <cellStyle name="Normal 5 5 5 4 2" xfId="36456"/>
    <cellStyle name="Normal 5 5 5 5" xfId="17644"/>
    <cellStyle name="Normal 5 5 5 5 2" xfId="40416"/>
    <cellStyle name="Normal 5 5 5 6" xfId="23804"/>
    <cellStyle name="Normal 5 5 6" xfId="1747"/>
    <cellStyle name="Normal 5 5 6 2" xfId="5872"/>
    <cellStyle name="Normal 5 5 6 2 2" xfId="28644"/>
    <cellStyle name="Normal 5 5 6 3" xfId="9999"/>
    <cellStyle name="Normal 5 5 6 3 2" xfId="32771"/>
    <cellStyle name="Normal 5 5 6 4" xfId="14399"/>
    <cellStyle name="Normal 5 5 6 4 2" xfId="37171"/>
    <cellStyle name="Normal 5 5 6 5" xfId="18359"/>
    <cellStyle name="Normal 5 5 6 5 2" xfId="41131"/>
    <cellStyle name="Normal 5 5 6 6" xfId="24519"/>
    <cellStyle name="Normal 5 5 7" xfId="2572"/>
    <cellStyle name="Normal 5 5 7 2" xfId="6697"/>
    <cellStyle name="Normal 5 5 7 2 2" xfId="29469"/>
    <cellStyle name="Normal 5 5 7 3" xfId="10824"/>
    <cellStyle name="Normal 5 5 7 3 2" xfId="33596"/>
    <cellStyle name="Normal 5 5 7 4" xfId="15224"/>
    <cellStyle name="Normal 5 5 7 4 2" xfId="37996"/>
    <cellStyle name="Normal 5 5 7 5" xfId="19184"/>
    <cellStyle name="Normal 5 5 7 5 2" xfId="41956"/>
    <cellStyle name="Normal 5 5 7 6" xfId="25344"/>
    <cellStyle name="Normal 5 5 8" xfId="3562"/>
    <cellStyle name="Normal 5 5 8 2" xfId="7687"/>
    <cellStyle name="Normal 5 5 8 2 2" xfId="30459"/>
    <cellStyle name="Normal 5 5 8 3" xfId="11814"/>
    <cellStyle name="Normal 5 5 8 3 2" xfId="34586"/>
    <cellStyle name="Normal 5 5 8 4" xfId="16214"/>
    <cellStyle name="Normal 5 5 8 4 2" xfId="38986"/>
    <cellStyle name="Normal 5 5 8 5" xfId="20174"/>
    <cellStyle name="Normal 5 5 8 5 2" xfId="42946"/>
    <cellStyle name="Normal 5 5 8 6" xfId="26334"/>
    <cellStyle name="Normal 5 5 9" xfId="4442"/>
    <cellStyle name="Normal 5 5 9 2" xfId="27214"/>
    <cellStyle name="Normal 5 50" xfId="21494"/>
    <cellStyle name="Normal 5 50 2" xfId="44266"/>
    <cellStyle name="Normal 5 51" xfId="21549"/>
    <cellStyle name="Normal 5 51 2" xfId="44321"/>
    <cellStyle name="Normal 5 52" xfId="21604"/>
    <cellStyle name="Normal 5 52 2" xfId="44376"/>
    <cellStyle name="Normal 5 53" xfId="21659"/>
    <cellStyle name="Normal 5 53 2" xfId="44431"/>
    <cellStyle name="Normal 5 54" xfId="21714"/>
    <cellStyle name="Normal 5 54 2" xfId="44486"/>
    <cellStyle name="Normal 5 55" xfId="21769"/>
    <cellStyle name="Normal 5 55 2" xfId="44541"/>
    <cellStyle name="Normal 5 56" xfId="21824"/>
    <cellStyle name="Normal 5 56 2" xfId="44596"/>
    <cellStyle name="Normal 5 57" xfId="21879"/>
    <cellStyle name="Normal 5 57 2" xfId="44651"/>
    <cellStyle name="Normal 5 58" xfId="21934"/>
    <cellStyle name="Normal 5 58 2" xfId="44706"/>
    <cellStyle name="Normal 5 59" xfId="21989"/>
    <cellStyle name="Normal 5 59 2" xfId="44761"/>
    <cellStyle name="Normal 5 6" xfId="317"/>
    <cellStyle name="Normal 5 6 10" xfId="16984"/>
    <cellStyle name="Normal 5 6 10 2" xfId="39756"/>
    <cellStyle name="Normal 5 6 11" xfId="23089"/>
    <cellStyle name="Normal 5 6 2" xfId="1087"/>
    <cellStyle name="Normal 5 6 2 2" xfId="5212"/>
    <cellStyle name="Normal 5 6 2 2 2" xfId="27984"/>
    <cellStyle name="Normal 5 6 2 3" xfId="9339"/>
    <cellStyle name="Normal 5 6 2 3 2" xfId="32111"/>
    <cellStyle name="Normal 5 6 2 4" xfId="13739"/>
    <cellStyle name="Normal 5 6 2 4 2" xfId="36511"/>
    <cellStyle name="Normal 5 6 2 5" xfId="17699"/>
    <cellStyle name="Normal 5 6 2 5 2" xfId="40471"/>
    <cellStyle name="Normal 5 6 2 6" xfId="23859"/>
    <cellStyle name="Normal 5 6 3" xfId="1802"/>
    <cellStyle name="Normal 5 6 3 2" xfId="5927"/>
    <cellStyle name="Normal 5 6 3 2 2" xfId="28699"/>
    <cellStyle name="Normal 5 6 3 3" xfId="10054"/>
    <cellStyle name="Normal 5 6 3 3 2" xfId="32826"/>
    <cellStyle name="Normal 5 6 3 4" xfId="14454"/>
    <cellStyle name="Normal 5 6 3 4 2" xfId="37226"/>
    <cellStyle name="Normal 5 6 3 5" xfId="18414"/>
    <cellStyle name="Normal 5 6 3 5 2" xfId="41186"/>
    <cellStyle name="Normal 5 6 3 6" xfId="24574"/>
    <cellStyle name="Normal 5 6 4" xfId="2627"/>
    <cellStyle name="Normal 5 6 4 2" xfId="6752"/>
    <cellStyle name="Normal 5 6 4 2 2" xfId="29524"/>
    <cellStyle name="Normal 5 6 4 3" xfId="10879"/>
    <cellStyle name="Normal 5 6 4 3 2" xfId="33651"/>
    <cellStyle name="Normal 5 6 4 4" xfId="15279"/>
    <cellStyle name="Normal 5 6 4 4 2" xfId="38051"/>
    <cellStyle name="Normal 5 6 4 5" xfId="19239"/>
    <cellStyle name="Normal 5 6 4 5 2" xfId="42011"/>
    <cellStyle name="Normal 5 6 4 6" xfId="25399"/>
    <cellStyle name="Normal 5 6 5" xfId="3617"/>
    <cellStyle name="Normal 5 6 5 2" xfId="7742"/>
    <cellStyle name="Normal 5 6 5 2 2" xfId="30514"/>
    <cellStyle name="Normal 5 6 5 3" xfId="11869"/>
    <cellStyle name="Normal 5 6 5 3 2" xfId="34641"/>
    <cellStyle name="Normal 5 6 5 4" xfId="16269"/>
    <cellStyle name="Normal 5 6 5 4 2" xfId="39041"/>
    <cellStyle name="Normal 5 6 5 5" xfId="20229"/>
    <cellStyle name="Normal 5 6 5 5 2" xfId="43001"/>
    <cellStyle name="Normal 5 6 5 6" xfId="26389"/>
    <cellStyle name="Normal 5 6 6" xfId="4497"/>
    <cellStyle name="Normal 5 6 6 2" xfId="27269"/>
    <cellStyle name="Normal 5 6 7" xfId="8624"/>
    <cellStyle name="Normal 5 6 7 2" xfId="31396"/>
    <cellStyle name="Normal 5 6 8" xfId="12584"/>
    <cellStyle name="Normal 5 6 8 2" xfId="35356"/>
    <cellStyle name="Normal 5 6 9" xfId="13024"/>
    <cellStyle name="Normal 5 6 9 2" xfId="35796"/>
    <cellStyle name="Normal 5 60" xfId="22044"/>
    <cellStyle name="Normal 5 60 2" xfId="44816"/>
    <cellStyle name="Normal 5 61" xfId="22099"/>
    <cellStyle name="Normal 5 61 2" xfId="44871"/>
    <cellStyle name="Normal 5 62" xfId="22154"/>
    <cellStyle name="Normal 5 62 2" xfId="44926"/>
    <cellStyle name="Normal 5 63" xfId="22209"/>
    <cellStyle name="Normal 5 63 2" xfId="44981"/>
    <cellStyle name="Normal 5 64" xfId="22264"/>
    <cellStyle name="Normal 5 64 2" xfId="45036"/>
    <cellStyle name="Normal 5 65" xfId="22319"/>
    <cellStyle name="Normal 5 65 2" xfId="45091"/>
    <cellStyle name="Normal 5 66" xfId="22374"/>
    <cellStyle name="Normal 5 66 2" xfId="45146"/>
    <cellStyle name="Normal 5 67" xfId="22429"/>
    <cellStyle name="Normal 5 67 2" xfId="45201"/>
    <cellStyle name="Normal 5 68" xfId="22484"/>
    <cellStyle name="Normal 5 68 2" xfId="45256"/>
    <cellStyle name="Normal 5 69" xfId="22539"/>
    <cellStyle name="Normal 5 69 2" xfId="45311"/>
    <cellStyle name="Normal 5 7" xfId="482"/>
    <cellStyle name="Normal 5 7 10" xfId="17094"/>
    <cellStyle name="Normal 5 7 10 2" xfId="39866"/>
    <cellStyle name="Normal 5 7 11" xfId="23254"/>
    <cellStyle name="Normal 5 7 2" xfId="1197"/>
    <cellStyle name="Normal 5 7 2 2" xfId="5322"/>
    <cellStyle name="Normal 5 7 2 2 2" xfId="28094"/>
    <cellStyle name="Normal 5 7 2 3" xfId="9449"/>
    <cellStyle name="Normal 5 7 2 3 2" xfId="32221"/>
    <cellStyle name="Normal 5 7 2 4" xfId="13849"/>
    <cellStyle name="Normal 5 7 2 4 2" xfId="36621"/>
    <cellStyle name="Normal 5 7 2 5" xfId="17809"/>
    <cellStyle name="Normal 5 7 2 5 2" xfId="40581"/>
    <cellStyle name="Normal 5 7 2 6" xfId="23969"/>
    <cellStyle name="Normal 5 7 3" xfId="1912"/>
    <cellStyle name="Normal 5 7 3 2" xfId="6037"/>
    <cellStyle name="Normal 5 7 3 2 2" xfId="28809"/>
    <cellStyle name="Normal 5 7 3 3" xfId="10164"/>
    <cellStyle name="Normal 5 7 3 3 2" xfId="32936"/>
    <cellStyle name="Normal 5 7 3 4" xfId="14564"/>
    <cellStyle name="Normal 5 7 3 4 2" xfId="37336"/>
    <cellStyle name="Normal 5 7 3 5" xfId="18524"/>
    <cellStyle name="Normal 5 7 3 5 2" xfId="41296"/>
    <cellStyle name="Normal 5 7 3 6" xfId="24684"/>
    <cellStyle name="Normal 5 7 4" xfId="2737"/>
    <cellStyle name="Normal 5 7 4 2" xfId="6862"/>
    <cellStyle name="Normal 5 7 4 2 2" xfId="29634"/>
    <cellStyle name="Normal 5 7 4 3" xfId="10989"/>
    <cellStyle name="Normal 5 7 4 3 2" xfId="33761"/>
    <cellStyle name="Normal 5 7 4 4" xfId="15389"/>
    <cellStyle name="Normal 5 7 4 4 2" xfId="38161"/>
    <cellStyle name="Normal 5 7 4 5" xfId="19349"/>
    <cellStyle name="Normal 5 7 4 5 2" xfId="42121"/>
    <cellStyle name="Normal 5 7 4 6" xfId="25509"/>
    <cellStyle name="Normal 5 7 5" xfId="3727"/>
    <cellStyle name="Normal 5 7 5 2" xfId="7852"/>
    <cellStyle name="Normal 5 7 5 2 2" xfId="30624"/>
    <cellStyle name="Normal 5 7 5 3" xfId="11979"/>
    <cellStyle name="Normal 5 7 5 3 2" xfId="34751"/>
    <cellStyle name="Normal 5 7 5 4" xfId="16379"/>
    <cellStyle name="Normal 5 7 5 4 2" xfId="39151"/>
    <cellStyle name="Normal 5 7 5 5" xfId="20339"/>
    <cellStyle name="Normal 5 7 5 5 2" xfId="43111"/>
    <cellStyle name="Normal 5 7 5 6" xfId="26499"/>
    <cellStyle name="Normal 5 7 6" xfId="4607"/>
    <cellStyle name="Normal 5 7 6 2" xfId="27379"/>
    <cellStyle name="Normal 5 7 7" xfId="8734"/>
    <cellStyle name="Normal 5 7 7 2" xfId="31506"/>
    <cellStyle name="Normal 5 7 8" xfId="12694"/>
    <cellStyle name="Normal 5 7 8 2" xfId="35466"/>
    <cellStyle name="Normal 5 7 9" xfId="13134"/>
    <cellStyle name="Normal 5 7 9 2" xfId="35906"/>
    <cellStyle name="Normal 5 70" xfId="22594"/>
    <cellStyle name="Normal 5 70 2" xfId="45366"/>
    <cellStyle name="Normal 5 71" xfId="22649"/>
    <cellStyle name="Normal 5 71 2" xfId="45421"/>
    <cellStyle name="Normal 5 72" xfId="22704"/>
    <cellStyle name="Normal 5 72 2" xfId="45476"/>
    <cellStyle name="Normal 5 73" xfId="22759"/>
    <cellStyle name="Normal 5 73 2" xfId="45531"/>
    <cellStyle name="Normal 5 74" xfId="22814"/>
    <cellStyle name="Normal 5 74 2" xfId="45586"/>
    <cellStyle name="Normal 5 75" xfId="22869"/>
    <cellStyle name="Normal 5 75 2" xfId="45641"/>
    <cellStyle name="Normal 5 76" xfId="22924"/>
    <cellStyle name="Normal 5 76 2" xfId="45696"/>
    <cellStyle name="Normal 5 77" xfId="22979"/>
    <cellStyle name="Normal 5 8" xfId="592"/>
    <cellStyle name="Normal 5 8 10" xfId="23364"/>
    <cellStyle name="Normal 5 8 2" xfId="1307"/>
    <cellStyle name="Normal 5 8 2 2" xfId="5432"/>
    <cellStyle name="Normal 5 8 2 2 2" xfId="28204"/>
    <cellStyle name="Normal 5 8 2 3" xfId="9559"/>
    <cellStyle name="Normal 5 8 2 3 2" xfId="32331"/>
    <cellStyle name="Normal 5 8 2 4" xfId="13959"/>
    <cellStyle name="Normal 5 8 2 4 2" xfId="36731"/>
    <cellStyle name="Normal 5 8 2 5" xfId="17919"/>
    <cellStyle name="Normal 5 8 2 5 2" xfId="40691"/>
    <cellStyle name="Normal 5 8 2 6" xfId="24079"/>
    <cellStyle name="Normal 5 8 3" xfId="2022"/>
    <cellStyle name="Normal 5 8 3 2" xfId="6147"/>
    <cellStyle name="Normal 5 8 3 2 2" xfId="28919"/>
    <cellStyle name="Normal 5 8 3 3" xfId="10274"/>
    <cellStyle name="Normal 5 8 3 3 2" xfId="33046"/>
    <cellStyle name="Normal 5 8 3 4" xfId="14674"/>
    <cellStyle name="Normal 5 8 3 4 2" xfId="37446"/>
    <cellStyle name="Normal 5 8 3 5" xfId="18634"/>
    <cellStyle name="Normal 5 8 3 5 2" xfId="41406"/>
    <cellStyle name="Normal 5 8 3 6" xfId="24794"/>
    <cellStyle name="Normal 5 8 4" xfId="2847"/>
    <cellStyle name="Normal 5 8 4 2" xfId="6972"/>
    <cellStyle name="Normal 5 8 4 2 2" xfId="29744"/>
    <cellStyle name="Normal 5 8 4 3" xfId="11099"/>
    <cellStyle name="Normal 5 8 4 3 2" xfId="33871"/>
    <cellStyle name="Normal 5 8 4 4" xfId="15499"/>
    <cellStyle name="Normal 5 8 4 4 2" xfId="38271"/>
    <cellStyle name="Normal 5 8 4 5" xfId="19459"/>
    <cellStyle name="Normal 5 8 4 5 2" xfId="42231"/>
    <cellStyle name="Normal 5 8 4 6" xfId="25619"/>
    <cellStyle name="Normal 5 8 5" xfId="3837"/>
    <cellStyle name="Normal 5 8 5 2" xfId="7962"/>
    <cellStyle name="Normal 5 8 5 2 2" xfId="30734"/>
    <cellStyle name="Normal 5 8 5 3" xfId="12089"/>
    <cellStyle name="Normal 5 8 5 3 2" xfId="34861"/>
    <cellStyle name="Normal 5 8 5 4" xfId="16489"/>
    <cellStyle name="Normal 5 8 5 4 2" xfId="39261"/>
    <cellStyle name="Normal 5 8 5 5" xfId="20449"/>
    <cellStyle name="Normal 5 8 5 5 2" xfId="43221"/>
    <cellStyle name="Normal 5 8 5 6" xfId="26609"/>
    <cellStyle name="Normal 5 8 6" xfId="4717"/>
    <cellStyle name="Normal 5 8 6 2" xfId="27489"/>
    <cellStyle name="Normal 5 8 7" xfId="8844"/>
    <cellStyle name="Normal 5 8 7 2" xfId="31616"/>
    <cellStyle name="Normal 5 8 8" xfId="13244"/>
    <cellStyle name="Normal 5 8 8 2" xfId="36016"/>
    <cellStyle name="Normal 5 8 9" xfId="17204"/>
    <cellStyle name="Normal 5 8 9 2" xfId="39976"/>
    <cellStyle name="Normal 5 9" xfId="647"/>
    <cellStyle name="Normal 5 9 10" xfId="23419"/>
    <cellStyle name="Normal 5 9 2" xfId="1362"/>
    <cellStyle name="Normal 5 9 2 2" xfId="5487"/>
    <cellStyle name="Normal 5 9 2 2 2" xfId="28259"/>
    <cellStyle name="Normal 5 9 2 3" xfId="9614"/>
    <cellStyle name="Normal 5 9 2 3 2" xfId="32386"/>
    <cellStyle name="Normal 5 9 2 4" xfId="14014"/>
    <cellStyle name="Normal 5 9 2 4 2" xfId="36786"/>
    <cellStyle name="Normal 5 9 2 5" xfId="17974"/>
    <cellStyle name="Normal 5 9 2 5 2" xfId="40746"/>
    <cellStyle name="Normal 5 9 2 6" xfId="24134"/>
    <cellStyle name="Normal 5 9 3" xfId="2077"/>
    <cellStyle name="Normal 5 9 3 2" xfId="6202"/>
    <cellStyle name="Normal 5 9 3 2 2" xfId="28974"/>
    <cellStyle name="Normal 5 9 3 3" xfId="10329"/>
    <cellStyle name="Normal 5 9 3 3 2" xfId="33101"/>
    <cellStyle name="Normal 5 9 3 4" xfId="14729"/>
    <cellStyle name="Normal 5 9 3 4 2" xfId="37501"/>
    <cellStyle name="Normal 5 9 3 5" xfId="18689"/>
    <cellStyle name="Normal 5 9 3 5 2" xfId="41461"/>
    <cellStyle name="Normal 5 9 3 6" xfId="24849"/>
    <cellStyle name="Normal 5 9 4" xfId="2902"/>
    <cellStyle name="Normal 5 9 4 2" xfId="7027"/>
    <cellStyle name="Normal 5 9 4 2 2" xfId="29799"/>
    <cellStyle name="Normal 5 9 4 3" xfId="11154"/>
    <cellStyle name="Normal 5 9 4 3 2" xfId="33926"/>
    <cellStyle name="Normal 5 9 4 4" xfId="15554"/>
    <cellStyle name="Normal 5 9 4 4 2" xfId="38326"/>
    <cellStyle name="Normal 5 9 4 5" xfId="19514"/>
    <cellStyle name="Normal 5 9 4 5 2" xfId="42286"/>
    <cellStyle name="Normal 5 9 4 6" xfId="25674"/>
    <cellStyle name="Normal 5 9 5" xfId="3892"/>
    <cellStyle name="Normal 5 9 5 2" xfId="8017"/>
    <cellStyle name="Normal 5 9 5 2 2" xfId="30789"/>
    <cellStyle name="Normal 5 9 5 3" xfId="12144"/>
    <cellStyle name="Normal 5 9 5 3 2" xfId="34916"/>
    <cellStyle name="Normal 5 9 5 4" xfId="16544"/>
    <cellStyle name="Normal 5 9 5 4 2" xfId="39316"/>
    <cellStyle name="Normal 5 9 5 5" xfId="20504"/>
    <cellStyle name="Normal 5 9 5 5 2" xfId="43276"/>
    <cellStyle name="Normal 5 9 5 6" xfId="26664"/>
    <cellStyle name="Normal 5 9 6" xfId="4772"/>
    <cellStyle name="Normal 5 9 6 2" xfId="27544"/>
    <cellStyle name="Normal 5 9 7" xfId="8899"/>
    <cellStyle name="Normal 5 9 7 2" xfId="31671"/>
    <cellStyle name="Normal 5 9 8" xfId="13299"/>
    <cellStyle name="Normal 5 9 8 2" xfId="36071"/>
    <cellStyle name="Normal 5 9 9" xfId="17259"/>
    <cellStyle name="Normal 5 9 9 2" xfId="40031"/>
    <cellStyle name="Normal 6" xfId="174"/>
    <cellStyle name="Normal 6 2" xfId="175"/>
    <cellStyle name="Normal 6 2 2" xfId="176"/>
    <cellStyle name="Normal 7" xfId="177"/>
    <cellStyle name="Normal 7 2" xfId="178"/>
    <cellStyle name="Normal 7 2 2" xfId="179"/>
    <cellStyle name="Normal 7 3" xfId="180"/>
    <cellStyle name="Normal 8" xfId="181"/>
    <cellStyle name="Normal 8 10" xfId="871"/>
    <cellStyle name="Normal 8 10 10" xfId="23643"/>
    <cellStyle name="Normal 8 10 2" xfId="1586"/>
    <cellStyle name="Normal 8 10 2 2" xfId="5711"/>
    <cellStyle name="Normal 8 10 2 2 2" xfId="28483"/>
    <cellStyle name="Normal 8 10 2 3" xfId="9838"/>
    <cellStyle name="Normal 8 10 2 3 2" xfId="32610"/>
    <cellStyle name="Normal 8 10 2 4" xfId="14238"/>
    <cellStyle name="Normal 8 10 2 4 2" xfId="37010"/>
    <cellStyle name="Normal 8 10 2 5" xfId="18198"/>
    <cellStyle name="Normal 8 10 2 5 2" xfId="40970"/>
    <cellStyle name="Normal 8 10 2 6" xfId="24358"/>
    <cellStyle name="Normal 8 10 3" xfId="2301"/>
    <cellStyle name="Normal 8 10 3 2" xfId="6426"/>
    <cellStyle name="Normal 8 10 3 2 2" xfId="29198"/>
    <cellStyle name="Normal 8 10 3 3" xfId="10553"/>
    <cellStyle name="Normal 8 10 3 3 2" xfId="33325"/>
    <cellStyle name="Normal 8 10 3 4" xfId="14953"/>
    <cellStyle name="Normal 8 10 3 4 2" xfId="37725"/>
    <cellStyle name="Normal 8 10 3 5" xfId="18913"/>
    <cellStyle name="Normal 8 10 3 5 2" xfId="41685"/>
    <cellStyle name="Normal 8 10 3 6" xfId="25073"/>
    <cellStyle name="Normal 8 10 4" xfId="3126"/>
    <cellStyle name="Normal 8 10 4 2" xfId="7251"/>
    <cellStyle name="Normal 8 10 4 2 2" xfId="30023"/>
    <cellStyle name="Normal 8 10 4 3" xfId="11378"/>
    <cellStyle name="Normal 8 10 4 3 2" xfId="34150"/>
    <cellStyle name="Normal 8 10 4 4" xfId="15778"/>
    <cellStyle name="Normal 8 10 4 4 2" xfId="38550"/>
    <cellStyle name="Normal 8 10 4 5" xfId="19738"/>
    <cellStyle name="Normal 8 10 4 5 2" xfId="42510"/>
    <cellStyle name="Normal 8 10 4 6" xfId="25898"/>
    <cellStyle name="Normal 8 10 5" xfId="4116"/>
    <cellStyle name="Normal 8 10 5 2" xfId="8241"/>
    <cellStyle name="Normal 8 10 5 2 2" xfId="31013"/>
    <cellStyle name="Normal 8 10 5 3" xfId="12368"/>
    <cellStyle name="Normal 8 10 5 3 2" xfId="35140"/>
    <cellStyle name="Normal 8 10 5 4" xfId="16768"/>
    <cellStyle name="Normal 8 10 5 4 2" xfId="39540"/>
    <cellStyle name="Normal 8 10 5 5" xfId="20728"/>
    <cellStyle name="Normal 8 10 5 5 2" xfId="43500"/>
    <cellStyle name="Normal 8 10 5 6" xfId="26888"/>
    <cellStyle name="Normal 8 10 6" xfId="4996"/>
    <cellStyle name="Normal 8 10 6 2" xfId="27768"/>
    <cellStyle name="Normal 8 10 7" xfId="9123"/>
    <cellStyle name="Normal 8 10 7 2" xfId="31895"/>
    <cellStyle name="Normal 8 10 8" xfId="13523"/>
    <cellStyle name="Normal 8 10 8 2" xfId="36295"/>
    <cellStyle name="Normal 8 10 9" xfId="17483"/>
    <cellStyle name="Normal 8 10 9 2" xfId="40255"/>
    <cellStyle name="Normal 8 11" xfId="926"/>
    <cellStyle name="Normal 8 11 10" xfId="23698"/>
    <cellStyle name="Normal 8 11 2" xfId="1641"/>
    <cellStyle name="Normal 8 11 2 2" xfId="5766"/>
    <cellStyle name="Normal 8 11 2 2 2" xfId="28538"/>
    <cellStyle name="Normal 8 11 2 3" xfId="9893"/>
    <cellStyle name="Normal 8 11 2 3 2" xfId="32665"/>
    <cellStyle name="Normal 8 11 2 4" xfId="14293"/>
    <cellStyle name="Normal 8 11 2 4 2" xfId="37065"/>
    <cellStyle name="Normal 8 11 2 5" xfId="18253"/>
    <cellStyle name="Normal 8 11 2 5 2" xfId="41025"/>
    <cellStyle name="Normal 8 11 2 6" xfId="24413"/>
    <cellStyle name="Normal 8 11 3" xfId="2356"/>
    <cellStyle name="Normal 8 11 3 2" xfId="6481"/>
    <cellStyle name="Normal 8 11 3 2 2" xfId="29253"/>
    <cellStyle name="Normal 8 11 3 3" xfId="10608"/>
    <cellStyle name="Normal 8 11 3 3 2" xfId="33380"/>
    <cellStyle name="Normal 8 11 3 4" xfId="15008"/>
    <cellStyle name="Normal 8 11 3 4 2" xfId="37780"/>
    <cellStyle name="Normal 8 11 3 5" xfId="18968"/>
    <cellStyle name="Normal 8 11 3 5 2" xfId="41740"/>
    <cellStyle name="Normal 8 11 3 6" xfId="25128"/>
    <cellStyle name="Normal 8 11 4" xfId="3181"/>
    <cellStyle name="Normal 8 11 4 2" xfId="7306"/>
    <cellStyle name="Normal 8 11 4 2 2" xfId="30078"/>
    <cellStyle name="Normal 8 11 4 3" xfId="11433"/>
    <cellStyle name="Normal 8 11 4 3 2" xfId="34205"/>
    <cellStyle name="Normal 8 11 4 4" xfId="15833"/>
    <cellStyle name="Normal 8 11 4 4 2" xfId="38605"/>
    <cellStyle name="Normal 8 11 4 5" xfId="19793"/>
    <cellStyle name="Normal 8 11 4 5 2" xfId="42565"/>
    <cellStyle name="Normal 8 11 4 6" xfId="25953"/>
    <cellStyle name="Normal 8 11 5" xfId="4171"/>
    <cellStyle name="Normal 8 11 5 2" xfId="8296"/>
    <cellStyle name="Normal 8 11 5 2 2" xfId="31068"/>
    <cellStyle name="Normal 8 11 5 3" xfId="12423"/>
    <cellStyle name="Normal 8 11 5 3 2" xfId="35195"/>
    <cellStyle name="Normal 8 11 5 4" xfId="16823"/>
    <cellStyle name="Normal 8 11 5 4 2" xfId="39595"/>
    <cellStyle name="Normal 8 11 5 5" xfId="20783"/>
    <cellStyle name="Normal 8 11 5 5 2" xfId="43555"/>
    <cellStyle name="Normal 8 11 5 6" xfId="26943"/>
    <cellStyle name="Normal 8 11 6" xfId="5051"/>
    <cellStyle name="Normal 8 11 6 2" xfId="27823"/>
    <cellStyle name="Normal 8 11 7" xfId="9178"/>
    <cellStyle name="Normal 8 11 7 2" xfId="31950"/>
    <cellStyle name="Normal 8 11 8" xfId="13578"/>
    <cellStyle name="Normal 8 11 8 2" xfId="36350"/>
    <cellStyle name="Normal 8 11 9" xfId="17538"/>
    <cellStyle name="Normal 8 11 9 2" xfId="40310"/>
    <cellStyle name="Normal 8 12" xfId="981"/>
    <cellStyle name="Normal 8 12 2" xfId="5106"/>
    <cellStyle name="Normal 8 12 2 2" xfId="27878"/>
    <cellStyle name="Normal 8 12 3" xfId="9233"/>
    <cellStyle name="Normal 8 12 3 2" xfId="32005"/>
    <cellStyle name="Normal 8 12 4" xfId="13633"/>
    <cellStyle name="Normal 8 12 4 2" xfId="36405"/>
    <cellStyle name="Normal 8 12 5" xfId="17593"/>
    <cellStyle name="Normal 8 12 5 2" xfId="40365"/>
    <cellStyle name="Normal 8 12 6" xfId="23753"/>
    <cellStyle name="Normal 8 13" xfId="1696"/>
    <cellStyle name="Normal 8 13 2" xfId="5821"/>
    <cellStyle name="Normal 8 13 2 2" xfId="28593"/>
    <cellStyle name="Normal 8 13 3" xfId="9948"/>
    <cellStyle name="Normal 8 13 3 2" xfId="32720"/>
    <cellStyle name="Normal 8 13 4" xfId="14348"/>
    <cellStyle name="Normal 8 13 4 2" xfId="37120"/>
    <cellStyle name="Normal 8 13 5" xfId="18308"/>
    <cellStyle name="Normal 8 13 5 2" xfId="41080"/>
    <cellStyle name="Normal 8 13 6" xfId="24468"/>
    <cellStyle name="Normal 8 14" xfId="2411"/>
    <cellStyle name="Normal 8 14 2" xfId="6536"/>
    <cellStyle name="Normal 8 14 2 2" xfId="29308"/>
    <cellStyle name="Normal 8 14 3" xfId="10663"/>
    <cellStyle name="Normal 8 14 3 2" xfId="33435"/>
    <cellStyle name="Normal 8 14 4" xfId="15063"/>
    <cellStyle name="Normal 8 14 4 2" xfId="37835"/>
    <cellStyle name="Normal 8 14 5" xfId="19023"/>
    <cellStyle name="Normal 8 14 5 2" xfId="41795"/>
    <cellStyle name="Normal 8 14 6" xfId="25183"/>
    <cellStyle name="Normal 8 15" xfId="2466"/>
    <cellStyle name="Normal 8 15 2" xfId="6591"/>
    <cellStyle name="Normal 8 15 2 2" xfId="29363"/>
    <cellStyle name="Normal 8 15 3" xfId="10718"/>
    <cellStyle name="Normal 8 15 3 2" xfId="33490"/>
    <cellStyle name="Normal 8 15 4" xfId="15118"/>
    <cellStyle name="Normal 8 15 4 2" xfId="37890"/>
    <cellStyle name="Normal 8 15 5" xfId="19078"/>
    <cellStyle name="Normal 8 15 5 2" xfId="41850"/>
    <cellStyle name="Normal 8 15 6" xfId="25238"/>
    <cellStyle name="Normal 8 16" xfId="2521"/>
    <cellStyle name="Normal 8 16 2" xfId="6646"/>
    <cellStyle name="Normal 8 16 2 2" xfId="29418"/>
    <cellStyle name="Normal 8 16 3" xfId="10773"/>
    <cellStyle name="Normal 8 16 3 2" xfId="33545"/>
    <cellStyle name="Normal 8 16 4" xfId="15173"/>
    <cellStyle name="Normal 8 16 4 2" xfId="37945"/>
    <cellStyle name="Normal 8 16 5" xfId="19133"/>
    <cellStyle name="Normal 8 16 5 2" xfId="41905"/>
    <cellStyle name="Normal 8 16 6" xfId="25293"/>
    <cellStyle name="Normal 8 17" xfId="3236"/>
    <cellStyle name="Normal 8 17 2" xfId="7361"/>
    <cellStyle name="Normal 8 17 2 2" xfId="30133"/>
    <cellStyle name="Normal 8 17 3" xfId="11488"/>
    <cellStyle name="Normal 8 17 3 2" xfId="34260"/>
    <cellStyle name="Normal 8 17 4" xfId="15888"/>
    <cellStyle name="Normal 8 17 4 2" xfId="38660"/>
    <cellStyle name="Normal 8 17 5" xfId="19848"/>
    <cellStyle name="Normal 8 17 5 2" xfId="42620"/>
    <cellStyle name="Normal 8 17 6" xfId="26008"/>
    <cellStyle name="Normal 8 18" xfId="3291"/>
    <cellStyle name="Normal 8 18 2" xfId="7416"/>
    <cellStyle name="Normal 8 18 2 2" xfId="30188"/>
    <cellStyle name="Normal 8 18 3" xfId="11543"/>
    <cellStyle name="Normal 8 18 3 2" xfId="34315"/>
    <cellStyle name="Normal 8 18 4" xfId="15943"/>
    <cellStyle name="Normal 8 18 4 2" xfId="38715"/>
    <cellStyle name="Normal 8 18 5" xfId="19903"/>
    <cellStyle name="Normal 8 18 5 2" xfId="42675"/>
    <cellStyle name="Normal 8 18 6" xfId="26063"/>
    <cellStyle name="Normal 8 19" xfId="3346"/>
    <cellStyle name="Normal 8 19 2" xfId="7471"/>
    <cellStyle name="Normal 8 19 2 2" xfId="30243"/>
    <cellStyle name="Normal 8 19 3" xfId="11598"/>
    <cellStyle name="Normal 8 19 3 2" xfId="34370"/>
    <cellStyle name="Normal 8 19 4" xfId="15998"/>
    <cellStyle name="Normal 8 19 4 2" xfId="38770"/>
    <cellStyle name="Normal 8 19 5" xfId="19958"/>
    <cellStyle name="Normal 8 19 5 2" xfId="42730"/>
    <cellStyle name="Normal 8 19 6" xfId="26118"/>
    <cellStyle name="Normal 8 2" xfId="182"/>
    <cellStyle name="Normal 8 2 10" xfId="927"/>
    <cellStyle name="Normal 8 2 10 10" xfId="23699"/>
    <cellStyle name="Normal 8 2 10 2" xfId="1642"/>
    <cellStyle name="Normal 8 2 10 2 2" xfId="5767"/>
    <cellStyle name="Normal 8 2 10 2 2 2" xfId="28539"/>
    <cellStyle name="Normal 8 2 10 2 3" xfId="9894"/>
    <cellStyle name="Normal 8 2 10 2 3 2" xfId="32666"/>
    <cellStyle name="Normal 8 2 10 2 4" xfId="14294"/>
    <cellStyle name="Normal 8 2 10 2 4 2" xfId="37066"/>
    <cellStyle name="Normal 8 2 10 2 5" xfId="18254"/>
    <cellStyle name="Normal 8 2 10 2 5 2" xfId="41026"/>
    <cellStyle name="Normal 8 2 10 2 6" xfId="24414"/>
    <cellStyle name="Normal 8 2 10 3" xfId="2357"/>
    <cellStyle name="Normal 8 2 10 3 2" xfId="6482"/>
    <cellStyle name="Normal 8 2 10 3 2 2" xfId="29254"/>
    <cellStyle name="Normal 8 2 10 3 3" xfId="10609"/>
    <cellStyle name="Normal 8 2 10 3 3 2" xfId="33381"/>
    <cellStyle name="Normal 8 2 10 3 4" xfId="15009"/>
    <cellStyle name="Normal 8 2 10 3 4 2" xfId="37781"/>
    <cellStyle name="Normal 8 2 10 3 5" xfId="18969"/>
    <cellStyle name="Normal 8 2 10 3 5 2" xfId="41741"/>
    <cellStyle name="Normal 8 2 10 3 6" xfId="25129"/>
    <cellStyle name="Normal 8 2 10 4" xfId="3182"/>
    <cellStyle name="Normal 8 2 10 4 2" xfId="7307"/>
    <cellStyle name="Normal 8 2 10 4 2 2" xfId="30079"/>
    <cellStyle name="Normal 8 2 10 4 3" xfId="11434"/>
    <cellStyle name="Normal 8 2 10 4 3 2" xfId="34206"/>
    <cellStyle name="Normal 8 2 10 4 4" xfId="15834"/>
    <cellStyle name="Normal 8 2 10 4 4 2" xfId="38606"/>
    <cellStyle name="Normal 8 2 10 4 5" xfId="19794"/>
    <cellStyle name="Normal 8 2 10 4 5 2" xfId="42566"/>
    <cellStyle name="Normal 8 2 10 4 6" xfId="25954"/>
    <cellStyle name="Normal 8 2 10 5" xfId="4172"/>
    <cellStyle name="Normal 8 2 10 5 2" xfId="8297"/>
    <cellStyle name="Normal 8 2 10 5 2 2" xfId="31069"/>
    <cellStyle name="Normal 8 2 10 5 3" xfId="12424"/>
    <cellStyle name="Normal 8 2 10 5 3 2" xfId="35196"/>
    <cellStyle name="Normal 8 2 10 5 4" xfId="16824"/>
    <cellStyle name="Normal 8 2 10 5 4 2" xfId="39596"/>
    <cellStyle name="Normal 8 2 10 5 5" xfId="20784"/>
    <cellStyle name="Normal 8 2 10 5 5 2" xfId="43556"/>
    <cellStyle name="Normal 8 2 10 5 6" xfId="26944"/>
    <cellStyle name="Normal 8 2 10 6" xfId="5052"/>
    <cellStyle name="Normal 8 2 10 6 2" xfId="27824"/>
    <cellStyle name="Normal 8 2 10 7" xfId="9179"/>
    <cellStyle name="Normal 8 2 10 7 2" xfId="31951"/>
    <cellStyle name="Normal 8 2 10 8" xfId="13579"/>
    <cellStyle name="Normal 8 2 10 8 2" xfId="36351"/>
    <cellStyle name="Normal 8 2 10 9" xfId="17539"/>
    <cellStyle name="Normal 8 2 10 9 2" xfId="40311"/>
    <cellStyle name="Normal 8 2 11" xfId="982"/>
    <cellStyle name="Normal 8 2 11 2" xfId="5107"/>
    <cellStyle name="Normal 8 2 11 2 2" xfId="27879"/>
    <cellStyle name="Normal 8 2 11 3" xfId="9234"/>
    <cellStyle name="Normal 8 2 11 3 2" xfId="32006"/>
    <cellStyle name="Normal 8 2 11 4" xfId="13634"/>
    <cellStyle name="Normal 8 2 11 4 2" xfId="36406"/>
    <cellStyle name="Normal 8 2 11 5" xfId="17594"/>
    <cellStyle name="Normal 8 2 11 5 2" xfId="40366"/>
    <cellStyle name="Normal 8 2 11 6" xfId="23754"/>
    <cellStyle name="Normal 8 2 12" xfId="1697"/>
    <cellStyle name="Normal 8 2 12 2" xfId="5822"/>
    <cellStyle name="Normal 8 2 12 2 2" xfId="28594"/>
    <cellStyle name="Normal 8 2 12 3" xfId="9949"/>
    <cellStyle name="Normal 8 2 12 3 2" xfId="32721"/>
    <cellStyle name="Normal 8 2 12 4" xfId="14349"/>
    <cellStyle name="Normal 8 2 12 4 2" xfId="37121"/>
    <cellStyle name="Normal 8 2 12 5" xfId="18309"/>
    <cellStyle name="Normal 8 2 12 5 2" xfId="41081"/>
    <cellStyle name="Normal 8 2 12 6" xfId="24469"/>
    <cellStyle name="Normal 8 2 13" xfId="2412"/>
    <cellStyle name="Normal 8 2 13 2" xfId="6537"/>
    <cellStyle name="Normal 8 2 13 2 2" xfId="29309"/>
    <cellStyle name="Normal 8 2 13 3" xfId="10664"/>
    <cellStyle name="Normal 8 2 13 3 2" xfId="33436"/>
    <cellStyle name="Normal 8 2 13 4" xfId="15064"/>
    <cellStyle name="Normal 8 2 13 4 2" xfId="37836"/>
    <cellStyle name="Normal 8 2 13 5" xfId="19024"/>
    <cellStyle name="Normal 8 2 13 5 2" xfId="41796"/>
    <cellStyle name="Normal 8 2 13 6" xfId="25184"/>
    <cellStyle name="Normal 8 2 14" xfId="2467"/>
    <cellStyle name="Normal 8 2 14 2" xfId="6592"/>
    <cellStyle name="Normal 8 2 14 2 2" xfId="29364"/>
    <cellStyle name="Normal 8 2 14 3" xfId="10719"/>
    <cellStyle name="Normal 8 2 14 3 2" xfId="33491"/>
    <cellStyle name="Normal 8 2 14 4" xfId="15119"/>
    <cellStyle name="Normal 8 2 14 4 2" xfId="37891"/>
    <cellStyle name="Normal 8 2 14 5" xfId="19079"/>
    <cellStyle name="Normal 8 2 14 5 2" xfId="41851"/>
    <cellStyle name="Normal 8 2 14 6" xfId="25239"/>
    <cellStyle name="Normal 8 2 15" xfId="2522"/>
    <cellStyle name="Normal 8 2 15 2" xfId="6647"/>
    <cellStyle name="Normal 8 2 15 2 2" xfId="29419"/>
    <cellStyle name="Normal 8 2 15 3" xfId="10774"/>
    <cellStyle name="Normal 8 2 15 3 2" xfId="33546"/>
    <cellStyle name="Normal 8 2 15 4" xfId="15174"/>
    <cellStyle name="Normal 8 2 15 4 2" xfId="37946"/>
    <cellStyle name="Normal 8 2 15 5" xfId="19134"/>
    <cellStyle name="Normal 8 2 15 5 2" xfId="41906"/>
    <cellStyle name="Normal 8 2 15 6" xfId="25294"/>
    <cellStyle name="Normal 8 2 16" xfId="3237"/>
    <cellStyle name="Normal 8 2 16 2" xfId="7362"/>
    <cellStyle name="Normal 8 2 16 2 2" xfId="30134"/>
    <cellStyle name="Normal 8 2 16 3" xfId="11489"/>
    <cellStyle name="Normal 8 2 16 3 2" xfId="34261"/>
    <cellStyle name="Normal 8 2 16 4" xfId="15889"/>
    <cellStyle name="Normal 8 2 16 4 2" xfId="38661"/>
    <cellStyle name="Normal 8 2 16 5" xfId="19849"/>
    <cellStyle name="Normal 8 2 16 5 2" xfId="42621"/>
    <cellStyle name="Normal 8 2 16 6" xfId="26009"/>
    <cellStyle name="Normal 8 2 17" xfId="3292"/>
    <cellStyle name="Normal 8 2 17 2" xfId="7417"/>
    <cellStyle name="Normal 8 2 17 2 2" xfId="30189"/>
    <cellStyle name="Normal 8 2 17 3" xfId="11544"/>
    <cellStyle name="Normal 8 2 17 3 2" xfId="34316"/>
    <cellStyle name="Normal 8 2 17 4" xfId="15944"/>
    <cellStyle name="Normal 8 2 17 4 2" xfId="38716"/>
    <cellStyle name="Normal 8 2 17 5" xfId="19904"/>
    <cellStyle name="Normal 8 2 17 5 2" xfId="42676"/>
    <cellStyle name="Normal 8 2 17 6" xfId="26064"/>
    <cellStyle name="Normal 8 2 18" xfId="3347"/>
    <cellStyle name="Normal 8 2 18 2" xfId="7472"/>
    <cellStyle name="Normal 8 2 18 2 2" xfId="30244"/>
    <cellStyle name="Normal 8 2 18 3" xfId="11599"/>
    <cellStyle name="Normal 8 2 18 3 2" xfId="34371"/>
    <cellStyle name="Normal 8 2 18 4" xfId="15999"/>
    <cellStyle name="Normal 8 2 18 4 2" xfId="38771"/>
    <cellStyle name="Normal 8 2 18 5" xfId="19959"/>
    <cellStyle name="Normal 8 2 18 5 2" xfId="42731"/>
    <cellStyle name="Normal 8 2 18 6" xfId="26119"/>
    <cellStyle name="Normal 8 2 19" xfId="3402"/>
    <cellStyle name="Normal 8 2 19 2" xfId="7527"/>
    <cellStyle name="Normal 8 2 19 2 2" xfId="30299"/>
    <cellStyle name="Normal 8 2 19 3" xfId="11654"/>
    <cellStyle name="Normal 8 2 19 3 2" xfId="34426"/>
    <cellStyle name="Normal 8 2 19 4" xfId="16054"/>
    <cellStyle name="Normal 8 2 19 4 2" xfId="38826"/>
    <cellStyle name="Normal 8 2 19 5" xfId="20014"/>
    <cellStyle name="Normal 8 2 19 5 2" xfId="42786"/>
    <cellStyle name="Normal 8 2 19 6" xfId="26174"/>
    <cellStyle name="Normal 8 2 2" xfId="267"/>
    <cellStyle name="Normal 8 2 2 10" xfId="8574"/>
    <cellStyle name="Normal 8 2 2 10 2" xfId="31346"/>
    <cellStyle name="Normal 8 2 2 11" xfId="12534"/>
    <cellStyle name="Normal 8 2 2 11 2" xfId="35306"/>
    <cellStyle name="Normal 8 2 2 12" xfId="12974"/>
    <cellStyle name="Normal 8 2 2 12 2" xfId="35746"/>
    <cellStyle name="Normal 8 2 2 13" xfId="16934"/>
    <cellStyle name="Normal 8 2 2 13 2" xfId="39706"/>
    <cellStyle name="Normal 8 2 2 14" xfId="377"/>
    <cellStyle name="Normal 8 2 2 14 2" xfId="23149"/>
    <cellStyle name="Normal 8 2 2 15" xfId="23039"/>
    <cellStyle name="Normal 8 2 2 2" xfId="432"/>
    <cellStyle name="Normal 8 2 2 2 10" xfId="17044"/>
    <cellStyle name="Normal 8 2 2 2 10 2" xfId="39816"/>
    <cellStyle name="Normal 8 2 2 2 11" xfId="23204"/>
    <cellStyle name="Normal 8 2 2 2 2" xfId="1147"/>
    <cellStyle name="Normal 8 2 2 2 2 2" xfId="5272"/>
    <cellStyle name="Normal 8 2 2 2 2 2 2" xfId="28044"/>
    <cellStyle name="Normal 8 2 2 2 2 3" xfId="9399"/>
    <cellStyle name="Normal 8 2 2 2 2 3 2" xfId="32171"/>
    <cellStyle name="Normal 8 2 2 2 2 4" xfId="13799"/>
    <cellStyle name="Normal 8 2 2 2 2 4 2" xfId="36571"/>
    <cellStyle name="Normal 8 2 2 2 2 5" xfId="17759"/>
    <cellStyle name="Normal 8 2 2 2 2 5 2" xfId="40531"/>
    <cellStyle name="Normal 8 2 2 2 2 6" xfId="23919"/>
    <cellStyle name="Normal 8 2 2 2 3" xfId="1862"/>
    <cellStyle name="Normal 8 2 2 2 3 2" xfId="5987"/>
    <cellStyle name="Normal 8 2 2 2 3 2 2" xfId="28759"/>
    <cellStyle name="Normal 8 2 2 2 3 3" xfId="10114"/>
    <cellStyle name="Normal 8 2 2 2 3 3 2" xfId="32886"/>
    <cellStyle name="Normal 8 2 2 2 3 4" xfId="14514"/>
    <cellStyle name="Normal 8 2 2 2 3 4 2" xfId="37286"/>
    <cellStyle name="Normal 8 2 2 2 3 5" xfId="18474"/>
    <cellStyle name="Normal 8 2 2 2 3 5 2" xfId="41246"/>
    <cellStyle name="Normal 8 2 2 2 3 6" xfId="24634"/>
    <cellStyle name="Normal 8 2 2 2 4" xfId="2687"/>
    <cellStyle name="Normal 8 2 2 2 4 2" xfId="6812"/>
    <cellStyle name="Normal 8 2 2 2 4 2 2" xfId="29584"/>
    <cellStyle name="Normal 8 2 2 2 4 3" xfId="10939"/>
    <cellStyle name="Normal 8 2 2 2 4 3 2" xfId="33711"/>
    <cellStyle name="Normal 8 2 2 2 4 4" xfId="15339"/>
    <cellStyle name="Normal 8 2 2 2 4 4 2" xfId="38111"/>
    <cellStyle name="Normal 8 2 2 2 4 5" xfId="19299"/>
    <cellStyle name="Normal 8 2 2 2 4 5 2" xfId="42071"/>
    <cellStyle name="Normal 8 2 2 2 4 6" xfId="25459"/>
    <cellStyle name="Normal 8 2 2 2 5" xfId="3677"/>
    <cellStyle name="Normal 8 2 2 2 5 2" xfId="7802"/>
    <cellStyle name="Normal 8 2 2 2 5 2 2" xfId="30574"/>
    <cellStyle name="Normal 8 2 2 2 5 3" xfId="11929"/>
    <cellStyle name="Normal 8 2 2 2 5 3 2" xfId="34701"/>
    <cellStyle name="Normal 8 2 2 2 5 4" xfId="16329"/>
    <cellStyle name="Normal 8 2 2 2 5 4 2" xfId="39101"/>
    <cellStyle name="Normal 8 2 2 2 5 5" xfId="20289"/>
    <cellStyle name="Normal 8 2 2 2 5 5 2" xfId="43061"/>
    <cellStyle name="Normal 8 2 2 2 5 6" xfId="26449"/>
    <cellStyle name="Normal 8 2 2 2 6" xfId="4557"/>
    <cellStyle name="Normal 8 2 2 2 6 2" xfId="27329"/>
    <cellStyle name="Normal 8 2 2 2 7" xfId="8684"/>
    <cellStyle name="Normal 8 2 2 2 7 2" xfId="31456"/>
    <cellStyle name="Normal 8 2 2 2 8" xfId="12644"/>
    <cellStyle name="Normal 8 2 2 2 8 2" xfId="35416"/>
    <cellStyle name="Normal 8 2 2 2 9" xfId="13084"/>
    <cellStyle name="Normal 8 2 2 2 9 2" xfId="35856"/>
    <cellStyle name="Normal 8 2 2 3" xfId="542"/>
    <cellStyle name="Normal 8 2 2 3 10" xfId="17154"/>
    <cellStyle name="Normal 8 2 2 3 10 2" xfId="39926"/>
    <cellStyle name="Normal 8 2 2 3 11" xfId="23314"/>
    <cellStyle name="Normal 8 2 2 3 2" xfId="1257"/>
    <cellStyle name="Normal 8 2 2 3 2 2" xfId="5382"/>
    <cellStyle name="Normal 8 2 2 3 2 2 2" xfId="28154"/>
    <cellStyle name="Normal 8 2 2 3 2 3" xfId="9509"/>
    <cellStyle name="Normal 8 2 2 3 2 3 2" xfId="32281"/>
    <cellStyle name="Normal 8 2 2 3 2 4" xfId="13909"/>
    <cellStyle name="Normal 8 2 2 3 2 4 2" xfId="36681"/>
    <cellStyle name="Normal 8 2 2 3 2 5" xfId="17869"/>
    <cellStyle name="Normal 8 2 2 3 2 5 2" xfId="40641"/>
    <cellStyle name="Normal 8 2 2 3 2 6" xfId="24029"/>
    <cellStyle name="Normal 8 2 2 3 3" xfId="1972"/>
    <cellStyle name="Normal 8 2 2 3 3 2" xfId="6097"/>
    <cellStyle name="Normal 8 2 2 3 3 2 2" xfId="28869"/>
    <cellStyle name="Normal 8 2 2 3 3 3" xfId="10224"/>
    <cellStyle name="Normal 8 2 2 3 3 3 2" xfId="32996"/>
    <cellStyle name="Normal 8 2 2 3 3 4" xfId="14624"/>
    <cellStyle name="Normal 8 2 2 3 3 4 2" xfId="37396"/>
    <cellStyle name="Normal 8 2 2 3 3 5" xfId="18584"/>
    <cellStyle name="Normal 8 2 2 3 3 5 2" xfId="41356"/>
    <cellStyle name="Normal 8 2 2 3 3 6" xfId="24744"/>
    <cellStyle name="Normal 8 2 2 3 4" xfId="2797"/>
    <cellStyle name="Normal 8 2 2 3 4 2" xfId="6922"/>
    <cellStyle name="Normal 8 2 2 3 4 2 2" xfId="29694"/>
    <cellStyle name="Normal 8 2 2 3 4 3" xfId="11049"/>
    <cellStyle name="Normal 8 2 2 3 4 3 2" xfId="33821"/>
    <cellStyle name="Normal 8 2 2 3 4 4" xfId="15449"/>
    <cellStyle name="Normal 8 2 2 3 4 4 2" xfId="38221"/>
    <cellStyle name="Normal 8 2 2 3 4 5" xfId="19409"/>
    <cellStyle name="Normal 8 2 2 3 4 5 2" xfId="42181"/>
    <cellStyle name="Normal 8 2 2 3 4 6" xfId="25569"/>
    <cellStyle name="Normal 8 2 2 3 5" xfId="3787"/>
    <cellStyle name="Normal 8 2 2 3 5 2" xfId="7912"/>
    <cellStyle name="Normal 8 2 2 3 5 2 2" xfId="30684"/>
    <cellStyle name="Normal 8 2 2 3 5 3" xfId="12039"/>
    <cellStyle name="Normal 8 2 2 3 5 3 2" xfId="34811"/>
    <cellStyle name="Normal 8 2 2 3 5 4" xfId="16439"/>
    <cellStyle name="Normal 8 2 2 3 5 4 2" xfId="39211"/>
    <cellStyle name="Normal 8 2 2 3 5 5" xfId="20399"/>
    <cellStyle name="Normal 8 2 2 3 5 5 2" xfId="43171"/>
    <cellStyle name="Normal 8 2 2 3 5 6" xfId="26559"/>
    <cellStyle name="Normal 8 2 2 3 6" xfId="4667"/>
    <cellStyle name="Normal 8 2 2 3 6 2" xfId="27439"/>
    <cellStyle name="Normal 8 2 2 3 7" xfId="8794"/>
    <cellStyle name="Normal 8 2 2 3 7 2" xfId="31566"/>
    <cellStyle name="Normal 8 2 2 3 8" xfId="12754"/>
    <cellStyle name="Normal 8 2 2 3 8 2" xfId="35526"/>
    <cellStyle name="Normal 8 2 2 3 9" xfId="13194"/>
    <cellStyle name="Normal 8 2 2 3 9 2" xfId="35966"/>
    <cellStyle name="Normal 8 2 2 4" xfId="817"/>
    <cellStyle name="Normal 8 2 2 4 10" xfId="23589"/>
    <cellStyle name="Normal 8 2 2 4 2" xfId="1532"/>
    <cellStyle name="Normal 8 2 2 4 2 2" xfId="5657"/>
    <cellStyle name="Normal 8 2 2 4 2 2 2" xfId="28429"/>
    <cellStyle name="Normal 8 2 2 4 2 3" xfId="9784"/>
    <cellStyle name="Normal 8 2 2 4 2 3 2" xfId="32556"/>
    <cellStyle name="Normal 8 2 2 4 2 4" xfId="14184"/>
    <cellStyle name="Normal 8 2 2 4 2 4 2" xfId="36956"/>
    <cellStyle name="Normal 8 2 2 4 2 5" xfId="18144"/>
    <cellStyle name="Normal 8 2 2 4 2 5 2" xfId="40916"/>
    <cellStyle name="Normal 8 2 2 4 2 6" xfId="24304"/>
    <cellStyle name="Normal 8 2 2 4 3" xfId="2247"/>
    <cellStyle name="Normal 8 2 2 4 3 2" xfId="6372"/>
    <cellStyle name="Normal 8 2 2 4 3 2 2" xfId="29144"/>
    <cellStyle name="Normal 8 2 2 4 3 3" xfId="10499"/>
    <cellStyle name="Normal 8 2 2 4 3 3 2" xfId="33271"/>
    <cellStyle name="Normal 8 2 2 4 3 4" xfId="14899"/>
    <cellStyle name="Normal 8 2 2 4 3 4 2" xfId="37671"/>
    <cellStyle name="Normal 8 2 2 4 3 5" xfId="18859"/>
    <cellStyle name="Normal 8 2 2 4 3 5 2" xfId="41631"/>
    <cellStyle name="Normal 8 2 2 4 3 6" xfId="25019"/>
    <cellStyle name="Normal 8 2 2 4 4" xfId="3072"/>
    <cellStyle name="Normal 8 2 2 4 4 2" xfId="7197"/>
    <cellStyle name="Normal 8 2 2 4 4 2 2" xfId="29969"/>
    <cellStyle name="Normal 8 2 2 4 4 3" xfId="11324"/>
    <cellStyle name="Normal 8 2 2 4 4 3 2" xfId="34096"/>
    <cellStyle name="Normal 8 2 2 4 4 4" xfId="15724"/>
    <cellStyle name="Normal 8 2 2 4 4 4 2" xfId="38496"/>
    <cellStyle name="Normal 8 2 2 4 4 5" xfId="19684"/>
    <cellStyle name="Normal 8 2 2 4 4 5 2" xfId="42456"/>
    <cellStyle name="Normal 8 2 2 4 4 6" xfId="25844"/>
    <cellStyle name="Normal 8 2 2 4 5" xfId="4062"/>
    <cellStyle name="Normal 8 2 2 4 5 2" xfId="8187"/>
    <cellStyle name="Normal 8 2 2 4 5 2 2" xfId="30959"/>
    <cellStyle name="Normal 8 2 2 4 5 3" xfId="12314"/>
    <cellStyle name="Normal 8 2 2 4 5 3 2" xfId="35086"/>
    <cellStyle name="Normal 8 2 2 4 5 4" xfId="16714"/>
    <cellStyle name="Normal 8 2 2 4 5 4 2" xfId="39486"/>
    <cellStyle name="Normal 8 2 2 4 5 5" xfId="20674"/>
    <cellStyle name="Normal 8 2 2 4 5 5 2" xfId="43446"/>
    <cellStyle name="Normal 8 2 2 4 5 6" xfId="26834"/>
    <cellStyle name="Normal 8 2 2 4 6" xfId="4942"/>
    <cellStyle name="Normal 8 2 2 4 6 2" xfId="27714"/>
    <cellStyle name="Normal 8 2 2 4 7" xfId="9069"/>
    <cellStyle name="Normal 8 2 2 4 7 2" xfId="31841"/>
    <cellStyle name="Normal 8 2 2 4 8" xfId="13469"/>
    <cellStyle name="Normal 8 2 2 4 8 2" xfId="36241"/>
    <cellStyle name="Normal 8 2 2 4 9" xfId="17429"/>
    <cellStyle name="Normal 8 2 2 4 9 2" xfId="40201"/>
    <cellStyle name="Normal 8 2 2 5" xfId="1037"/>
    <cellStyle name="Normal 8 2 2 5 2" xfId="5162"/>
    <cellStyle name="Normal 8 2 2 5 2 2" xfId="27934"/>
    <cellStyle name="Normal 8 2 2 5 3" xfId="9289"/>
    <cellStyle name="Normal 8 2 2 5 3 2" xfId="32061"/>
    <cellStyle name="Normal 8 2 2 5 4" xfId="13689"/>
    <cellStyle name="Normal 8 2 2 5 4 2" xfId="36461"/>
    <cellStyle name="Normal 8 2 2 5 5" xfId="17649"/>
    <cellStyle name="Normal 8 2 2 5 5 2" xfId="40421"/>
    <cellStyle name="Normal 8 2 2 5 6" xfId="23809"/>
    <cellStyle name="Normal 8 2 2 6" xfId="1752"/>
    <cellStyle name="Normal 8 2 2 6 2" xfId="5877"/>
    <cellStyle name="Normal 8 2 2 6 2 2" xfId="28649"/>
    <cellStyle name="Normal 8 2 2 6 3" xfId="10004"/>
    <cellStyle name="Normal 8 2 2 6 3 2" xfId="32776"/>
    <cellStyle name="Normal 8 2 2 6 4" xfId="14404"/>
    <cellStyle name="Normal 8 2 2 6 4 2" xfId="37176"/>
    <cellStyle name="Normal 8 2 2 6 5" xfId="18364"/>
    <cellStyle name="Normal 8 2 2 6 5 2" xfId="41136"/>
    <cellStyle name="Normal 8 2 2 6 6" xfId="24524"/>
    <cellStyle name="Normal 8 2 2 7" xfId="2577"/>
    <cellStyle name="Normal 8 2 2 7 2" xfId="6702"/>
    <cellStyle name="Normal 8 2 2 7 2 2" xfId="29474"/>
    <cellStyle name="Normal 8 2 2 7 3" xfId="10829"/>
    <cellStyle name="Normal 8 2 2 7 3 2" xfId="33601"/>
    <cellStyle name="Normal 8 2 2 7 4" xfId="15229"/>
    <cellStyle name="Normal 8 2 2 7 4 2" xfId="38001"/>
    <cellStyle name="Normal 8 2 2 7 5" xfId="19189"/>
    <cellStyle name="Normal 8 2 2 7 5 2" xfId="41961"/>
    <cellStyle name="Normal 8 2 2 7 6" xfId="25349"/>
    <cellStyle name="Normal 8 2 2 8" xfId="3567"/>
    <cellStyle name="Normal 8 2 2 8 2" xfId="7692"/>
    <cellStyle name="Normal 8 2 2 8 2 2" xfId="30464"/>
    <cellStyle name="Normal 8 2 2 8 3" xfId="11819"/>
    <cellStyle name="Normal 8 2 2 8 3 2" xfId="34591"/>
    <cellStyle name="Normal 8 2 2 8 4" xfId="16219"/>
    <cellStyle name="Normal 8 2 2 8 4 2" xfId="38991"/>
    <cellStyle name="Normal 8 2 2 8 5" xfId="20179"/>
    <cellStyle name="Normal 8 2 2 8 5 2" xfId="42951"/>
    <cellStyle name="Normal 8 2 2 8 6" xfId="26339"/>
    <cellStyle name="Normal 8 2 2 9" xfId="4447"/>
    <cellStyle name="Normal 8 2 2 9 2" xfId="27219"/>
    <cellStyle name="Normal 8 2 20" xfId="3457"/>
    <cellStyle name="Normal 8 2 20 2" xfId="7582"/>
    <cellStyle name="Normal 8 2 20 2 2" xfId="30354"/>
    <cellStyle name="Normal 8 2 20 3" xfId="11709"/>
    <cellStyle name="Normal 8 2 20 3 2" xfId="34481"/>
    <cellStyle name="Normal 8 2 20 4" xfId="16109"/>
    <cellStyle name="Normal 8 2 20 4 2" xfId="38881"/>
    <cellStyle name="Normal 8 2 20 5" xfId="20069"/>
    <cellStyle name="Normal 8 2 20 5 2" xfId="42841"/>
    <cellStyle name="Normal 8 2 20 6" xfId="26229"/>
    <cellStyle name="Normal 8 2 21" xfId="3512"/>
    <cellStyle name="Normal 8 2 21 2" xfId="7637"/>
    <cellStyle name="Normal 8 2 21 2 2" xfId="30409"/>
    <cellStyle name="Normal 8 2 21 3" xfId="11764"/>
    <cellStyle name="Normal 8 2 21 3 2" xfId="34536"/>
    <cellStyle name="Normal 8 2 21 4" xfId="16164"/>
    <cellStyle name="Normal 8 2 21 4 2" xfId="38936"/>
    <cellStyle name="Normal 8 2 21 5" xfId="20124"/>
    <cellStyle name="Normal 8 2 21 5 2" xfId="42896"/>
    <cellStyle name="Normal 8 2 21 6" xfId="26284"/>
    <cellStyle name="Normal 8 2 22" xfId="4227"/>
    <cellStyle name="Normal 8 2 22 2" xfId="26999"/>
    <cellStyle name="Normal 8 2 23" xfId="4282"/>
    <cellStyle name="Normal 8 2 23 2" xfId="27054"/>
    <cellStyle name="Normal 8 2 24" xfId="4337"/>
    <cellStyle name="Normal 8 2 24 2" xfId="27109"/>
    <cellStyle name="Normal 8 2 25" xfId="4392"/>
    <cellStyle name="Normal 8 2 25 2" xfId="27164"/>
    <cellStyle name="Normal 8 2 26" xfId="8352"/>
    <cellStyle name="Normal 8 2 26 2" xfId="31124"/>
    <cellStyle name="Normal 8 2 27" xfId="8409"/>
    <cellStyle name="Normal 8 2 27 2" xfId="31181"/>
    <cellStyle name="Normal 8 2 28" xfId="8464"/>
    <cellStyle name="Normal 8 2 28 2" xfId="31236"/>
    <cellStyle name="Normal 8 2 29" xfId="8519"/>
    <cellStyle name="Normal 8 2 29 2" xfId="31291"/>
    <cellStyle name="Normal 8 2 3" xfId="322"/>
    <cellStyle name="Normal 8 2 3 10" xfId="16989"/>
    <cellStyle name="Normal 8 2 3 10 2" xfId="39761"/>
    <cellStyle name="Normal 8 2 3 11" xfId="23094"/>
    <cellStyle name="Normal 8 2 3 2" xfId="1092"/>
    <cellStyle name="Normal 8 2 3 2 2" xfId="5217"/>
    <cellStyle name="Normal 8 2 3 2 2 2" xfId="27989"/>
    <cellStyle name="Normal 8 2 3 2 3" xfId="9344"/>
    <cellStyle name="Normal 8 2 3 2 3 2" xfId="32116"/>
    <cellStyle name="Normal 8 2 3 2 4" xfId="13744"/>
    <cellStyle name="Normal 8 2 3 2 4 2" xfId="36516"/>
    <cellStyle name="Normal 8 2 3 2 5" xfId="17704"/>
    <cellStyle name="Normal 8 2 3 2 5 2" xfId="40476"/>
    <cellStyle name="Normal 8 2 3 2 6" xfId="23864"/>
    <cellStyle name="Normal 8 2 3 3" xfId="1807"/>
    <cellStyle name="Normal 8 2 3 3 2" xfId="5932"/>
    <cellStyle name="Normal 8 2 3 3 2 2" xfId="28704"/>
    <cellStyle name="Normal 8 2 3 3 3" xfId="10059"/>
    <cellStyle name="Normal 8 2 3 3 3 2" xfId="32831"/>
    <cellStyle name="Normal 8 2 3 3 4" xfId="14459"/>
    <cellStyle name="Normal 8 2 3 3 4 2" xfId="37231"/>
    <cellStyle name="Normal 8 2 3 3 5" xfId="18419"/>
    <cellStyle name="Normal 8 2 3 3 5 2" xfId="41191"/>
    <cellStyle name="Normal 8 2 3 3 6" xfId="24579"/>
    <cellStyle name="Normal 8 2 3 4" xfId="2632"/>
    <cellStyle name="Normal 8 2 3 4 2" xfId="6757"/>
    <cellStyle name="Normal 8 2 3 4 2 2" xfId="29529"/>
    <cellStyle name="Normal 8 2 3 4 3" xfId="10884"/>
    <cellStyle name="Normal 8 2 3 4 3 2" xfId="33656"/>
    <cellStyle name="Normal 8 2 3 4 4" xfId="15284"/>
    <cellStyle name="Normal 8 2 3 4 4 2" xfId="38056"/>
    <cellStyle name="Normal 8 2 3 4 5" xfId="19244"/>
    <cellStyle name="Normal 8 2 3 4 5 2" xfId="42016"/>
    <cellStyle name="Normal 8 2 3 4 6" xfId="25404"/>
    <cellStyle name="Normal 8 2 3 5" xfId="3622"/>
    <cellStyle name="Normal 8 2 3 5 2" xfId="7747"/>
    <cellStyle name="Normal 8 2 3 5 2 2" xfId="30519"/>
    <cellStyle name="Normal 8 2 3 5 3" xfId="11874"/>
    <cellStyle name="Normal 8 2 3 5 3 2" xfId="34646"/>
    <cellStyle name="Normal 8 2 3 5 4" xfId="16274"/>
    <cellStyle name="Normal 8 2 3 5 4 2" xfId="39046"/>
    <cellStyle name="Normal 8 2 3 5 5" xfId="20234"/>
    <cellStyle name="Normal 8 2 3 5 5 2" xfId="43006"/>
    <cellStyle name="Normal 8 2 3 5 6" xfId="26394"/>
    <cellStyle name="Normal 8 2 3 6" xfId="4502"/>
    <cellStyle name="Normal 8 2 3 6 2" xfId="27274"/>
    <cellStyle name="Normal 8 2 3 7" xfId="8629"/>
    <cellStyle name="Normal 8 2 3 7 2" xfId="31401"/>
    <cellStyle name="Normal 8 2 3 8" xfId="12589"/>
    <cellStyle name="Normal 8 2 3 8 2" xfId="35361"/>
    <cellStyle name="Normal 8 2 3 9" xfId="13029"/>
    <cellStyle name="Normal 8 2 3 9 2" xfId="35801"/>
    <cellStyle name="Normal 8 2 30" xfId="12479"/>
    <cellStyle name="Normal 8 2 30 2" xfId="35251"/>
    <cellStyle name="Normal 8 2 31" xfId="12809"/>
    <cellStyle name="Normal 8 2 31 2" xfId="35581"/>
    <cellStyle name="Normal 8 2 32" xfId="12864"/>
    <cellStyle name="Normal 8 2 32 2" xfId="35636"/>
    <cellStyle name="Normal 8 2 33" xfId="12919"/>
    <cellStyle name="Normal 8 2 33 2" xfId="35691"/>
    <cellStyle name="Normal 8 2 34" xfId="16879"/>
    <cellStyle name="Normal 8 2 34 2" xfId="39651"/>
    <cellStyle name="Normal 8 2 35" xfId="20839"/>
    <cellStyle name="Normal 8 2 35 2" xfId="43611"/>
    <cellStyle name="Normal 8 2 36" xfId="20894"/>
    <cellStyle name="Normal 8 2 36 2" xfId="43666"/>
    <cellStyle name="Normal 8 2 37" xfId="20949"/>
    <cellStyle name="Normal 8 2 37 2" xfId="43721"/>
    <cellStyle name="Normal 8 2 38" xfId="21004"/>
    <cellStyle name="Normal 8 2 38 2" xfId="43776"/>
    <cellStyle name="Normal 8 2 39" xfId="21059"/>
    <cellStyle name="Normal 8 2 39 2" xfId="43831"/>
    <cellStyle name="Normal 8 2 4" xfId="487"/>
    <cellStyle name="Normal 8 2 4 10" xfId="17099"/>
    <cellStyle name="Normal 8 2 4 10 2" xfId="39871"/>
    <cellStyle name="Normal 8 2 4 11" xfId="23259"/>
    <cellStyle name="Normal 8 2 4 2" xfId="1202"/>
    <cellStyle name="Normal 8 2 4 2 2" xfId="5327"/>
    <cellStyle name="Normal 8 2 4 2 2 2" xfId="28099"/>
    <cellStyle name="Normal 8 2 4 2 3" xfId="9454"/>
    <cellStyle name="Normal 8 2 4 2 3 2" xfId="32226"/>
    <cellStyle name="Normal 8 2 4 2 4" xfId="13854"/>
    <cellStyle name="Normal 8 2 4 2 4 2" xfId="36626"/>
    <cellStyle name="Normal 8 2 4 2 5" xfId="17814"/>
    <cellStyle name="Normal 8 2 4 2 5 2" xfId="40586"/>
    <cellStyle name="Normal 8 2 4 2 6" xfId="23974"/>
    <cellStyle name="Normal 8 2 4 3" xfId="1917"/>
    <cellStyle name="Normal 8 2 4 3 2" xfId="6042"/>
    <cellStyle name="Normal 8 2 4 3 2 2" xfId="28814"/>
    <cellStyle name="Normal 8 2 4 3 3" xfId="10169"/>
    <cellStyle name="Normal 8 2 4 3 3 2" xfId="32941"/>
    <cellStyle name="Normal 8 2 4 3 4" xfId="14569"/>
    <cellStyle name="Normal 8 2 4 3 4 2" xfId="37341"/>
    <cellStyle name="Normal 8 2 4 3 5" xfId="18529"/>
    <cellStyle name="Normal 8 2 4 3 5 2" xfId="41301"/>
    <cellStyle name="Normal 8 2 4 3 6" xfId="24689"/>
    <cellStyle name="Normal 8 2 4 4" xfId="2742"/>
    <cellStyle name="Normal 8 2 4 4 2" xfId="6867"/>
    <cellStyle name="Normal 8 2 4 4 2 2" xfId="29639"/>
    <cellStyle name="Normal 8 2 4 4 3" xfId="10994"/>
    <cellStyle name="Normal 8 2 4 4 3 2" xfId="33766"/>
    <cellStyle name="Normal 8 2 4 4 4" xfId="15394"/>
    <cellStyle name="Normal 8 2 4 4 4 2" xfId="38166"/>
    <cellStyle name="Normal 8 2 4 4 5" xfId="19354"/>
    <cellStyle name="Normal 8 2 4 4 5 2" xfId="42126"/>
    <cellStyle name="Normal 8 2 4 4 6" xfId="25514"/>
    <cellStyle name="Normal 8 2 4 5" xfId="3732"/>
    <cellStyle name="Normal 8 2 4 5 2" xfId="7857"/>
    <cellStyle name="Normal 8 2 4 5 2 2" xfId="30629"/>
    <cellStyle name="Normal 8 2 4 5 3" xfId="11984"/>
    <cellStyle name="Normal 8 2 4 5 3 2" xfId="34756"/>
    <cellStyle name="Normal 8 2 4 5 4" xfId="16384"/>
    <cellStyle name="Normal 8 2 4 5 4 2" xfId="39156"/>
    <cellStyle name="Normal 8 2 4 5 5" xfId="20344"/>
    <cellStyle name="Normal 8 2 4 5 5 2" xfId="43116"/>
    <cellStyle name="Normal 8 2 4 5 6" xfId="26504"/>
    <cellStyle name="Normal 8 2 4 6" xfId="4612"/>
    <cellStyle name="Normal 8 2 4 6 2" xfId="27384"/>
    <cellStyle name="Normal 8 2 4 7" xfId="8739"/>
    <cellStyle name="Normal 8 2 4 7 2" xfId="31511"/>
    <cellStyle name="Normal 8 2 4 8" xfId="12699"/>
    <cellStyle name="Normal 8 2 4 8 2" xfId="35471"/>
    <cellStyle name="Normal 8 2 4 9" xfId="13139"/>
    <cellStyle name="Normal 8 2 4 9 2" xfId="35911"/>
    <cellStyle name="Normal 8 2 40" xfId="21114"/>
    <cellStyle name="Normal 8 2 40 2" xfId="43886"/>
    <cellStyle name="Normal 8 2 41" xfId="21169"/>
    <cellStyle name="Normal 8 2 41 2" xfId="43941"/>
    <cellStyle name="Normal 8 2 42" xfId="21224"/>
    <cellStyle name="Normal 8 2 42 2" xfId="43996"/>
    <cellStyle name="Normal 8 2 43" xfId="21279"/>
    <cellStyle name="Normal 8 2 43 2" xfId="44051"/>
    <cellStyle name="Normal 8 2 44" xfId="21334"/>
    <cellStyle name="Normal 8 2 44 2" xfId="44106"/>
    <cellStyle name="Normal 8 2 45" xfId="21389"/>
    <cellStyle name="Normal 8 2 45 2" xfId="44161"/>
    <cellStyle name="Normal 8 2 46" xfId="21444"/>
    <cellStyle name="Normal 8 2 46 2" xfId="44216"/>
    <cellStyle name="Normal 8 2 47" xfId="21499"/>
    <cellStyle name="Normal 8 2 47 2" xfId="44271"/>
    <cellStyle name="Normal 8 2 48" xfId="21554"/>
    <cellStyle name="Normal 8 2 48 2" xfId="44326"/>
    <cellStyle name="Normal 8 2 49" xfId="21609"/>
    <cellStyle name="Normal 8 2 49 2" xfId="44381"/>
    <cellStyle name="Normal 8 2 5" xfId="597"/>
    <cellStyle name="Normal 8 2 5 10" xfId="23369"/>
    <cellStyle name="Normal 8 2 5 2" xfId="1312"/>
    <cellStyle name="Normal 8 2 5 2 2" xfId="5437"/>
    <cellStyle name="Normal 8 2 5 2 2 2" xfId="28209"/>
    <cellStyle name="Normal 8 2 5 2 3" xfId="9564"/>
    <cellStyle name="Normal 8 2 5 2 3 2" xfId="32336"/>
    <cellStyle name="Normal 8 2 5 2 4" xfId="13964"/>
    <cellStyle name="Normal 8 2 5 2 4 2" xfId="36736"/>
    <cellStyle name="Normal 8 2 5 2 5" xfId="17924"/>
    <cellStyle name="Normal 8 2 5 2 5 2" xfId="40696"/>
    <cellStyle name="Normal 8 2 5 2 6" xfId="24084"/>
    <cellStyle name="Normal 8 2 5 3" xfId="2027"/>
    <cellStyle name="Normal 8 2 5 3 2" xfId="6152"/>
    <cellStyle name="Normal 8 2 5 3 2 2" xfId="28924"/>
    <cellStyle name="Normal 8 2 5 3 3" xfId="10279"/>
    <cellStyle name="Normal 8 2 5 3 3 2" xfId="33051"/>
    <cellStyle name="Normal 8 2 5 3 4" xfId="14679"/>
    <cellStyle name="Normal 8 2 5 3 4 2" xfId="37451"/>
    <cellStyle name="Normal 8 2 5 3 5" xfId="18639"/>
    <cellStyle name="Normal 8 2 5 3 5 2" xfId="41411"/>
    <cellStyle name="Normal 8 2 5 3 6" xfId="24799"/>
    <cellStyle name="Normal 8 2 5 4" xfId="2852"/>
    <cellStyle name="Normal 8 2 5 4 2" xfId="6977"/>
    <cellStyle name="Normal 8 2 5 4 2 2" xfId="29749"/>
    <cellStyle name="Normal 8 2 5 4 3" xfId="11104"/>
    <cellStyle name="Normal 8 2 5 4 3 2" xfId="33876"/>
    <cellStyle name="Normal 8 2 5 4 4" xfId="15504"/>
    <cellStyle name="Normal 8 2 5 4 4 2" xfId="38276"/>
    <cellStyle name="Normal 8 2 5 4 5" xfId="19464"/>
    <cellStyle name="Normal 8 2 5 4 5 2" xfId="42236"/>
    <cellStyle name="Normal 8 2 5 4 6" xfId="25624"/>
    <cellStyle name="Normal 8 2 5 5" xfId="3842"/>
    <cellStyle name="Normal 8 2 5 5 2" xfId="7967"/>
    <cellStyle name="Normal 8 2 5 5 2 2" xfId="30739"/>
    <cellStyle name="Normal 8 2 5 5 3" xfId="12094"/>
    <cellStyle name="Normal 8 2 5 5 3 2" xfId="34866"/>
    <cellStyle name="Normal 8 2 5 5 4" xfId="16494"/>
    <cellStyle name="Normal 8 2 5 5 4 2" xfId="39266"/>
    <cellStyle name="Normal 8 2 5 5 5" xfId="20454"/>
    <cellStyle name="Normal 8 2 5 5 5 2" xfId="43226"/>
    <cellStyle name="Normal 8 2 5 5 6" xfId="26614"/>
    <cellStyle name="Normal 8 2 5 6" xfId="4722"/>
    <cellStyle name="Normal 8 2 5 6 2" xfId="27494"/>
    <cellStyle name="Normal 8 2 5 7" xfId="8849"/>
    <cellStyle name="Normal 8 2 5 7 2" xfId="31621"/>
    <cellStyle name="Normal 8 2 5 8" xfId="13249"/>
    <cellStyle name="Normal 8 2 5 8 2" xfId="36021"/>
    <cellStyle name="Normal 8 2 5 9" xfId="17209"/>
    <cellStyle name="Normal 8 2 5 9 2" xfId="39981"/>
    <cellStyle name="Normal 8 2 50" xfId="21664"/>
    <cellStyle name="Normal 8 2 50 2" xfId="44436"/>
    <cellStyle name="Normal 8 2 51" xfId="21719"/>
    <cellStyle name="Normal 8 2 51 2" xfId="44491"/>
    <cellStyle name="Normal 8 2 52" xfId="21774"/>
    <cellStyle name="Normal 8 2 52 2" xfId="44546"/>
    <cellStyle name="Normal 8 2 53" xfId="21829"/>
    <cellStyle name="Normal 8 2 53 2" xfId="44601"/>
    <cellStyle name="Normal 8 2 54" xfId="21884"/>
    <cellStyle name="Normal 8 2 54 2" xfId="44656"/>
    <cellStyle name="Normal 8 2 55" xfId="21939"/>
    <cellStyle name="Normal 8 2 55 2" xfId="44711"/>
    <cellStyle name="Normal 8 2 56" xfId="21994"/>
    <cellStyle name="Normal 8 2 56 2" xfId="44766"/>
    <cellStyle name="Normal 8 2 57" xfId="22049"/>
    <cellStyle name="Normal 8 2 57 2" xfId="44821"/>
    <cellStyle name="Normal 8 2 58" xfId="22104"/>
    <cellStyle name="Normal 8 2 58 2" xfId="44876"/>
    <cellStyle name="Normal 8 2 59" xfId="22159"/>
    <cellStyle name="Normal 8 2 59 2" xfId="44931"/>
    <cellStyle name="Normal 8 2 6" xfId="652"/>
    <cellStyle name="Normal 8 2 6 10" xfId="23424"/>
    <cellStyle name="Normal 8 2 6 2" xfId="1367"/>
    <cellStyle name="Normal 8 2 6 2 2" xfId="5492"/>
    <cellStyle name="Normal 8 2 6 2 2 2" xfId="28264"/>
    <cellStyle name="Normal 8 2 6 2 3" xfId="9619"/>
    <cellStyle name="Normal 8 2 6 2 3 2" xfId="32391"/>
    <cellStyle name="Normal 8 2 6 2 4" xfId="14019"/>
    <cellStyle name="Normal 8 2 6 2 4 2" xfId="36791"/>
    <cellStyle name="Normal 8 2 6 2 5" xfId="17979"/>
    <cellStyle name="Normal 8 2 6 2 5 2" xfId="40751"/>
    <cellStyle name="Normal 8 2 6 2 6" xfId="24139"/>
    <cellStyle name="Normal 8 2 6 3" xfId="2082"/>
    <cellStyle name="Normal 8 2 6 3 2" xfId="6207"/>
    <cellStyle name="Normal 8 2 6 3 2 2" xfId="28979"/>
    <cellStyle name="Normal 8 2 6 3 3" xfId="10334"/>
    <cellStyle name="Normal 8 2 6 3 3 2" xfId="33106"/>
    <cellStyle name="Normal 8 2 6 3 4" xfId="14734"/>
    <cellStyle name="Normal 8 2 6 3 4 2" xfId="37506"/>
    <cellStyle name="Normal 8 2 6 3 5" xfId="18694"/>
    <cellStyle name="Normal 8 2 6 3 5 2" xfId="41466"/>
    <cellStyle name="Normal 8 2 6 3 6" xfId="24854"/>
    <cellStyle name="Normal 8 2 6 4" xfId="2907"/>
    <cellStyle name="Normal 8 2 6 4 2" xfId="7032"/>
    <cellStyle name="Normal 8 2 6 4 2 2" xfId="29804"/>
    <cellStyle name="Normal 8 2 6 4 3" xfId="11159"/>
    <cellStyle name="Normal 8 2 6 4 3 2" xfId="33931"/>
    <cellStyle name="Normal 8 2 6 4 4" xfId="15559"/>
    <cellStyle name="Normal 8 2 6 4 4 2" xfId="38331"/>
    <cellStyle name="Normal 8 2 6 4 5" xfId="19519"/>
    <cellStyle name="Normal 8 2 6 4 5 2" xfId="42291"/>
    <cellStyle name="Normal 8 2 6 4 6" xfId="25679"/>
    <cellStyle name="Normal 8 2 6 5" xfId="3897"/>
    <cellStyle name="Normal 8 2 6 5 2" xfId="8022"/>
    <cellStyle name="Normal 8 2 6 5 2 2" xfId="30794"/>
    <cellStyle name="Normal 8 2 6 5 3" xfId="12149"/>
    <cellStyle name="Normal 8 2 6 5 3 2" xfId="34921"/>
    <cellStyle name="Normal 8 2 6 5 4" xfId="16549"/>
    <cellStyle name="Normal 8 2 6 5 4 2" xfId="39321"/>
    <cellStyle name="Normal 8 2 6 5 5" xfId="20509"/>
    <cellStyle name="Normal 8 2 6 5 5 2" xfId="43281"/>
    <cellStyle name="Normal 8 2 6 5 6" xfId="26669"/>
    <cellStyle name="Normal 8 2 6 6" xfId="4777"/>
    <cellStyle name="Normal 8 2 6 6 2" xfId="27549"/>
    <cellStyle name="Normal 8 2 6 7" xfId="8904"/>
    <cellStyle name="Normal 8 2 6 7 2" xfId="31676"/>
    <cellStyle name="Normal 8 2 6 8" xfId="13304"/>
    <cellStyle name="Normal 8 2 6 8 2" xfId="36076"/>
    <cellStyle name="Normal 8 2 6 9" xfId="17264"/>
    <cellStyle name="Normal 8 2 6 9 2" xfId="40036"/>
    <cellStyle name="Normal 8 2 60" xfId="22214"/>
    <cellStyle name="Normal 8 2 60 2" xfId="44986"/>
    <cellStyle name="Normal 8 2 61" xfId="22269"/>
    <cellStyle name="Normal 8 2 61 2" xfId="45041"/>
    <cellStyle name="Normal 8 2 62" xfId="22324"/>
    <cellStyle name="Normal 8 2 62 2" xfId="45096"/>
    <cellStyle name="Normal 8 2 63" xfId="22379"/>
    <cellStyle name="Normal 8 2 63 2" xfId="45151"/>
    <cellStyle name="Normal 8 2 64" xfId="22434"/>
    <cellStyle name="Normal 8 2 64 2" xfId="45206"/>
    <cellStyle name="Normal 8 2 65" xfId="22489"/>
    <cellStyle name="Normal 8 2 65 2" xfId="45261"/>
    <cellStyle name="Normal 8 2 66" xfId="22544"/>
    <cellStyle name="Normal 8 2 66 2" xfId="45316"/>
    <cellStyle name="Normal 8 2 67" xfId="22599"/>
    <cellStyle name="Normal 8 2 67 2" xfId="45371"/>
    <cellStyle name="Normal 8 2 68" xfId="22654"/>
    <cellStyle name="Normal 8 2 68 2" xfId="45426"/>
    <cellStyle name="Normal 8 2 69" xfId="22709"/>
    <cellStyle name="Normal 8 2 69 2" xfId="45481"/>
    <cellStyle name="Normal 8 2 7" xfId="707"/>
    <cellStyle name="Normal 8 2 7 10" xfId="23479"/>
    <cellStyle name="Normal 8 2 7 2" xfId="1422"/>
    <cellStyle name="Normal 8 2 7 2 2" xfId="5547"/>
    <cellStyle name="Normal 8 2 7 2 2 2" xfId="28319"/>
    <cellStyle name="Normal 8 2 7 2 3" xfId="9674"/>
    <cellStyle name="Normal 8 2 7 2 3 2" xfId="32446"/>
    <cellStyle name="Normal 8 2 7 2 4" xfId="14074"/>
    <cellStyle name="Normal 8 2 7 2 4 2" xfId="36846"/>
    <cellStyle name="Normal 8 2 7 2 5" xfId="18034"/>
    <cellStyle name="Normal 8 2 7 2 5 2" xfId="40806"/>
    <cellStyle name="Normal 8 2 7 2 6" xfId="24194"/>
    <cellStyle name="Normal 8 2 7 3" xfId="2137"/>
    <cellStyle name="Normal 8 2 7 3 2" xfId="6262"/>
    <cellStyle name="Normal 8 2 7 3 2 2" xfId="29034"/>
    <cellStyle name="Normal 8 2 7 3 3" xfId="10389"/>
    <cellStyle name="Normal 8 2 7 3 3 2" xfId="33161"/>
    <cellStyle name="Normal 8 2 7 3 4" xfId="14789"/>
    <cellStyle name="Normal 8 2 7 3 4 2" xfId="37561"/>
    <cellStyle name="Normal 8 2 7 3 5" xfId="18749"/>
    <cellStyle name="Normal 8 2 7 3 5 2" xfId="41521"/>
    <cellStyle name="Normal 8 2 7 3 6" xfId="24909"/>
    <cellStyle name="Normal 8 2 7 4" xfId="2962"/>
    <cellStyle name="Normal 8 2 7 4 2" xfId="7087"/>
    <cellStyle name="Normal 8 2 7 4 2 2" xfId="29859"/>
    <cellStyle name="Normal 8 2 7 4 3" xfId="11214"/>
    <cellStyle name="Normal 8 2 7 4 3 2" xfId="33986"/>
    <cellStyle name="Normal 8 2 7 4 4" xfId="15614"/>
    <cellStyle name="Normal 8 2 7 4 4 2" xfId="38386"/>
    <cellStyle name="Normal 8 2 7 4 5" xfId="19574"/>
    <cellStyle name="Normal 8 2 7 4 5 2" xfId="42346"/>
    <cellStyle name="Normal 8 2 7 4 6" xfId="25734"/>
    <cellStyle name="Normal 8 2 7 5" xfId="3952"/>
    <cellStyle name="Normal 8 2 7 5 2" xfId="8077"/>
    <cellStyle name="Normal 8 2 7 5 2 2" xfId="30849"/>
    <cellStyle name="Normal 8 2 7 5 3" xfId="12204"/>
    <cellStyle name="Normal 8 2 7 5 3 2" xfId="34976"/>
    <cellStyle name="Normal 8 2 7 5 4" xfId="16604"/>
    <cellStyle name="Normal 8 2 7 5 4 2" xfId="39376"/>
    <cellStyle name="Normal 8 2 7 5 5" xfId="20564"/>
    <cellStyle name="Normal 8 2 7 5 5 2" xfId="43336"/>
    <cellStyle name="Normal 8 2 7 5 6" xfId="26724"/>
    <cellStyle name="Normal 8 2 7 6" xfId="4832"/>
    <cellStyle name="Normal 8 2 7 6 2" xfId="27604"/>
    <cellStyle name="Normal 8 2 7 7" xfId="8959"/>
    <cellStyle name="Normal 8 2 7 7 2" xfId="31731"/>
    <cellStyle name="Normal 8 2 7 8" xfId="13359"/>
    <cellStyle name="Normal 8 2 7 8 2" xfId="36131"/>
    <cellStyle name="Normal 8 2 7 9" xfId="17319"/>
    <cellStyle name="Normal 8 2 7 9 2" xfId="40091"/>
    <cellStyle name="Normal 8 2 70" xfId="22764"/>
    <cellStyle name="Normal 8 2 70 2" xfId="45536"/>
    <cellStyle name="Normal 8 2 71" xfId="22819"/>
    <cellStyle name="Normal 8 2 71 2" xfId="45591"/>
    <cellStyle name="Normal 8 2 72" xfId="22874"/>
    <cellStyle name="Normal 8 2 72 2" xfId="45646"/>
    <cellStyle name="Normal 8 2 73" xfId="22929"/>
    <cellStyle name="Normal 8 2 73 2" xfId="45701"/>
    <cellStyle name="Normal 8 2 74" xfId="22984"/>
    <cellStyle name="Normal 8 2 8" xfId="762"/>
    <cellStyle name="Normal 8 2 8 10" xfId="23534"/>
    <cellStyle name="Normal 8 2 8 2" xfId="1477"/>
    <cellStyle name="Normal 8 2 8 2 2" xfId="5602"/>
    <cellStyle name="Normal 8 2 8 2 2 2" xfId="28374"/>
    <cellStyle name="Normal 8 2 8 2 3" xfId="9729"/>
    <cellStyle name="Normal 8 2 8 2 3 2" xfId="32501"/>
    <cellStyle name="Normal 8 2 8 2 4" xfId="14129"/>
    <cellStyle name="Normal 8 2 8 2 4 2" xfId="36901"/>
    <cellStyle name="Normal 8 2 8 2 5" xfId="18089"/>
    <cellStyle name="Normal 8 2 8 2 5 2" xfId="40861"/>
    <cellStyle name="Normal 8 2 8 2 6" xfId="24249"/>
    <cellStyle name="Normal 8 2 8 3" xfId="2192"/>
    <cellStyle name="Normal 8 2 8 3 2" xfId="6317"/>
    <cellStyle name="Normal 8 2 8 3 2 2" xfId="29089"/>
    <cellStyle name="Normal 8 2 8 3 3" xfId="10444"/>
    <cellStyle name="Normal 8 2 8 3 3 2" xfId="33216"/>
    <cellStyle name="Normal 8 2 8 3 4" xfId="14844"/>
    <cellStyle name="Normal 8 2 8 3 4 2" xfId="37616"/>
    <cellStyle name="Normal 8 2 8 3 5" xfId="18804"/>
    <cellStyle name="Normal 8 2 8 3 5 2" xfId="41576"/>
    <cellStyle name="Normal 8 2 8 3 6" xfId="24964"/>
    <cellStyle name="Normal 8 2 8 4" xfId="3017"/>
    <cellStyle name="Normal 8 2 8 4 2" xfId="7142"/>
    <cellStyle name="Normal 8 2 8 4 2 2" xfId="29914"/>
    <cellStyle name="Normal 8 2 8 4 3" xfId="11269"/>
    <cellStyle name="Normal 8 2 8 4 3 2" xfId="34041"/>
    <cellStyle name="Normal 8 2 8 4 4" xfId="15669"/>
    <cellStyle name="Normal 8 2 8 4 4 2" xfId="38441"/>
    <cellStyle name="Normal 8 2 8 4 5" xfId="19629"/>
    <cellStyle name="Normal 8 2 8 4 5 2" xfId="42401"/>
    <cellStyle name="Normal 8 2 8 4 6" xfId="25789"/>
    <cellStyle name="Normal 8 2 8 5" xfId="4007"/>
    <cellStyle name="Normal 8 2 8 5 2" xfId="8132"/>
    <cellStyle name="Normal 8 2 8 5 2 2" xfId="30904"/>
    <cellStyle name="Normal 8 2 8 5 3" xfId="12259"/>
    <cellStyle name="Normal 8 2 8 5 3 2" xfId="35031"/>
    <cellStyle name="Normal 8 2 8 5 4" xfId="16659"/>
    <cellStyle name="Normal 8 2 8 5 4 2" xfId="39431"/>
    <cellStyle name="Normal 8 2 8 5 5" xfId="20619"/>
    <cellStyle name="Normal 8 2 8 5 5 2" xfId="43391"/>
    <cellStyle name="Normal 8 2 8 5 6" xfId="26779"/>
    <cellStyle name="Normal 8 2 8 6" xfId="4887"/>
    <cellStyle name="Normal 8 2 8 6 2" xfId="27659"/>
    <cellStyle name="Normal 8 2 8 7" xfId="9014"/>
    <cellStyle name="Normal 8 2 8 7 2" xfId="31786"/>
    <cellStyle name="Normal 8 2 8 8" xfId="13414"/>
    <cellStyle name="Normal 8 2 8 8 2" xfId="36186"/>
    <cellStyle name="Normal 8 2 8 9" xfId="17374"/>
    <cellStyle name="Normal 8 2 8 9 2" xfId="40146"/>
    <cellStyle name="Normal 8 2 9" xfId="872"/>
    <cellStyle name="Normal 8 2 9 10" xfId="23644"/>
    <cellStyle name="Normal 8 2 9 2" xfId="1587"/>
    <cellStyle name="Normal 8 2 9 2 2" xfId="5712"/>
    <cellStyle name="Normal 8 2 9 2 2 2" xfId="28484"/>
    <cellStyle name="Normal 8 2 9 2 3" xfId="9839"/>
    <cellStyle name="Normal 8 2 9 2 3 2" xfId="32611"/>
    <cellStyle name="Normal 8 2 9 2 4" xfId="14239"/>
    <cellStyle name="Normal 8 2 9 2 4 2" xfId="37011"/>
    <cellStyle name="Normal 8 2 9 2 5" xfId="18199"/>
    <cellStyle name="Normal 8 2 9 2 5 2" xfId="40971"/>
    <cellStyle name="Normal 8 2 9 2 6" xfId="24359"/>
    <cellStyle name="Normal 8 2 9 3" xfId="2302"/>
    <cellStyle name="Normal 8 2 9 3 2" xfId="6427"/>
    <cellStyle name="Normal 8 2 9 3 2 2" xfId="29199"/>
    <cellStyle name="Normal 8 2 9 3 3" xfId="10554"/>
    <cellStyle name="Normal 8 2 9 3 3 2" xfId="33326"/>
    <cellStyle name="Normal 8 2 9 3 4" xfId="14954"/>
    <cellStyle name="Normal 8 2 9 3 4 2" xfId="37726"/>
    <cellStyle name="Normal 8 2 9 3 5" xfId="18914"/>
    <cellStyle name="Normal 8 2 9 3 5 2" xfId="41686"/>
    <cellStyle name="Normal 8 2 9 3 6" xfId="25074"/>
    <cellStyle name="Normal 8 2 9 4" xfId="3127"/>
    <cellStyle name="Normal 8 2 9 4 2" xfId="7252"/>
    <cellStyle name="Normal 8 2 9 4 2 2" xfId="30024"/>
    <cellStyle name="Normal 8 2 9 4 3" xfId="11379"/>
    <cellStyle name="Normal 8 2 9 4 3 2" xfId="34151"/>
    <cellStyle name="Normal 8 2 9 4 4" xfId="15779"/>
    <cellStyle name="Normal 8 2 9 4 4 2" xfId="38551"/>
    <cellStyle name="Normal 8 2 9 4 5" xfId="19739"/>
    <cellStyle name="Normal 8 2 9 4 5 2" xfId="42511"/>
    <cellStyle name="Normal 8 2 9 4 6" xfId="25899"/>
    <cellStyle name="Normal 8 2 9 5" xfId="4117"/>
    <cellStyle name="Normal 8 2 9 5 2" xfId="8242"/>
    <cellStyle name="Normal 8 2 9 5 2 2" xfId="31014"/>
    <cellStyle name="Normal 8 2 9 5 3" xfId="12369"/>
    <cellStyle name="Normal 8 2 9 5 3 2" xfId="35141"/>
    <cellStyle name="Normal 8 2 9 5 4" xfId="16769"/>
    <cellStyle name="Normal 8 2 9 5 4 2" xfId="39541"/>
    <cellStyle name="Normal 8 2 9 5 5" xfId="20729"/>
    <cellStyle name="Normal 8 2 9 5 5 2" xfId="43501"/>
    <cellStyle name="Normal 8 2 9 5 6" xfId="26889"/>
    <cellStyle name="Normal 8 2 9 6" xfId="4997"/>
    <cellStyle name="Normal 8 2 9 6 2" xfId="27769"/>
    <cellStyle name="Normal 8 2 9 7" xfId="9124"/>
    <cellStyle name="Normal 8 2 9 7 2" xfId="31896"/>
    <cellStyle name="Normal 8 2 9 8" xfId="13524"/>
    <cellStyle name="Normal 8 2 9 8 2" xfId="36296"/>
    <cellStyle name="Normal 8 2 9 9" xfId="17484"/>
    <cellStyle name="Normal 8 2 9 9 2" xfId="40256"/>
    <cellStyle name="Normal 8 20" xfId="3401"/>
    <cellStyle name="Normal 8 20 2" xfId="7526"/>
    <cellStyle name="Normal 8 20 2 2" xfId="30298"/>
    <cellStyle name="Normal 8 20 3" xfId="11653"/>
    <cellStyle name="Normal 8 20 3 2" xfId="34425"/>
    <cellStyle name="Normal 8 20 4" xfId="16053"/>
    <cellStyle name="Normal 8 20 4 2" xfId="38825"/>
    <cellStyle name="Normal 8 20 5" xfId="20013"/>
    <cellStyle name="Normal 8 20 5 2" xfId="42785"/>
    <cellStyle name="Normal 8 20 6" xfId="26173"/>
    <cellStyle name="Normal 8 21" xfId="3456"/>
    <cellStyle name="Normal 8 21 2" xfId="7581"/>
    <cellStyle name="Normal 8 21 2 2" xfId="30353"/>
    <cellStyle name="Normal 8 21 3" xfId="11708"/>
    <cellStyle name="Normal 8 21 3 2" xfId="34480"/>
    <cellStyle name="Normal 8 21 4" xfId="16108"/>
    <cellStyle name="Normal 8 21 4 2" xfId="38880"/>
    <cellStyle name="Normal 8 21 5" xfId="20068"/>
    <cellStyle name="Normal 8 21 5 2" xfId="42840"/>
    <cellStyle name="Normal 8 21 6" xfId="26228"/>
    <cellStyle name="Normal 8 22" xfId="3511"/>
    <cellStyle name="Normal 8 22 2" xfId="7636"/>
    <cellStyle name="Normal 8 22 2 2" xfId="30408"/>
    <cellStyle name="Normal 8 22 3" xfId="11763"/>
    <cellStyle name="Normal 8 22 3 2" xfId="34535"/>
    <cellStyle name="Normal 8 22 4" xfId="16163"/>
    <cellStyle name="Normal 8 22 4 2" xfId="38935"/>
    <cellStyle name="Normal 8 22 5" xfId="20123"/>
    <cellStyle name="Normal 8 22 5 2" xfId="42895"/>
    <cellStyle name="Normal 8 22 6" xfId="26283"/>
    <cellStyle name="Normal 8 23" xfId="4226"/>
    <cellStyle name="Normal 8 23 2" xfId="26998"/>
    <cellStyle name="Normal 8 24" xfId="4281"/>
    <cellStyle name="Normal 8 24 2" xfId="27053"/>
    <cellStyle name="Normal 8 25" xfId="4336"/>
    <cellStyle name="Normal 8 25 2" xfId="27108"/>
    <cellStyle name="Normal 8 26" xfId="4391"/>
    <cellStyle name="Normal 8 26 2" xfId="27163"/>
    <cellStyle name="Normal 8 27" xfId="8351"/>
    <cellStyle name="Normal 8 27 2" xfId="31123"/>
    <cellStyle name="Normal 8 28" xfId="8408"/>
    <cellStyle name="Normal 8 28 2" xfId="31180"/>
    <cellStyle name="Normal 8 29" xfId="8463"/>
    <cellStyle name="Normal 8 29 2" xfId="31235"/>
    <cellStyle name="Normal 8 3" xfId="266"/>
    <cellStyle name="Normal 8 3 10" xfId="8573"/>
    <cellStyle name="Normal 8 3 10 2" xfId="31345"/>
    <cellStyle name="Normal 8 3 11" xfId="12533"/>
    <cellStyle name="Normal 8 3 11 2" xfId="35305"/>
    <cellStyle name="Normal 8 3 12" xfId="12973"/>
    <cellStyle name="Normal 8 3 12 2" xfId="35745"/>
    <cellStyle name="Normal 8 3 13" xfId="16933"/>
    <cellStyle name="Normal 8 3 13 2" xfId="39705"/>
    <cellStyle name="Normal 8 3 14" xfId="376"/>
    <cellStyle name="Normal 8 3 14 2" xfId="23148"/>
    <cellStyle name="Normal 8 3 15" xfId="23038"/>
    <cellStyle name="Normal 8 3 2" xfId="431"/>
    <cellStyle name="Normal 8 3 2 10" xfId="17043"/>
    <cellStyle name="Normal 8 3 2 10 2" xfId="39815"/>
    <cellStyle name="Normal 8 3 2 11" xfId="23203"/>
    <cellStyle name="Normal 8 3 2 2" xfId="1146"/>
    <cellStyle name="Normal 8 3 2 2 2" xfId="5271"/>
    <cellStyle name="Normal 8 3 2 2 2 2" xfId="28043"/>
    <cellStyle name="Normal 8 3 2 2 3" xfId="9398"/>
    <cellStyle name="Normal 8 3 2 2 3 2" xfId="32170"/>
    <cellStyle name="Normal 8 3 2 2 4" xfId="13798"/>
    <cellStyle name="Normal 8 3 2 2 4 2" xfId="36570"/>
    <cellStyle name="Normal 8 3 2 2 5" xfId="17758"/>
    <cellStyle name="Normal 8 3 2 2 5 2" xfId="40530"/>
    <cellStyle name="Normal 8 3 2 2 6" xfId="23918"/>
    <cellStyle name="Normal 8 3 2 3" xfId="1861"/>
    <cellStyle name="Normal 8 3 2 3 2" xfId="5986"/>
    <cellStyle name="Normal 8 3 2 3 2 2" xfId="28758"/>
    <cellStyle name="Normal 8 3 2 3 3" xfId="10113"/>
    <cellStyle name="Normal 8 3 2 3 3 2" xfId="32885"/>
    <cellStyle name="Normal 8 3 2 3 4" xfId="14513"/>
    <cellStyle name="Normal 8 3 2 3 4 2" xfId="37285"/>
    <cellStyle name="Normal 8 3 2 3 5" xfId="18473"/>
    <cellStyle name="Normal 8 3 2 3 5 2" xfId="41245"/>
    <cellStyle name="Normal 8 3 2 3 6" xfId="24633"/>
    <cellStyle name="Normal 8 3 2 4" xfId="2686"/>
    <cellStyle name="Normal 8 3 2 4 2" xfId="6811"/>
    <cellStyle name="Normal 8 3 2 4 2 2" xfId="29583"/>
    <cellStyle name="Normal 8 3 2 4 3" xfId="10938"/>
    <cellStyle name="Normal 8 3 2 4 3 2" xfId="33710"/>
    <cellStyle name="Normal 8 3 2 4 4" xfId="15338"/>
    <cellStyle name="Normal 8 3 2 4 4 2" xfId="38110"/>
    <cellStyle name="Normal 8 3 2 4 5" xfId="19298"/>
    <cellStyle name="Normal 8 3 2 4 5 2" xfId="42070"/>
    <cellStyle name="Normal 8 3 2 4 6" xfId="25458"/>
    <cellStyle name="Normal 8 3 2 5" xfId="3676"/>
    <cellStyle name="Normal 8 3 2 5 2" xfId="7801"/>
    <cellStyle name="Normal 8 3 2 5 2 2" xfId="30573"/>
    <cellStyle name="Normal 8 3 2 5 3" xfId="11928"/>
    <cellStyle name="Normal 8 3 2 5 3 2" xfId="34700"/>
    <cellStyle name="Normal 8 3 2 5 4" xfId="16328"/>
    <cellStyle name="Normal 8 3 2 5 4 2" xfId="39100"/>
    <cellStyle name="Normal 8 3 2 5 5" xfId="20288"/>
    <cellStyle name="Normal 8 3 2 5 5 2" xfId="43060"/>
    <cellStyle name="Normal 8 3 2 5 6" xfId="26448"/>
    <cellStyle name="Normal 8 3 2 6" xfId="4556"/>
    <cellStyle name="Normal 8 3 2 6 2" xfId="27328"/>
    <cellStyle name="Normal 8 3 2 7" xfId="8683"/>
    <cellStyle name="Normal 8 3 2 7 2" xfId="31455"/>
    <cellStyle name="Normal 8 3 2 8" xfId="12643"/>
    <cellStyle name="Normal 8 3 2 8 2" xfId="35415"/>
    <cellStyle name="Normal 8 3 2 9" xfId="13083"/>
    <cellStyle name="Normal 8 3 2 9 2" xfId="35855"/>
    <cellStyle name="Normal 8 3 3" xfId="541"/>
    <cellStyle name="Normal 8 3 3 10" xfId="17153"/>
    <cellStyle name="Normal 8 3 3 10 2" xfId="39925"/>
    <cellStyle name="Normal 8 3 3 11" xfId="23313"/>
    <cellStyle name="Normal 8 3 3 2" xfId="1256"/>
    <cellStyle name="Normal 8 3 3 2 2" xfId="5381"/>
    <cellStyle name="Normal 8 3 3 2 2 2" xfId="28153"/>
    <cellStyle name="Normal 8 3 3 2 3" xfId="9508"/>
    <cellStyle name="Normal 8 3 3 2 3 2" xfId="32280"/>
    <cellStyle name="Normal 8 3 3 2 4" xfId="13908"/>
    <cellStyle name="Normal 8 3 3 2 4 2" xfId="36680"/>
    <cellStyle name="Normal 8 3 3 2 5" xfId="17868"/>
    <cellStyle name="Normal 8 3 3 2 5 2" xfId="40640"/>
    <cellStyle name="Normal 8 3 3 2 6" xfId="24028"/>
    <cellStyle name="Normal 8 3 3 3" xfId="1971"/>
    <cellStyle name="Normal 8 3 3 3 2" xfId="6096"/>
    <cellStyle name="Normal 8 3 3 3 2 2" xfId="28868"/>
    <cellStyle name="Normal 8 3 3 3 3" xfId="10223"/>
    <cellStyle name="Normal 8 3 3 3 3 2" xfId="32995"/>
    <cellStyle name="Normal 8 3 3 3 4" xfId="14623"/>
    <cellStyle name="Normal 8 3 3 3 4 2" xfId="37395"/>
    <cellStyle name="Normal 8 3 3 3 5" xfId="18583"/>
    <cellStyle name="Normal 8 3 3 3 5 2" xfId="41355"/>
    <cellStyle name="Normal 8 3 3 3 6" xfId="24743"/>
    <cellStyle name="Normal 8 3 3 4" xfId="2796"/>
    <cellStyle name="Normal 8 3 3 4 2" xfId="6921"/>
    <cellStyle name="Normal 8 3 3 4 2 2" xfId="29693"/>
    <cellStyle name="Normal 8 3 3 4 3" xfId="11048"/>
    <cellStyle name="Normal 8 3 3 4 3 2" xfId="33820"/>
    <cellStyle name="Normal 8 3 3 4 4" xfId="15448"/>
    <cellStyle name="Normal 8 3 3 4 4 2" xfId="38220"/>
    <cellStyle name="Normal 8 3 3 4 5" xfId="19408"/>
    <cellStyle name="Normal 8 3 3 4 5 2" xfId="42180"/>
    <cellStyle name="Normal 8 3 3 4 6" xfId="25568"/>
    <cellStyle name="Normal 8 3 3 5" xfId="3786"/>
    <cellStyle name="Normal 8 3 3 5 2" xfId="7911"/>
    <cellStyle name="Normal 8 3 3 5 2 2" xfId="30683"/>
    <cellStyle name="Normal 8 3 3 5 3" xfId="12038"/>
    <cellStyle name="Normal 8 3 3 5 3 2" xfId="34810"/>
    <cellStyle name="Normal 8 3 3 5 4" xfId="16438"/>
    <cellStyle name="Normal 8 3 3 5 4 2" xfId="39210"/>
    <cellStyle name="Normal 8 3 3 5 5" xfId="20398"/>
    <cellStyle name="Normal 8 3 3 5 5 2" xfId="43170"/>
    <cellStyle name="Normal 8 3 3 5 6" xfId="26558"/>
    <cellStyle name="Normal 8 3 3 6" xfId="4666"/>
    <cellStyle name="Normal 8 3 3 6 2" xfId="27438"/>
    <cellStyle name="Normal 8 3 3 7" xfId="8793"/>
    <cellStyle name="Normal 8 3 3 7 2" xfId="31565"/>
    <cellStyle name="Normal 8 3 3 8" xfId="12753"/>
    <cellStyle name="Normal 8 3 3 8 2" xfId="35525"/>
    <cellStyle name="Normal 8 3 3 9" xfId="13193"/>
    <cellStyle name="Normal 8 3 3 9 2" xfId="35965"/>
    <cellStyle name="Normal 8 3 4" xfId="816"/>
    <cellStyle name="Normal 8 3 4 10" xfId="23588"/>
    <cellStyle name="Normal 8 3 4 2" xfId="1531"/>
    <cellStyle name="Normal 8 3 4 2 2" xfId="5656"/>
    <cellStyle name="Normal 8 3 4 2 2 2" xfId="28428"/>
    <cellStyle name="Normal 8 3 4 2 3" xfId="9783"/>
    <cellStyle name="Normal 8 3 4 2 3 2" xfId="32555"/>
    <cellStyle name="Normal 8 3 4 2 4" xfId="14183"/>
    <cellStyle name="Normal 8 3 4 2 4 2" xfId="36955"/>
    <cellStyle name="Normal 8 3 4 2 5" xfId="18143"/>
    <cellStyle name="Normal 8 3 4 2 5 2" xfId="40915"/>
    <cellStyle name="Normal 8 3 4 2 6" xfId="24303"/>
    <cellStyle name="Normal 8 3 4 3" xfId="2246"/>
    <cellStyle name="Normal 8 3 4 3 2" xfId="6371"/>
    <cellStyle name="Normal 8 3 4 3 2 2" xfId="29143"/>
    <cellStyle name="Normal 8 3 4 3 3" xfId="10498"/>
    <cellStyle name="Normal 8 3 4 3 3 2" xfId="33270"/>
    <cellStyle name="Normal 8 3 4 3 4" xfId="14898"/>
    <cellStyle name="Normal 8 3 4 3 4 2" xfId="37670"/>
    <cellStyle name="Normal 8 3 4 3 5" xfId="18858"/>
    <cellStyle name="Normal 8 3 4 3 5 2" xfId="41630"/>
    <cellStyle name="Normal 8 3 4 3 6" xfId="25018"/>
    <cellStyle name="Normal 8 3 4 4" xfId="3071"/>
    <cellStyle name="Normal 8 3 4 4 2" xfId="7196"/>
    <cellStyle name="Normal 8 3 4 4 2 2" xfId="29968"/>
    <cellStyle name="Normal 8 3 4 4 3" xfId="11323"/>
    <cellStyle name="Normal 8 3 4 4 3 2" xfId="34095"/>
    <cellStyle name="Normal 8 3 4 4 4" xfId="15723"/>
    <cellStyle name="Normal 8 3 4 4 4 2" xfId="38495"/>
    <cellStyle name="Normal 8 3 4 4 5" xfId="19683"/>
    <cellStyle name="Normal 8 3 4 4 5 2" xfId="42455"/>
    <cellStyle name="Normal 8 3 4 4 6" xfId="25843"/>
    <cellStyle name="Normal 8 3 4 5" xfId="4061"/>
    <cellStyle name="Normal 8 3 4 5 2" xfId="8186"/>
    <cellStyle name="Normal 8 3 4 5 2 2" xfId="30958"/>
    <cellStyle name="Normal 8 3 4 5 3" xfId="12313"/>
    <cellStyle name="Normal 8 3 4 5 3 2" xfId="35085"/>
    <cellStyle name="Normal 8 3 4 5 4" xfId="16713"/>
    <cellStyle name="Normal 8 3 4 5 4 2" xfId="39485"/>
    <cellStyle name="Normal 8 3 4 5 5" xfId="20673"/>
    <cellStyle name="Normal 8 3 4 5 5 2" xfId="43445"/>
    <cellStyle name="Normal 8 3 4 5 6" xfId="26833"/>
    <cellStyle name="Normal 8 3 4 6" xfId="4941"/>
    <cellStyle name="Normal 8 3 4 6 2" xfId="27713"/>
    <cellStyle name="Normal 8 3 4 7" xfId="9068"/>
    <cellStyle name="Normal 8 3 4 7 2" xfId="31840"/>
    <cellStyle name="Normal 8 3 4 8" xfId="13468"/>
    <cellStyle name="Normal 8 3 4 8 2" xfId="36240"/>
    <cellStyle name="Normal 8 3 4 9" xfId="17428"/>
    <cellStyle name="Normal 8 3 4 9 2" xfId="40200"/>
    <cellStyle name="Normal 8 3 5" xfId="1036"/>
    <cellStyle name="Normal 8 3 5 2" xfId="5161"/>
    <cellStyle name="Normal 8 3 5 2 2" xfId="27933"/>
    <cellStyle name="Normal 8 3 5 3" xfId="9288"/>
    <cellStyle name="Normal 8 3 5 3 2" xfId="32060"/>
    <cellStyle name="Normal 8 3 5 4" xfId="13688"/>
    <cellStyle name="Normal 8 3 5 4 2" xfId="36460"/>
    <cellStyle name="Normal 8 3 5 5" xfId="17648"/>
    <cellStyle name="Normal 8 3 5 5 2" xfId="40420"/>
    <cellStyle name="Normal 8 3 5 6" xfId="23808"/>
    <cellStyle name="Normal 8 3 6" xfId="1751"/>
    <cellStyle name="Normal 8 3 6 2" xfId="5876"/>
    <cellStyle name="Normal 8 3 6 2 2" xfId="28648"/>
    <cellStyle name="Normal 8 3 6 3" xfId="10003"/>
    <cellStyle name="Normal 8 3 6 3 2" xfId="32775"/>
    <cellStyle name="Normal 8 3 6 4" xfId="14403"/>
    <cellStyle name="Normal 8 3 6 4 2" xfId="37175"/>
    <cellStyle name="Normal 8 3 6 5" xfId="18363"/>
    <cellStyle name="Normal 8 3 6 5 2" xfId="41135"/>
    <cellStyle name="Normal 8 3 6 6" xfId="24523"/>
    <cellStyle name="Normal 8 3 7" xfId="2576"/>
    <cellStyle name="Normal 8 3 7 2" xfId="6701"/>
    <cellStyle name="Normal 8 3 7 2 2" xfId="29473"/>
    <cellStyle name="Normal 8 3 7 3" xfId="10828"/>
    <cellStyle name="Normal 8 3 7 3 2" xfId="33600"/>
    <cellStyle name="Normal 8 3 7 4" xfId="15228"/>
    <cellStyle name="Normal 8 3 7 4 2" xfId="38000"/>
    <cellStyle name="Normal 8 3 7 5" xfId="19188"/>
    <cellStyle name="Normal 8 3 7 5 2" xfId="41960"/>
    <cellStyle name="Normal 8 3 7 6" xfId="25348"/>
    <cellStyle name="Normal 8 3 8" xfId="3566"/>
    <cellStyle name="Normal 8 3 8 2" xfId="7691"/>
    <cellStyle name="Normal 8 3 8 2 2" xfId="30463"/>
    <cellStyle name="Normal 8 3 8 3" xfId="11818"/>
    <cellStyle name="Normal 8 3 8 3 2" xfId="34590"/>
    <cellStyle name="Normal 8 3 8 4" xfId="16218"/>
    <cellStyle name="Normal 8 3 8 4 2" xfId="38990"/>
    <cellStyle name="Normal 8 3 8 5" xfId="20178"/>
    <cellStyle name="Normal 8 3 8 5 2" xfId="42950"/>
    <cellStyle name="Normal 8 3 8 6" xfId="26338"/>
    <cellStyle name="Normal 8 3 9" xfId="4446"/>
    <cellStyle name="Normal 8 3 9 2" xfId="27218"/>
    <cellStyle name="Normal 8 30" xfId="8518"/>
    <cellStyle name="Normal 8 30 2" xfId="31290"/>
    <cellStyle name="Normal 8 31" xfId="12478"/>
    <cellStyle name="Normal 8 31 2" xfId="35250"/>
    <cellStyle name="Normal 8 32" xfId="12808"/>
    <cellStyle name="Normal 8 32 2" xfId="35580"/>
    <cellStyle name="Normal 8 33" xfId="12863"/>
    <cellStyle name="Normal 8 33 2" xfId="35635"/>
    <cellStyle name="Normal 8 34" xfId="12918"/>
    <cellStyle name="Normal 8 34 2" xfId="35690"/>
    <cellStyle name="Normal 8 35" xfId="16878"/>
    <cellStyle name="Normal 8 35 2" xfId="39650"/>
    <cellStyle name="Normal 8 36" xfId="20838"/>
    <cellStyle name="Normal 8 36 2" xfId="43610"/>
    <cellStyle name="Normal 8 37" xfId="20893"/>
    <cellStyle name="Normal 8 37 2" xfId="43665"/>
    <cellStyle name="Normal 8 38" xfId="20948"/>
    <cellStyle name="Normal 8 38 2" xfId="43720"/>
    <cellStyle name="Normal 8 39" xfId="21003"/>
    <cellStyle name="Normal 8 39 2" xfId="43775"/>
    <cellStyle name="Normal 8 4" xfId="321"/>
    <cellStyle name="Normal 8 4 10" xfId="16988"/>
    <cellStyle name="Normal 8 4 10 2" xfId="39760"/>
    <cellStyle name="Normal 8 4 11" xfId="23093"/>
    <cellStyle name="Normal 8 4 2" xfId="1091"/>
    <cellStyle name="Normal 8 4 2 2" xfId="5216"/>
    <cellStyle name="Normal 8 4 2 2 2" xfId="27988"/>
    <cellStyle name="Normal 8 4 2 3" xfId="9343"/>
    <cellStyle name="Normal 8 4 2 3 2" xfId="32115"/>
    <cellStyle name="Normal 8 4 2 4" xfId="13743"/>
    <cellStyle name="Normal 8 4 2 4 2" xfId="36515"/>
    <cellStyle name="Normal 8 4 2 5" xfId="17703"/>
    <cellStyle name="Normal 8 4 2 5 2" xfId="40475"/>
    <cellStyle name="Normal 8 4 2 6" xfId="23863"/>
    <cellStyle name="Normal 8 4 3" xfId="1806"/>
    <cellStyle name="Normal 8 4 3 2" xfId="5931"/>
    <cellStyle name="Normal 8 4 3 2 2" xfId="28703"/>
    <cellStyle name="Normal 8 4 3 3" xfId="10058"/>
    <cellStyle name="Normal 8 4 3 3 2" xfId="32830"/>
    <cellStyle name="Normal 8 4 3 4" xfId="14458"/>
    <cellStyle name="Normal 8 4 3 4 2" xfId="37230"/>
    <cellStyle name="Normal 8 4 3 5" xfId="18418"/>
    <cellStyle name="Normal 8 4 3 5 2" xfId="41190"/>
    <cellStyle name="Normal 8 4 3 6" xfId="24578"/>
    <cellStyle name="Normal 8 4 4" xfId="2631"/>
    <cellStyle name="Normal 8 4 4 2" xfId="6756"/>
    <cellStyle name="Normal 8 4 4 2 2" xfId="29528"/>
    <cellStyle name="Normal 8 4 4 3" xfId="10883"/>
    <cellStyle name="Normal 8 4 4 3 2" xfId="33655"/>
    <cellStyle name="Normal 8 4 4 4" xfId="15283"/>
    <cellStyle name="Normal 8 4 4 4 2" xfId="38055"/>
    <cellStyle name="Normal 8 4 4 5" xfId="19243"/>
    <cellStyle name="Normal 8 4 4 5 2" xfId="42015"/>
    <cellStyle name="Normal 8 4 4 6" xfId="25403"/>
    <cellStyle name="Normal 8 4 5" xfId="3621"/>
    <cellStyle name="Normal 8 4 5 2" xfId="7746"/>
    <cellStyle name="Normal 8 4 5 2 2" xfId="30518"/>
    <cellStyle name="Normal 8 4 5 3" xfId="11873"/>
    <cellStyle name="Normal 8 4 5 3 2" xfId="34645"/>
    <cellStyle name="Normal 8 4 5 4" xfId="16273"/>
    <cellStyle name="Normal 8 4 5 4 2" xfId="39045"/>
    <cellStyle name="Normal 8 4 5 5" xfId="20233"/>
    <cellStyle name="Normal 8 4 5 5 2" xfId="43005"/>
    <cellStyle name="Normal 8 4 5 6" xfId="26393"/>
    <cellStyle name="Normal 8 4 6" xfId="4501"/>
    <cellStyle name="Normal 8 4 6 2" xfId="27273"/>
    <cellStyle name="Normal 8 4 7" xfId="8628"/>
    <cellStyle name="Normal 8 4 7 2" xfId="31400"/>
    <cellStyle name="Normal 8 4 8" xfId="12588"/>
    <cellStyle name="Normal 8 4 8 2" xfId="35360"/>
    <cellStyle name="Normal 8 4 9" xfId="13028"/>
    <cellStyle name="Normal 8 4 9 2" xfId="35800"/>
    <cellStyle name="Normal 8 40" xfId="21058"/>
    <cellStyle name="Normal 8 40 2" xfId="43830"/>
    <cellStyle name="Normal 8 41" xfId="21113"/>
    <cellStyle name="Normal 8 41 2" xfId="43885"/>
    <cellStyle name="Normal 8 42" xfId="21168"/>
    <cellStyle name="Normal 8 42 2" xfId="43940"/>
    <cellStyle name="Normal 8 43" xfId="21223"/>
    <cellStyle name="Normal 8 43 2" xfId="43995"/>
    <cellStyle name="Normal 8 44" xfId="21278"/>
    <cellStyle name="Normal 8 44 2" xfId="44050"/>
    <cellStyle name="Normal 8 45" xfId="21333"/>
    <cellStyle name="Normal 8 45 2" xfId="44105"/>
    <cellStyle name="Normal 8 46" xfId="21388"/>
    <cellStyle name="Normal 8 46 2" xfId="44160"/>
    <cellStyle name="Normal 8 47" xfId="21443"/>
    <cellStyle name="Normal 8 47 2" xfId="44215"/>
    <cellStyle name="Normal 8 48" xfId="21498"/>
    <cellStyle name="Normal 8 48 2" xfId="44270"/>
    <cellStyle name="Normal 8 49" xfId="21553"/>
    <cellStyle name="Normal 8 49 2" xfId="44325"/>
    <cellStyle name="Normal 8 5" xfId="486"/>
    <cellStyle name="Normal 8 5 10" xfId="17098"/>
    <cellStyle name="Normal 8 5 10 2" xfId="39870"/>
    <cellStyle name="Normal 8 5 11" xfId="23258"/>
    <cellStyle name="Normal 8 5 2" xfId="1201"/>
    <cellStyle name="Normal 8 5 2 2" xfId="5326"/>
    <cellStyle name="Normal 8 5 2 2 2" xfId="28098"/>
    <cellStyle name="Normal 8 5 2 3" xfId="9453"/>
    <cellStyle name="Normal 8 5 2 3 2" xfId="32225"/>
    <cellStyle name="Normal 8 5 2 4" xfId="13853"/>
    <cellStyle name="Normal 8 5 2 4 2" xfId="36625"/>
    <cellStyle name="Normal 8 5 2 5" xfId="17813"/>
    <cellStyle name="Normal 8 5 2 5 2" xfId="40585"/>
    <cellStyle name="Normal 8 5 2 6" xfId="23973"/>
    <cellStyle name="Normal 8 5 3" xfId="1916"/>
    <cellStyle name="Normal 8 5 3 2" xfId="6041"/>
    <cellStyle name="Normal 8 5 3 2 2" xfId="28813"/>
    <cellStyle name="Normal 8 5 3 3" xfId="10168"/>
    <cellStyle name="Normal 8 5 3 3 2" xfId="32940"/>
    <cellStyle name="Normal 8 5 3 4" xfId="14568"/>
    <cellStyle name="Normal 8 5 3 4 2" xfId="37340"/>
    <cellStyle name="Normal 8 5 3 5" xfId="18528"/>
    <cellStyle name="Normal 8 5 3 5 2" xfId="41300"/>
    <cellStyle name="Normal 8 5 3 6" xfId="24688"/>
    <cellStyle name="Normal 8 5 4" xfId="2741"/>
    <cellStyle name="Normal 8 5 4 2" xfId="6866"/>
    <cellStyle name="Normal 8 5 4 2 2" xfId="29638"/>
    <cellStyle name="Normal 8 5 4 3" xfId="10993"/>
    <cellStyle name="Normal 8 5 4 3 2" xfId="33765"/>
    <cellStyle name="Normal 8 5 4 4" xfId="15393"/>
    <cellStyle name="Normal 8 5 4 4 2" xfId="38165"/>
    <cellStyle name="Normal 8 5 4 5" xfId="19353"/>
    <cellStyle name="Normal 8 5 4 5 2" xfId="42125"/>
    <cellStyle name="Normal 8 5 4 6" xfId="25513"/>
    <cellStyle name="Normal 8 5 5" xfId="3731"/>
    <cellStyle name="Normal 8 5 5 2" xfId="7856"/>
    <cellStyle name="Normal 8 5 5 2 2" xfId="30628"/>
    <cellStyle name="Normal 8 5 5 3" xfId="11983"/>
    <cellStyle name="Normal 8 5 5 3 2" xfId="34755"/>
    <cellStyle name="Normal 8 5 5 4" xfId="16383"/>
    <cellStyle name="Normal 8 5 5 4 2" xfId="39155"/>
    <cellStyle name="Normal 8 5 5 5" xfId="20343"/>
    <cellStyle name="Normal 8 5 5 5 2" xfId="43115"/>
    <cellStyle name="Normal 8 5 5 6" xfId="26503"/>
    <cellStyle name="Normal 8 5 6" xfId="4611"/>
    <cellStyle name="Normal 8 5 6 2" xfId="27383"/>
    <cellStyle name="Normal 8 5 7" xfId="8738"/>
    <cellStyle name="Normal 8 5 7 2" xfId="31510"/>
    <cellStyle name="Normal 8 5 8" xfId="12698"/>
    <cellStyle name="Normal 8 5 8 2" xfId="35470"/>
    <cellStyle name="Normal 8 5 9" xfId="13138"/>
    <cellStyle name="Normal 8 5 9 2" xfId="35910"/>
    <cellStyle name="Normal 8 50" xfId="21608"/>
    <cellStyle name="Normal 8 50 2" xfId="44380"/>
    <cellStyle name="Normal 8 51" xfId="21663"/>
    <cellStyle name="Normal 8 51 2" xfId="44435"/>
    <cellStyle name="Normal 8 52" xfId="21718"/>
    <cellStyle name="Normal 8 52 2" xfId="44490"/>
    <cellStyle name="Normal 8 53" xfId="21773"/>
    <cellStyle name="Normal 8 53 2" xfId="44545"/>
    <cellStyle name="Normal 8 54" xfId="21828"/>
    <cellStyle name="Normal 8 54 2" xfId="44600"/>
    <cellStyle name="Normal 8 55" xfId="21883"/>
    <cellStyle name="Normal 8 55 2" xfId="44655"/>
    <cellStyle name="Normal 8 56" xfId="21938"/>
    <cellStyle name="Normal 8 56 2" xfId="44710"/>
    <cellStyle name="Normal 8 57" xfId="21993"/>
    <cellStyle name="Normal 8 57 2" xfId="44765"/>
    <cellStyle name="Normal 8 58" xfId="22048"/>
    <cellStyle name="Normal 8 58 2" xfId="44820"/>
    <cellStyle name="Normal 8 59" xfId="22103"/>
    <cellStyle name="Normal 8 59 2" xfId="44875"/>
    <cellStyle name="Normal 8 6" xfId="596"/>
    <cellStyle name="Normal 8 6 10" xfId="23368"/>
    <cellStyle name="Normal 8 6 2" xfId="1311"/>
    <cellStyle name="Normal 8 6 2 2" xfId="5436"/>
    <cellStyle name="Normal 8 6 2 2 2" xfId="28208"/>
    <cellStyle name="Normal 8 6 2 3" xfId="9563"/>
    <cellStyle name="Normal 8 6 2 3 2" xfId="32335"/>
    <cellStyle name="Normal 8 6 2 4" xfId="13963"/>
    <cellStyle name="Normal 8 6 2 4 2" xfId="36735"/>
    <cellStyle name="Normal 8 6 2 5" xfId="17923"/>
    <cellStyle name="Normal 8 6 2 5 2" xfId="40695"/>
    <cellStyle name="Normal 8 6 2 6" xfId="24083"/>
    <cellStyle name="Normal 8 6 3" xfId="2026"/>
    <cellStyle name="Normal 8 6 3 2" xfId="6151"/>
    <cellStyle name="Normal 8 6 3 2 2" xfId="28923"/>
    <cellStyle name="Normal 8 6 3 3" xfId="10278"/>
    <cellStyle name="Normal 8 6 3 3 2" xfId="33050"/>
    <cellStyle name="Normal 8 6 3 4" xfId="14678"/>
    <cellStyle name="Normal 8 6 3 4 2" xfId="37450"/>
    <cellStyle name="Normal 8 6 3 5" xfId="18638"/>
    <cellStyle name="Normal 8 6 3 5 2" xfId="41410"/>
    <cellStyle name="Normal 8 6 3 6" xfId="24798"/>
    <cellStyle name="Normal 8 6 4" xfId="2851"/>
    <cellStyle name="Normal 8 6 4 2" xfId="6976"/>
    <cellStyle name="Normal 8 6 4 2 2" xfId="29748"/>
    <cellStyle name="Normal 8 6 4 3" xfId="11103"/>
    <cellStyle name="Normal 8 6 4 3 2" xfId="33875"/>
    <cellStyle name="Normal 8 6 4 4" xfId="15503"/>
    <cellStyle name="Normal 8 6 4 4 2" xfId="38275"/>
    <cellStyle name="Normal 8 6 4 5" xfId="19463"/>
    <cellStyle name="Normal 8 6 4 5 2" xfId="42235"/>
    <cellStyle name="Normal 8 6 4 6" xfId="25623"/>
    <cellStyle name="Normal 8 6 5" xfId="3841"/>
    <cellStyle name="Normal 8 6 5 2" xfId="7966"/>
    <cellStyle name="Normal 8 6 5 2 2" xfId="30738"/>
    <cellStyle name="Normal 8 6 5 3" xfId="12093"/>
    <cellStyle name="Normal 8 6 5 3 2" xfId="34865"/>
    <cellStyle name="Normal 8 6 5 4" xfId="16493"/>
    <cellStyle name="Normal 8 6 5 4 2" xfId="39265"/>
    <cellStyle name="Normal 8 6 5 5" xfId="20453"/>
    <cellStyle name="Normal 8 6 5 5 2" xfId="43225"/>
    <cellStyle name="Normal 8 6 5 6" xfId="26613"/>
    <cellStyle name="Normal 8 6 6" xfId="4721"/>
    <cellStyle name="Normal 8 6 6 2" xfId="27493"/>
    <cellStyle name="Normal 8 6 7" xfId="8848"/>
    <cellStyle name="Normal 8 6 7 2" xfId="31620"/>
    <cellStyle name="Normal 8 6 8" xfId="13248"/>
    <cellStyle name="Normal 8 6 8 2" xfId="36020"/>
    <cellStyle name="Normal 8 6 9" xfId="17208"/>
    <cellStyle name="Normal 8 6 9 2" xfId="39980"/>
    <cellStyle name="Normal 8 60" xfId="22158"/>
    <cellStyle name="Normal 8 60 2" xfId="44930"/>
    <cellStyle name="Normal 8 61" xfId="22213"/>
    <cellStyle name="Normal 8 61 2" xfId="44985"/>
    <cellStyle name="Normal 8 62" xfId="22268"/>
    <cellStyle name="Normal 8 62 2" xfId="45040"/>
    <cellStyle name="Normal 8 63" xfId="22323"/>
    <cellStyle name="Normal 8 63 2" xfId="45095"/>
    <cellStyle name="Normal 8 64" xfId="22378"/>
    <cellStyle name="Normal 8 64 2" xfId="45150"/>
    <cellStyle name="Normal 8 65" xfId="22433"/>
    <cellStyle name="Normal 8 65 2" xfId="45205"/>
    <cellStyle name="Normal 8 66" xfId="22488"/>
    <cellStyle name="Normal 8 66 2" xfId="45260"/>
    <cellStyle name="Normal 8 67" xfId="22543"/>
    <cellStyle name="Normal 8 67 2" xfId="45315"/>
    <cellStyle name="Normal 8 68" xfId="22598"/>
    <cellStyle name="Normal 8 68 2" xfId="45370"/>
    <cellStyle name="Normal 8 69" xfId="22653"/>
    <cellStyle name="Normal 8 69 2" xfId="45425"/>
    <cellStyle name="Normal 8 7" xfId="651"/>
    <cellStyle name="Normal 8 7 10" xfId="23423"/>
    <cellStyle name="Normal 8 7 2" xfId="1366"/>
    <cellStyle name="Normal 8 7 2 2" xfId="5491"/>
    <cellStyle name="Normal 8 7 2 2 2" xfId="28263"/>
    <cellStyle name="Normal 8 7 2 3" xfId="9618"/>
    <cellStyle name="Normal 8 7 2 3 2" xfId="32390"/>
    <cellStyle name="Normal 8 7 2 4" xfId="14018"/>
    <cellStyle name="Normal 8 7 2 4 2" xfId="36790"/>
    <cellStyle name="Normal 8 7 2 5" xfId="17978"/>
    <cellStyle name="Normal 8 7 2 5 2" xfId="40750"/>
    <cellStyle name="Normal 8 7 2 6" xfId="24138"/>
    <cellStyle name="Normal 8 7 3" xfId="2081"/>
    <cellStyle name="Normal 8 7 3 2" xfId="6206"/>
    <cellStyle name="Normal 8 7 3 2 2" xfId="28978"/>
    <cellStyle name="Normal 8 7 3 3" xfId="10333"/>
    <cellStyle name="Normal 8 7 3 3 2" xfId="33105"/>
    <cellStyle name="Normal 8 7 3 4" xfId="14733"/>
    <cellStyle name="Normal 8 7 3 4 2" xfId="37505"/>
    <cellStyle name="Normal 8 7 3 5" xfId="18693"/>
    <cellStyle name="Normal 8 7 3 5 2" xfId="41465"/>
    <cellStyle name="Normal 8 7 3 6" xfId="24853"/>
    <cellStyle name="Normal 8 7 4" xfId="2906"/>
    <cellStyle name="Normal 8 7 4 2" xfId="7031"/>
    <cellStyle name="Normal 8 7 4 2 2" xfId="29803"/>
    <cellStyle name="Normal 8 7 4 3" xfId="11158"/>
    <cellStyle name="Normal 8 7 4 3 2" xfId="33930"/>
    <cellStyle name="Normal 8 7 4 4" xfId="15558"/>
    <cellStyle name="Normal 8 7 4 4 2" xfId="38330"/>
    <cellStyle name="Normal 8 7 4 5" xfId="19518"/>
    <cellStyle name="Normal 8 7 4 5 2" xfId="42290"/>
    <cellStyle name="Normal 8 7 4 6" xfId="25678"/>
    <cellStyle name="Normal 8 7 5" xfId="3896"/>
    <cellStyle name="Normal 8 7 5 2" xfId="8021"/>
    <cellStyle name="Normal 8 7 5 2 2" xfId="30793"/>
    <cellStyle name="Normal 8 7 5 3" xfId="12148"/>
    <cellStyle name="Normal 8 7 5 3 2" xfId="34920"/>
    <cellStyle name="Normal 8 7 5 4" xfId="16548"/>
    <cellStyle name="Normal 8 7 5 4 2" xfId="39320"/>
    <cellStyle name="Normal 8 7 5 5" xfId="20508"/>
    <cellStyle name="Normal 8 7 5 5 2" xfId="43280"/>
    <cellStyle name="Normal 8 7 5 6" xfId="26668"/>
    <cellStyle name="Normal 8 7 6" xfId="4776"/>
    <cellStyle name="Normal 8 7 6 2" xfId="27548"/>
    <cellStyle name="Normal 8 7 7" xfId="8903"/>
    <cellStyle name="Normal 8 7 7 2" xfId="31675"/>
    <cellStyle name="Normal 8 7 8" xfId="13303"/>
    <cellStyle name="Normal 8 7 8 2" xfId="36075"/>
    <cellStyle name="Normal 8 7 9" xfId="17263"/>
    <cellStyle name="Normal 8 7 9 2" xfId="40035"/>
    <cellStyle name="Normal 8 70" xfId="22708"/>
    <cellStyle name="Normal 8 70 2" xfId="45480"/>
    <cellStyle name="Normal 8 71" xfId="22763"/>
    <cellStyle name="Normal 8 71 2" xfId="45535"/>
    <cellStyle name="Normal 8 72" xfId="22818"/>
    <cellStyle name="Normal 8 72 2" xfId="45590"/>
    <cellStyle name="Normal 8 73" xfId="22873"/>
    <cellStyle name="Normal 8 73 2" xfId="45645"/>
    <cellStyle name="Normal 8 74" xfId="22928"/>
    <cellStyle name="Normal 8 74 2" xfId="45700"/>
    <cellStyle name="Normal 8 75" xfId="22983"/>
    <cellStyle name="Normal 8 8" xfId="706"/>
    <cellStyle name="Normal 8 8 10" xfId="23478"/>
    <cellStyle name="Normal 8 8 2" xfId="1421"/>
    <cellStyle name="Normal 8 8 2 2" xfId="5546"/>
    <cellStyle name="Normal 8 8 2 2 2" xfId="28318"/>
    <cellStyle name="Normal 8 8 2 3" xfId="9673"/>
    <cellStyle name="Normal 8 8 2 3 2" xfId="32445"/>
    <cellStyle name="Normal 8 8 2 4" xfId="14073"/>
    <cellStyle name="Normal 8 8 2 4 2" xfId="36845"/>
    <cellStyle name="Normal 8 8 2 5" xfId="18033"/>
    <cellStyle name="Normal 8 8 2 5 2" xfId="40805"/>
    <cellStyle name="Normal 8 8 2 6" xfId="24193"/>
    <cellStyle name="Normal 8 8 3" xfId="2136"/>
    <cellStyle name="Normal 8 8 3 2" xfId="6261"/>
    <cellStyle name="Normal 8 8 3 2 2" xfId="29033"/>
    <cellStyle name="Normal 8 8 3 3" xfId="10388"/>
    <cellStyle name="Normal 8 8 3 3 2" xfId="33160"/>
    <cellStyle name="Normal 8 8 3 4" xfId="14788"/>
    <cellStyle name="Normal 8 8 3 4 2" xfId="37560"/>
    <cellStyle name="Normal 8 8 3 5" xfId="18748"/>
    <cellStyle name="Normal 8 8 3 5 2" xfId="41520"/>
    <cellStyle name="Normal 8 8 3 6" xfId="24908"/>
    <cellStyle name="Normal 8 8 4" xfId="2961"/>
    <cellStyle name="Normal 8 8 4 2" xfId="7086"/>
    <cellStyle name="Normal 8 8 4 2 2" xfId="29858"/>
    <cellStyle name="Normal 8 8 4 3" xfId="11213"/>
    <cellStyle name="Normal 8 8 4 3 2" xfId="33985"/>
    <cellStyle name="Normal 8 8 4 4" xfId="15613"/>
    <cellStyle name="Normal 8 8 4 4 2" xfId="38385"/>
    <cellStyle name="Normal 8 8 4 5" xfId="19573"/>
    <cellStyle name="Normal 8 8 4 5 2" xfId="42345"/>
    <cellStyle name="Normal 8 8 4 6" xfId="25733"/>
    <cellStyle name="Normal 8 8 5" xfId="3951"/>
    <cellStyle name="Normal 8 8 5 2" xfId="8076"/>
    <cellStyle name="Normal 8 8 5 2 2" xfId="30848"/>
    <cellStyle name="Normal 8 8 5 3" xfId="12203"/>
    <cellStyle name="Normal 8 8 5 3 2" xfId="34975"/>
    <cellStyle name="Normal 8 8 5 4" xfId="16603"/>
    <cellStyle name="Normal 8 8 5 4 2" xfId="39375"/>
    <cellStyle name="Normal 8 8 5 5" xfId="20563"/>
    <cellStyle name="Normal 8 8 5 5 2" xfId="43335"/>
    <cellStyle name="Normal 8 8 5 6" xfId="26723"/>
    <cellStyle name="Normal 8 8 6" xfId="4831"/>
    <cellStyle name="Normal 8 8 6 2" xfId="27603"/>
    <cellStyle name="Normal 8 8 7" xfId="8958"/>
    <cellStyle name="Normal 8 8 7 2" xfId="31730"/>
    <cellStyle name="Normal 8 8 8" xfId="13358"/>
    <cellStyle name="Normal 8 8 8 2" xfId="36130"/>
    <cellStyle name="Normal 8 8 9" xfId="17318"/>
    <cellStyle name="Normal 8 8 9 2" xfId="40090"/>
    <cellStyle name="Normal 8 9" xfId="761"/>
    <cellStyle name="Normal 8 9 10" xfId="23533"/>
    <cellStyle name="Normal 8 9 2" xfId="1476"/>
    <cellStyle name="Normal 8 9 2 2" xfId="5601"/>
    <cellStyle name="Normal 8 9 2 2 2" xfId="28373"/>
    <cellStyle name="Normal 8 9 2 3" xfId="9728"/>
    <cellStyle name="Normal 8 9 2 3 2" xfId="32500"/>
    <cellStyle name="Normal 8 9 2 4" xfId="14128"/>
    <cellStyle name="Normal 8 9 2 4 2" xfId="36900"/>
    <cellStyle name="Normal 8 9 2 5" xfId="18088"/>
    <cellStyle name="Normal 8 9 2 5 2" xfId="40860"/>
    <cellStyle name="Normal 8 9 2 6" xfId="24248"/>
    <cellStyle name="Normal 8 9 3" xfId="2191"/>
    <cellStyle name="Normal 8 9 3 2" xfId="6316"/>
    <cellStyle name="Normal 8 9 3 2 2" xfId="29088"/>
    <cellStyle name="Normal 8 9 3 3" xfId="10443"/>
    <cellStyle name="Normal 8 9 3 3 2" xfId="33215"/>
    <cellStyle name="Normal 8 9 3 4" xfId="14843"/>
    <cellStyle name="Normal 8 9 3 4 2" xfId="37615"/>
    <cellStyle name="Normal 8 9 3 5" xfId="18803"/>
    <cellStyle name="Normal 8 9 3 5 2" xfId="41575"/>
    <cellStyle name="Normal 8 9 3 6" xfId="24963"/>
    <cellStyle name="Normal 8 9 4" xfId="3016"/>
    <cellStyle name="Normal 8 9 4 2" xfId="7141"/>
    <cellStyle name="Normal 8 9 4 2 2" xfId="29913"/>
    <cellStyle name="Normal 8 9 4 3" xfId="11268"/>
    <cellStyle name="Normal 8 9 4 3 2" xfId="34040"/>
    <cellStyle name="Normal 8 9 4 4" xfId="15668"/>
    <cellStyle name="Normal 8 9 4 4 2" xfId="38440"/>
    <cellStyle name="Normal 8 9 4 5" xfId="19628"/>
    <cellStyle name="Normal 8 9 4 5 2" xfId="42400"/>
    <cellStyle name="Normal 8 9 4 6" xfId="25788"/>
    <cellStyle name="Normal 8 9 5" xfId="4006"/>
    <cellStyle name="Normal 8 9 5 2" xfId="8131"/>
    <cellStyle name="Normal 8 9 5 2 2" xfId="30903"/>
    <cellStyle name="Normal 8 9 5 3" xfId="12258"/>
    <cellStyle name="Normal 8 9 5 3 2" xfId="35030"/>
    <cellStyle name="Normal 8 9 5 4" xfId="16658"/>
    <cellStyle name="Normal 8 9 5 4 2" xfId="39430"/>
    <cellStyle name="Normal 8 9 5 5" xfId="20618"/>
    <cellStyle name="Normal 8 9 5 5 2" xfId="43390"/>
    <cellStyle name="Normal 8 9 5 6" xfId="26778"/>
    <cellStyle name="Normal 8 9 6" xfId="4886"/>
    <cellStyle name="Normal 8 9 6 2" xfId="27658"/>
    <cellStyle name="Normal 8 9 7" xfId="9013"/>
    <cellStyle name="Normal 8 9 7 2" xfId="31785"/>
    <cellStyle name="Normal 8 9 8" xfId="13413"/>
    <cellStyle name="Normal 8 9 8 2" xfId="36185"/>
    <cellStyle name="Normal 8 9 9" xfId="17373"/>
    <cellStyle name="Normal 8 9 9 2" xfId="40145"/>
    <cellStyle name="Normal 9" xfId="183"/>
    <cellStyle name="Normal 9 10" xfId="928"/>
    <cellStyle name="Normal 9 10 10" xfId="23700"/>
    <cellStyle name="Normal 9 10 2" xfId="1643"/>
    <cellStyle name="Normal 9 10 2 2" xfId="5768"/>
    <cellStyle name="Normal 9 10 2 2 2" xfId="28540"/>
    <cellStyle name="Normal 9 10 2 3" xfId="9895"/>
    <cellStyle name="Normal 9 10 2 3 2" xfId="32667"/>
    <cellStyle name="Normal 9 10 2 4" xfId="14295"/>
    <cellStyle name="Normal 9 10 2 4 2" xfId="37067"/>
    <cellStyle name="Normal 9 10 2 5" xfId="18255"/>
    <cellStyle name="Normal 9 10 2 5 2" xfId="41027"/>
    <cellStyle name="Normal 9 10 2 6" xfId="24415"/>
    <cellStyle name="Normal 9 10 3" xfId="2358"/>
    <cellStyle name="Normal 9 10 3 2" xfId="6483"/>
    <cellStyle name="Normal 9 10 3 2 2" xfId="29255"/>
    <cellStyle name="Normal 9 10 3 3" xfId="10610"/>
    <cellStyle name="Normal 9 10 3 3 2" xfId="33382"/>
    <cellStyle name="Normal 9 10 3 4" xfId="15010"/>
    <cellStyle name="Normal 9 10 3 4 2" xfId="37782"/>
    <cellStyle name="Normal 9 10 3 5" xfId="18970"/>
    <cellStyle name="Normal 9 10 3 5 2" xfId="41742"/>
    <cellStyle name="Normal 9 10 3 6" xfId="25130"/>
    <cellStyle name="Normal 9 10 4" xfId="3183"/>
    <cellStyle name="Normal 9 10 4 2" xfId="7308"/>
    <cellStyle name="Normal 9 10 4 2 2" xfId="30080"/>
    <cellStyle name="Normal 9 10 4 3" xfId="11435"/>
    <cellStyle name="Normal 9 10 4 3 2" xfId="34207"/>
    <cellStyle name="Normal 9 10 4 4" xfId="15835"/>
    <cellStyle name="Normal 9 10 4 4 2" xfId="38607"/>
    <cellStyle name="Normal 9 10 4 5" xfId="19795"/>
    <cellStyle name="Normal 9 10 4 5 2" xfId="42567"/>
    <cellStyle name="Normal 9 10 4 6" xfId="25955"/>
    <cellStyle name="Normal 9 10 5" xfId="4173"/>
    <cellStyle name="Normal 9 10 5 2" xfId="8298"/>
    <cellStyle name="Normal 9 10 5 2 2" xfId="31070"/>
    <cellStyle name="Normal 9 10 5 3" xfId="12425"/>
    <cellStyle name="Normal 9 10 5 3 2" xfId="35197"/>
    <cellStyle name="Normal 9 10 5 4" xfId="16825"/>
    <cellStyle name="Normal 9 10 5 4 2" xfId="39597"/>
    <cellStyle name="Normal 9 10 5 5" xfId="20785"/>
    <cellStyle name="Normal 9 10 5 5 2" xfId="43557"/>
    <cellStyle name="Normal 9 10 5 6" xfId="26945"/>
    <cellStyle name="Normal 9 10 6" xfId="5053"/>
    <cellStyle name="Normal 9 10 6 2" xfId="27825"/>
    <cellStyle name="Normal 9 10 7" xfId="9180"/>
    <cellStyle name="Normal 9 10 7 2" xfId="31952"/>
    <cellStyle name="Normal 9 10 8" xfId="13580"/>
    <cellStyle name="Normal 9 10 8 2" xfId="36352"/>
    <cellStyle name="Normal 9 10 9" xfId="17540"/>
    <cellStyle name="Normal 9 10 9 2" xfId="40312"/>
    <cellStyle name="Normal 9 11" xfId="983"/>
    <cellStyle name="Normal 9 11 2" xfId="5108"/>
    <cellStyle name="Normal 9 11 2 2" xfId="27880"/>
    <cellStyle name="Normal 9 11 3" xfId="9235"/>
    <cellStyle name="Normal 9 11 3 2" xfId="32007"/>
    <cellStyle name="Normal 9 11 4" xfId="13635"/>
    <cellStyle name="Normal 9 11 4 2" xfId="36407"/>
    <cellStyle name="Normal 9 11 5" xfId="17595"/>
    <cellStyle name="Normal 9 11 5 2" xfId="40367"/>
    <cellStyle name="Normal 9 11 6" xfId="23755"/>
    <cellStyle name="Normal 9 12" xfId="1698"/>
    <cellStyle name="Normal 9 12 2" xfId="5823"/>
    <cellStyle name="Normal 9 12 2 2" xfId="28595"/>
    <cellStyle name="Normal 9 12 3" xfId="9950"/>
    <cellStyle name="Normal 9 12 3 2" xfId="32722"/>
    <cellStyle name="Normal 9 12 4" xfId="14350"/>
    <cellStyle name="Normal 9 12 4 2" xfId="37122"/>
    <cellStyle name="Normal 9 12 5" xfId="18310"/>
    <cellStyle name="Normal 9 12 5 2" xfId="41082"/>
    <cellStyle name="Normal 9 12 6" xfId="24470"/>
    <cellStyle name="Normal 9 13" xfId="2413"/>
    <cellStyle name="Normal 9 13 2" xfId="6538"/>
    <cellStyle name="Normal 9 13 2 2" xfId="29310"/>
    <cellStyle name="Normal 9 13 3" xfId="10665"/>
    <cellStyle name="Normal 9 13 3 2" xfId="33437"/>
    <cellStyle name="Normal 9 13 4" xfId="15065"/>
    <cellStyle name="Normal 9 13 4 2" xfId="37837"/>
    <cellStyle name="Normal 9 13 5" xfId="19025"/>
    <cellStyle name="Normal 9 13 5 2" xfId="41797"/>
    <cellStyle name="Normal 9 13 6" xfId="25185"/>
    <cellStyle name="Normal 9 14" xfId="2468"/>
    <cellStyle name="Normal 9 14 2" xfId="6593"/>
    <cellStyle name="Normal 9 14 2 2" xfId="29365"/>
    <cellStyle name="Normal 9 14 3" xfId="10720"/>
    <cellStyle name="Normal 9 14 3 2" xfId="33492"/>
    <cellStyle name="Normal 9 14 4" xfId="15120"/>
    <cellStyle name="Normal 9 14 4 2" xfId="37892"/>
    <cellStyle name="Normal 9 14 5" xfId="19080"/>
    <cellStyle name="Normal 9 14 5 2" xfId="41852"/>
    <cellStyle name="Normal 9 14 6" xfId="25240"/>
    <cellStyle name="Normal 9 15" xfId="2523"/>
    <cellStyle name="Normal 9 15 2" xfId="6648"/>
    <cellStyle name="Normal 9 15 2 2" xfId="29420"/>
    <cellStyle name="Normal 9 15 3" xfId="10775"/>
    <cellStyle name="Normal 9 15 3 2" xfId="33547"/>
    <cellStyle name="Normal 9 15 4" xfId="15175"/>
    <cellStyle name="Normal 9 15 4 2" xfId="37947"/>
    <cellStyle name="Normal 9 15 5" xfId="19135"/>
    <cellStyle name="Normal 9 15 5 2" xfId="41907"/>
    <cellStyle name="Normal 9 15 6" xfId="25295"/>
    <cellStyle name="Normal 9 16" xfId="3238"/>
    <cellStyle name="Normal 9 16 2" xfId="7363"/>
    <cellStyle name="Normal 9 16 2 2" xfId="30135"/>
    <cellStyle name="Normal 9 16 3" xfId="11490"/>
    <cellStyle name="Normal 9 16 3 2" xfId="34262"/>
    <cellStyle name="Normal 9 16 4" xfId="15890"/>
    <cellStyle name="Normal 9 16 4 2" xfId="38662"/>
    <cellStyle name="Normal 9 16 5" xfId="19850"/>
    <cellStyle name="Normal 9 16 5 2" xfId="42622"/>
    <cellStyle name="Normal 9 16 6" xfId="26010"/>
    <cellStyle name="Normal 9 17" xfId="3293"/>
    <cellStyle name="Normal 9 17 2" xfId="7418"/>
    <cellStyle name="Normal 9 17 2 2" xfId="30190"/>
    <cellStyle name="Normal 9 17 3" xfId="11545"/>
    <cellStyle name="Normal 9 17 3 2" xfId="34317"/>
    <cellStyle name="Normal 9 17 4" xfId="15945"/>
    <cellStyle name="Normal 9 17 4 2" xfId="38717"/>
    <cellStyle name="Normal 9 17 5" xfId="19905"/>
    <cellStyle name="Normal 9 17 5 2" xfId="42677"/>
    <cellStyle name="Normal 9 17 6" xfId="26065"/>
    <cellStyle name="Normal 9 18" xfId="3348"/>
    <cellStyle name="Normal 9 18 2" xfId="7473"/>
    <cellStyle name="Normal 9 18 2 2" xfId="30245"/>
    <cellStyle name="Normal 9 18 3" xfId="11600"/>
    <cellStyle name="Normal 9 18 3 2" xfId="34372"/>
    <cellStyle name="Normal 9 18 4" xfId="16000"/>
    <cellStyle name="Normal 9 18 4 2" xfId="38772"/>
    <cellStyle name="Normal 9 18 5" xfId="19960"/>
    <cellStyle name="Normal 9 18 5 2" xfId="42732"/>
    <cellStyle name="Normal 9 18 6" xfId="26120"/>
    <cellStyle name="Normal 9 19" xfId="3403"/>
    <cellStyle name="Normal 9 19 2" xfId="7528"/>
    <cellStyle name="Normal 9 19 2 2" xfId="30300"/>
    <cellStyle name="Normal 9 19 3" xfId="11655"/>
    <cellStyle name="Normal 9 19 3 2" xfId="34427"/>
    <cellStyle name="Normal 9 19 4" xfId="16055"/>
    <cellStyle name="Normal 9 19 4 2" xfId="38827"/>
    <cellStyle name="Normal 9 19 5" xfId="20015"/>
    <cellStyle name="Normal 9 19 5 2" xfId="42787"/>
    <cellStyle name="Normal 9 19 6" xfId="26175"/>
    <cellStyle name="Normal 9 2" xfId="268"/>
    <cellStyle name="Normal 9 2 10" xfId="8575"/>
    <cellStyle name="Normal 9 2 10 2" xfId="31347"/>
    <cellStyle name="Normal 9 2 11" xfId="12535"/>
    <cellStyle name="Normal 9 2 11 2" xfId="35307"/>
    <cellStyle name="Normal 9 2 12" xfId="12975"/>
    <cellStyle name="Normal 9 2 12 2" xfId="35747"/>
    <cellStyle name="Normal 9 2 13" xfId="16935"/>
    <cellStyle name="Normal 9 2 13 2" xfId="39707"/>
    <cellStyle name="Normal 9 2 14" xfId="378"/>
    <cellStyle name="Normal 9 2 14 2" xfId="23150"/>
    <cellStyle name="Normal 9 2 15" xfId="23040"/>
    <cellStyle name="Normal 9 2 2" xfId="433"/>
    <cellStyle name="Normal 9 2 2 10" xfId="17045"/>
    <cellStyle name="Normal 9 2 2 10 2" xfId="39817"/>
    <cellStyle name="Normal 9 2 2 11" xfId="23205"/>
    <cellStyle name="Normal 9 2 2 2" xfId="1148"/>
    <cellStyle name="Normal 9 2 2 2 2" xfId="5273"/>
    <cellStyle name="Normal 9 2 2 2 2 2" xfId="28045"/>
    <cellStyle name="Normal 9 2 2 2 3" xfId="9400"/>
    <cellStyle name="Normal 9 2 2 2 3 2" xfId="32172"/>
    <cellStyle name="Normal 9 2 2 2 4" xfId="13800"/>
    <cellStyle name="Normal 9 2 2 2 4 2" xfId="36572"/>
    <cellStyle name="Normal 9 2 2 2 5" xfId="17760"/>
    <cellStyle name="Normal 9 2 2 2 5 2" xfId="40532"/>
    <cellStyle name="Normal 9 2 2 2 6" xfId="23920"/>
    <cellStyle name="Normal 9 2 2 3" xfId="1863"/>
    <cellStyle name="Normal 9 2 2 3 2" xfId="5988"/>
    <cellStyle name="Normal 9 2 2 3 2 2" xfId="28760"/>
    <cellStyle name="Normal 9 2 2 3 3" xfId="10115"/>
    <cellStyle name="Normal 9 2 2 3 3 2" xfId="32887"/>
    <cellStyle name="Normal 9 2 2 3 4" xfId="14515"/>
    <cellStyle name="Normal 9 2 2 3 4 2" xfId="37287"/>
    <cellStyle name="Normal 9 2 2 3 5" xfId="18475"/>
    <cellStyle name="Normal 9 2 2 3 5 2" xfId="41247"/>
    <cellStyle name="Normal 9 2 2 3 6" xfId="24635"/>
    <cellStyle name="Normal 9 2 2 4" xfId="2688"/>
    <cellStyle name="Normal 9 2 2 4 2" xfId="6813"/>
    <cellStyle name="Normal 9 2 2 4 2 2" xfId="29585"/>
    <cellStyle name="Normal 9 2 2 4 3" xfId="10940"/>
    <cellStyle name="Normal 9 2 2 4 3 2" xfId="33712"/>
    <cellStyle name="Normal 9 2 2 4 4" xfId="15340"/>
    <cellStyle name="Normal 9 2 2 4 4 2" xfId="38112"/>
    <cellStyle name="Normal 9 2 2 4 5" xfId="19300"/>
    <cellStyle name="Normal 9 2 2 4 5 2" xfId="42072"/>
    <cellStyle name="Normal 9 2 2 4 6" xfId="25460"/>
    <cellStyle name="Normal 9 2 2 5" xfId="3678"/>
    <cellStyle name="Normal 9 2 2 5 2" xfId="7803"/>
    <cellStyle name="Normal 9 2 2 5 2 2" xfId="30575"/>
    <cellStyle name="Normal 9 2 2 5 3" xfId="11930"/>
    <cellStyle name="Normal 9 2 2 5 3 2" xfId="34702"/>
    <cellStyle name="Normal 9 2 2 5 4" xfId="16330"/>
    <cellStyle name="Normal 9 2 2 5 4 2" xfId="39102"/>
    <cellStyle name="Normal 9 2 2 5 5" xfId="20290"/>
    <cellStyle name="Normal 9 2 2 5 5 2" xfId="43062"/>
    <cellStyle name="Normal 9 2 2 5 6" xfId="26450"/>
    <cellStyle name="Normal 9 2 2 6" xfId="4558"/>
    <cellStyle name="Normal 9 2 2 6 2" xfId="27330"/>
    <cellStyle name="Normal 9 2 2 7" xfId="8685"/>
    <cellStyle name="Normal 9 2 2 7 2" xfId="31457"/>
    <cellStyle name="Normal 9 2 2 8" xfId="12645"/>
    <cellStyle name="Normal 9 2 2 8 2" xfId="35417"/>
    <cellStyle name="Normal 9 2 2 9" xfId="13085"/>
    <cellStyle name="Normal 9 2 2 9 2" xfId="35857"/>
    <cellStyle name="Normal 9 2 3" xfId="543"/>
    <cellStyle name="Normal 9 2 3 10" xfId="17155"/>
    <cellStyle name="Normal 9 2 3 10 2" xfId="39927"/>
    <cellStyle name="Normal 9 2 3 11" xfId="23315"/>
    <cellStyle name="Normal 9 2 3 2" xfId="1258"/>
    <cellStyle name="Normal 9 2 3 2 2" xfId="5383"/>
    <cellStyle name="Normal 9 2 3 2 2 2" xfId="28155"/>
    <cellStyle name="Normal 9 2 3 2 3" xfId="9510"/>
    <cellStyle name="Normal 9 2 3 2 3 2" xfId="32282"/>
    <cellStyle name="Normal 9 2 3 2 4" xfId="13910"/>
    <cellStyle name="Normal 9 2 3 2 4 2" xfId="36682"/>
    <cellStyle name="Normal 9 2 3 2 5" xfId="17870"/>
    <cellStyle name="Normal 9 2 3 2 5 2" xfId="40642"/>
    <cellStyle name="Normal 9 2 3 2 6" xfId="24030"/>
    <cellStyle name="Normal 9 2 3 3" xfId="1973"/>
    <cellStyle name="Normal 9 2 3 3 2" xfId="6098"/>
    <cellStyle name="Normal 9 2 3 3 2 2" xfId="28870"/>
    <cellStyle name="Normal 9 2 3 3 3" xfId="10225"/>
    <cellStyle name="Normal 9 2 3 3 3 2" xfId="32997"/>
    <cellStyle name="Normal 9 2 3 3 4" xfId="14625"/>
    <cellStyle name="Normal 9 2 3 3 4 2" xfId="37397"/>
    <cellStyle name="Normal 9 2 3 3 5" xfId="18585"/>
    <cellStyle name="Normal 9 2 3 3 5 2" xfId="41357"/>
    <cellStyle name="Normal 9 2 3 3 6" xfId="24745"/>
    <cellStyle name="Normal 9 2 3 4" xfId="2798"/>
    <cellStyle name="Normal 9 2 3 4 2" xfId="6923"/>
    <cellStyle name="Normal 9 2 3 4 2 2" xfId="29695"/>
    <cellStyle name="Normal 9 2 3 4 3" xfId="11050"/>
    <cellStyle name="Normal 9 2 3 4 3 2" xfId="33822"/>
    <cellStyle name="Normal 9 2 3 4 4" xfId="15450"/>
    <cellStyle name="Normal 9 2 3 4 4 2" xfId="38222"/>
    <cellStyle name="Normal 9 2 3 4 5" xfId="19410"/>
    <cellStyle name="Normal 9 2 3 4 5 2" xfId="42182"/>
    <cellStyle name="Normal 9 2 3 4 6" xfId="25570"/>
    <cellStyle name="Normal 9 2 3 5" xfId="3788"/>
    <cellStyle name="Normal 9 2 3 5 2" xfId="7913"/>
    <cellStyle name="Normal 9 2 3 5 2 2" xfId="30685"/>
    <cellStyle name="Normal 9 2 3 5 3" xfId="12040"/>
    <cellStyle name="Normal 9 2 3 5 3 2" xfId="34812"/>
    <cellStyle name="Normal 9 2 3 5 4" xfId="16440"/>
    <cellStyle name="Normal 9 2 3 5 4 2" xfId="39212"/>
    <cellStyle name="Normal 9 2 3 5 5" xfId="20400"/>
    <cellStyle name="Normal 9 2 3 5 5 2" xfId="43172"/>
    <cellStyle name="Normal 9 2 3 5 6" xfId="26560"/>
    <cellStyle name="Normal 9 2 3 6" xfId="4668"/>
    <cellStyle name="Normal 9 2 3 6 2" xfId="27440"/>
    <cellStyle name="Normal 9 2 3 7" xfId="8795"/>
    <cellStyle name="Normal 9 2 3 7 2" xfId="31567"/>
    <cellStyle name="Normal 9 2 3 8" xfId="12755"/>
    <cellStyle name="Normal 9 2 3 8 2" xfId="35527"/>
    <cellStyle name="Normal 9 2 3 9" xfId="13195"/>
    <cellStyle name="Normal 9 2 3 9 2" xfId="35967"/>
    <cellStyle name="Normal 9 2 4" xfId="818"/>
    <cellStyle name="Normal 9 2 4 10" xfId="23590"/>
    <cellStyle name="Normal 9 2 4 2" xfId="1533"/>
    <cellStyle name="Normal 9 2 4 2 2" xfId="5658"/>
    <cellStyle name="Normal 9 2 4 2 2 2" xfId="28430"/>
    <cellStyle name="Normal 9 2 4 2 3" xfId="9785"/>
    <cellStyle name="Normal 9 2 4 2 3 2" xfId="32557"/>
    <cellStyle name="Normal 9 2 4 2 4" xfId="14185"/>
    <cellStyle name="Normal 9 2 4 2 4 2" xfId="36957"/>
    <cellStyle name="Normal 9 2 4 2 5" xfId="18145"/>
    <cellStyle name="Normal 9 2 4 2 5 2" xfId="40917"/>
    <cellStyle name="Normal 9 2 4 2 6" xfId="24305"/>
    <cellStyle name="Normal 9 2 4 3" xfId="2248"/>
    <cellStyle name="Normal 9 2 4 3 2" xfId="6373"/>
    <cellStyle name="Normal 9 2 4 3 2 2" xfId="29145"/>
    <cellStyle name="Normal 9 2 4 3 3" xfId="10500"/>
    <cellStyle name="Normal 9 2 4 3 3 2" xfId="33272"/>
    <cellStyle name="Normal 9 2 4 3 4" xfId="14900"/>
    <cellStyle name="Normal 9 2 4 3 4 2" xfId="37672"/>
    <cellStyle name="Normal 9 2 4 3 5" xfId="18860"/>
    <cellStyle name="Normal 9 2 4 3 5 2" xfId="41632"/>
    <cellStyle name="Normal 9 2 4 3 6" xfId="25020"/>
    <cellStyle name="Normal 9 2 4 4" xfId="3073"/>
    <cellStyle name="Normal 9 2 4 4 2" xfId="7198"/>
    <cellStyle name="Normal 9 2 4 4 2 2" xfId="29970"/>
    <cellStyle name="Normal 9 2 4 4 3" xfId="11325"/>
    <cellStyle name="Normal 9 2 4 4 3 2" xfId="34097"/>
    <cellStyle name="Normal 9 2 4 4 4" xfId="15725"/>
    <cellStyle name="Normal 9 2 4 4 4 2" xfId="38497"/>
    <cellStyle name="Normal 9 2 4 4 5" xfId="19685"/>
    <cellStyle name="Normal 9 2 4 4 5 2" xfId="42457"/>
    <cellStyle name="Normal 9 2 4 4 6" xfId="25845"/>
    <cellStyle name="Normal 9 2 4 5" xfId="4063"/>
    <cellStyle name="Normal 9 2 4 5 2" xfId="8188"/>
    <cellStyle name="Normal 9 2 4 5 2 2" xfId="30960"/>
    <cellStyle name="Normal 9 2 4 5 3" xfId="12315"/>
    <cellStyle name="Normal 9 2 4 5 3 2" xfId="35087"/>
    <cellStyle name="Normal 9 2 4 5 4" xfId="16715"/>
    <cellStyle name="Normal 9 2 4 5 4 2" xfId="39487"/>
    <cellStyle name="Normal 9 2 4 5 5" xfId="20675"/>
    <cellStyle name="Normal 9 2 4 5 5 2" xfId="43447"/>
    <cellStyle name="Normal 9 2 4 5 6" xfId="26835"/>
    <cellStyle name="Normal 9 2 4 6" xfId="4943"/>
    <cellStyle name="Normal 9 2 4 6 2" xfId="27715"/>
    <cellStyle name="Normal 9 2 4 7" xfId="9070"/>
    <cellStyle name="Normal 9 2 4 7 2" xfId="31842"/>
    <cellStyle name="Normal 9 2 4 8" xfId="13470"/>
    <cellStyle name="Normal 9 2 4 8 2" xfId="36242"/>
    <cellStyle name="Normal 9 2 4 9" xfId="17430"/>
    <cellStyle name="Normal 9 2 4 9 2" xfId="40202"/>
    <cellStyle name="Normal 9 2 5" xfId="1038"/>
    <cellStyle name="Normal 9 2 5 2" xfId="5163"/>
    <cellStyle name="Normal 9 2 5 2 2" xfId="27935"/>
    <cellStyle name="Normal 9 2 5 3" xfId="9290"/>
    <cellStyle name="Normal 9 2 5 3 2" xfId="32062"/>
    <cellStyle name="Normal 9 2 5 4" xfId="13690"/>
    <cellStyle name="Normal 9 2 5 4 2" xfId="36462"/>
    <cellStyle name="Normal 9 2 5 5" xfId="17650"/>
    <cellStyle name="Normal 9 2 5 5 2" xfId="40422"/>
    <cellStyle name="Normal 9 2 5 6" xfId="23810"/>
    <cellStyle name="Normal 9 2 6" xfId="1753"/>
    <cellStyle name="Normal 9 2 6 2" xfId="5878"/>
    <cellStyle name="Normal 9 2 6 2 2" xfId="28650"/>
    <cellStyle name="Normal 9 2 6 3" xfId="10005"/>
    <cellStyle name="Normal 9 2 6 3 2" xfId="32777"/>
    <cellStyle name="Normal 9 2 6 4" xfId="14405"/>
    <cellStyle name="Normal 9 2 6 4 2" xfId="37177"/>
    <cellStyle name="Normal 9 2 6 5" xfId="18365"/>
    <cellStyle name="Normal 9 2 6 5 2" xfId="41137"/>
    <cellStyle name="Normal 9 2 6 6" xfId="24525"/>
    <cellStyle name="Normal 9 2 7" xfId="2578"/>
    <cellStyle name="Normal 9 2 7 2" xfId="6703"/>
    <cellStyle name="Normal 9 2 7 2 2" xfId="29475"/>
    <cellStyle name="Normal 9 2 7 3" xfId="10830"/>
    <cellStyle name="Normal 9 2 7 3 2" xfId="33602"/>
    <cellStyle name="Normal 9 2 7 4" xfId="15230"/>
    <cellStyle name="Normal 9 2 7 4 2" xfId="38002"/>
    <cellStyle name="Normal 9 2 7 5" xfId="19190"/>
    <cellStyle name="Normal 9 2 7 5 2" xfId="41962"/>
    <cellStyle name="Normal 9 2 7 6" xfId="25350"/>
    <cellStyle name="Normal 9 2 8" xfId="3568"/>
    <cellStyle name="Normal 9 2 8 2" xfId="7693"/>
    <cellStyle name="Normal 9 2 8 2 2" xfId="30465"/>
    <cellStyle name="Normal 9 2 8 3" xfId="11820"/>
    <cellStyle name="Normal 9 2 8 3 2" xfId="34592"/>
    <cellStyle name="Normal 9 2 8 4" xfId="16220"/>
    <cellStyle name="Normal 9 2 8 4 2" xfId="38992"/>
    <cellStyle name="Normal 9 2 8 5" xfId="20180"/>
    <cellStyle name="Normal 9 2 8 5 2" xfId="42952"/>
    <cellStyle name="Normal 9 2 8 6" xfId="26340"/>
    <cellStyle name="Normal 9 2 9" xfId="4448"/>
    <cellStyle name="Normal 9 2 9 2" xfId="27220"/>
    <cellStyle name="Normal 9 20" xfId="3458"/>
    <cellStyle name="Normal 9 20 2" xfId="7583"/>
    <cellStyle name="Normal 9 20 2 2" xfId="30355"/>
    <cellStyle name="Normal 9 20 3" xfId="11710"/>
    <cellStyle name="Normal 9 20 3 2" xfId="34482"/>
    <cellStyle name="Normal 9 20 4" xfId="16110"/>
    <cellStyle name="Normal 9 20 4 2" xfId="38882"/>
    <cellStyle name="Normal 9 20 5" xfId="20070"/>
    <cellStyle name="Normal 9 20 5 2" xfId="42842"/>
    <cellStyle name="Normal 9 20 6" xfId="26230"/>
    <cellStyle name="Normal 9 21" xfId="3513"/>
    <cellStyle name="Normal 9 21 2" xfId="7638"/>
    <cellStyle name="Normal 9 21 2 2" xfId="30410"/>
    <cellStyle name="Normal 9 21 3" xfId="11765"/>
    <cellStyle name="Normal 9 21 3 2" xfId="34537"/>
    <cellStyle name="Normal 9 21 4" xfId="16165"/>
    <cellStyle name="Normal 9 21 4 2" xfId="38937"/>
    <cellStyle name="Normal 9 21 5" xfId="20125"/>
    <cellStyle name="Normal 9 21 5 2" xfId="42897"/>
    <cellStyle name="Normal 9 21 6" xfId="26285"/>
    <cellStyle name="Normal 9 22" xfId="4228"/>
    <cellStyle name="Normal 9 22 2" xfId="27000"/>
    <cellStyle name="Normal 9 23" xfId="4283"/>
    <cellStyle name="Normal 9 23 2" xfId="27055"/>
    <cellStyle name="Normal 9 24" xfId="4338"/>
    <cellStyle name="Normal 9 24 2" xfId="27110"/>
    <cellStyle name="Normal 9 25" xfId="4393"/>
    <cellStyle name="Normal 9 25 2" xfId="27165"/>
    <cellStyle name="Normal 9 26" xfId="8353"/>
    <cellStyle name="Normal 9 26 2" xfId="31125"/>
    <cellStyle name="Normal 9 27" xfId="8410"/>
    <cellStyle name="Normal 9 27 2" xfId="31182"/>
    <cellStyle name="Normal 9 28" xfId="8465"/>
    <cellStyle name="Normal 9 28 2" xfId="31237"/>
    <cellStyle name="Normal 9 29" xfId="8520"/>
    <cellStyle name="Normal 9 29 2" xfId="31292"/>
    <cellStyle name="Normal 9 3" xfId="323"/>
    <cellStyle name="Normal 9 3 10" xfId="16990"/>
    <cellStyle name="Normal 9 3 10 2" xfId="39762"/>
    <cellStyle name="Normal 9 3 11" xfId="23095"/>
    <cellStyle name="Normal 9 3 2" xfId="1093"/>
    <cellStyle name="Normal 9 3 2 2" xfId="5218"/>
    <cellStyle name="Normal 9 3 2 2 2" xfId="27990"/>
    <cellStyle name="Normal 9 3 2 3" xfId="9345"/>
    <cellStyle name="Normal 9 3 2 3 2" xfId="32117"/>
    <cellStyle name="Normal 9 3 2 4" xfId="13745"/>
    <cellStyle name="Normal 9 3 2 4 2" xfId="36517"/>
    <cellStyle name="Normal 9 3 2 5" xfId="17705"/>
    <cellStyle name="Normal 9 3 2 5 2" xfId="40477"/>
    <cellStyle name="Normal 9 3 2 6" xfId="23865"/>
    <cellStyle name="Normal 9 3 3" xfId="1808"/>
    <cellStyle name="Normal 9 3 3 2" xfId="5933"/>
    <cellStyle name="Normal 9 3 3 2 2" xfId="28705"/>
    <cellStyle name="Normal 9 3 3 3" xfId="10060"/>
    <cellStyle name="Normal 9 3 3 3 2" xfId="32832"/>
    <cellStyle name="Normal 9 3 3 4" xfId="14460"/>
    <cellStyle name="Normal 9 3 3 4 2" xfId="37232"/>
    <cellStyle name="Normal 9 3 3 5" xfId="18420"/>
    <cellStyle name="Normal 9 3 3 5 2" xfId="41192"/>
    <cellStyle name="Normal 9 3 3 6" xfId="24580"/>
    <cellStyle name="Normal 9 3 4" xfId="2633"/>
    <cellStyle name="Normal 9 3 4 2" xfId="6758"/>
    <cellStyle name="Normal 9 3 4 2 2" xfId="29530"/>
    <cellStyle name="Normal 9 3 4 3" xfId="10885"/>
    <cellStyle name="Normal 9 3 4 3 2" xfId="33657"/>
    <cellStyle name="Normal 9 3 4 4" xfId="15285"/>
    <cellStyle name="Normal 9 3 4 4 2" xfId="38057"/>
    <cellStyle name="Normal 9 3 4 5" xfId="19245"/>
    <cellStyle name="Normal 9 3 4 5 2" xfId="42017"/>
    <cellStyle name="Normal 9 3 4 6" xfId="25405"/>
    <cellStyle name="Normal 9 3 5" xfId="3623"/>
    <cellStyle name="Normal 9 3 5 2" xfId="7748"/>
    <cellStyle name="Normal 9 3 5 2 2" xfId="30520"/>
    <cellStyle name="Normal 9 3 5 3" xfId="11875"/>
    <cellStyle name="Normal 9 3 5 3 2" xfId="34647"/>
    <cellStyle name="Normal 9 3 5 4" xfId="16275"/>
    <cellStyle name="Normal 9 3 5 4 2" xfId="39047"/>
    <cellStyle name="Normal 9 3 5 5" xfId="20235"/>
    <cellStyle name="Normal 9 3 5 5 2" xfId="43007"/>
    <cellStyle name="Normal 9 3 5 6" xfId="26395"/>
    <cellStyle name="Normal 9 3 6" xfId="4503"/>
    <cellStyle name="Normal 9 3 6 2" xfId="27275"/>
    <cellStyle name="Normal 9 3 7" xfId="8630"/>
    <cellStyle name="Normal 9 3 7 2" xfId="31402"/>
    <cellStyle name="Normal 9 3 8" xfId="12590"/>
    <cellStyle name="Normal 9 3 8 2" xfId="35362"/>
    <cellStyle name="Normal 9 3 9" xfId="13030"/>
    <cellStyle name="Normal 9 3 9 2" xfId="35802"/>
    <cellStyle name="Normal 9 30" xfId="12480"/>
    <cellStyle name="Normal 9 30 2" xfId="35252"/>
    <cellStyle name="Normal 9 31" xfId="12810"/>
    <cellStyle name="Normal 9 31 2" xfId="35582"/>
    <cellStyle name="Normal 9 32" xfId="12865"/>
    <cellStyle name="Normal 9 32 2" xfId="35637"/>
    <cellStyle name="Normal 9 33" xfId="12920"/>
    <cellStyle name="Normal 9 33 2" xfId="35692"/>
    <cellStyle name="Normal 9 34" xfId="16880"/>
    <cellStyle name="Normal 9 34 2" xfId="39652"/>
    <cellStyle name="Normal 9 35" xfId="20840"/>
    <cellStyle name="Normal 9 35 2" xfId="43612"/>
    <cellStyle name="Normal 9 36" xfId="20895"/>
    <cellStyle name="Normal 9 36 2" xfId="43667"/>
    <cellStyle name="Normal 9 37" xfId="20950"/>
    <cellStyle name="Normal 9 37 2" xfId="43722"/>
    <cellStyle name="Normal 9 38" xfId="21005"/>
    <cellStyle name="Normal 9 38 2" xfId="43777"/>
    <cellStyle name="Normal 9 39" xfId="21060"/>
    <cellStyle name="Normal 9 39 2" xfId="43832"/>
    <cellStyle name="Normal 9 4" xfId="488"/>
    <cellStyle name="Normal 9 4 10" xfId="17100"/>
    <cellStyle name="Normal 9 4 10 2" xfId="39872"/>
    <cellStyle name="Normal 9 4 11" xfId="23260"/>
    <cellStyle name="Normal 9 4 2" xfId="1203"/>
    <cellStyle name="Normal 9 4 2 2" xfId="5328"/>
    <cellStyle name="Normal 9 4 2 2 2" xfId="28100"/>
    <cellStyle name="Normal 9 4 2 3" xfId="9455"/>
    <cellStyle name="Normal 9 4 2 3 2" xfId="32227"/>
    <cellStyle name="Normal 9 4 2 4" xfId="13855"/>
    <cellStyle name="Normal 9 4 2 4 2" xfId="36627"/>
    <cellStyle name="Normal 9 4 2 5" xfId="17815"/>
    <cellStyle name="Normal 9 4 2 5 2" xfId="40587"/>
    <cellStyle name="Normal 9 4 2 6" xfId="23975"/>
    <cellStyle name="Normal 9 4 3" xfId="1918"/>
    <cellStyle name="Normal 9 4 3 2" xfId="6043"/>
    <cellStyle name="Normal 9 4 3 2 2" xfId="28815"/>
    <cellStyle name="Normal 9 4 3 3" xfId="10170"/>
    <cellStyle name="Normal 9 4 3 3 2" xfId="32942"/>
    <cellStyle name="Normal 9 4 3 4" xfId="14570"/>
    <cellStyle name="Normal 9 4 3 4 2" xfId="37342"/>
    <cellStyle name="Normal 9 4 3 5" xfId="18530"/>
    <cellStyle name="Normal 9 4 3 5 2" xfId="41302"/>
    <cellStyle name="Normal 9 4 3 6" xfId="24690"/>
    <cellStyle name="Normal 9 4 4" xfId="2743"/>
    <cellStyle name="Normal 9 4 4 2" xfId="6868"/>
    <cellStyle name="Normal 9 4 4 2 2" xfId="29640"/>
    <cellStyle name="Normal 9 4 4 3" xfId="10995"/>
    <cellStyle name="Normal 9 4 4 3 2" xfId="33767"/>
    <cellStyle name="Normal 9 4 4 4" xfId="15395"/>
    <cellStyle name="Normal 9 4 4 4 2" xfId="38167"/>
    <cellStyle name="Normal 9 4 4 5" xfId="19355"/>
    <cellStyle name="Normal 9 4 4 5 2" xfId="42127"/>
    <cellStyle name="Normal 9 4 4 6" xfId="25515"/>
    <cellStyle name="Normal 9 4 5" xfId="3733"/>
    <cellStyle name="Normal 9 4 5 2" xfId="7858"/>
    <cellStyle name="Normal 9 4 5 2 2" xfId="30630"/>
    <cellStyle name="Normal 9 4 5 3" xfId="11985"/>
    <cellStyle name="Normal 9 4 5 3 2" xfId="34757"/>
    <cellStyle name="Normal 9 4 5 4" xfId="16385"/>
    <cellStyle name="Normal 9 4 5 4 2" xfId="39157"/>
    <cellStyle name="Normal 9 4 5 5" xfId="20345"/>
    <cellStyle name="Normal 9 4 5 5 2" xfId="43117"/>
    <cellStyle name="Normal 9 4 5 6" xfId="26505"/>
    <cellStyle name="Normal 9 4 6" xfId="4613"/>
    <cellStyle name="Normal 9 4 6 2" xfId="27385"/>
    <cellStyle name="Normal 9 4 7" xfId="8740"/>
    <cellStyle name="Normal 9 4 7 2" xfId="31512"/>
    <cellStyle name="Normal 9 4 8" xfId="12700"/>
    <cellStyle name="Normal 9 4 8 2" xfId="35472"/>
    <cellStyle name="Normal 9 4 9" xfId="13140"/>
    <cellStyle name="Normal 9 4 9 2" xfId="35912"/>
    <cellStyle name="Normal 9 40" xfId="21115"/>
    <cellStyle name="Normal 9 40 2" xfId="43887"/>
    <cellStyle name="Normal 9 41" xfId="21170"/>
    <cellStyle name="Normal 9 41 2" xfId="43942"/>
    <cellStyle name="Normal 9 42" xfId="21225"/>
    <cellStyle name="Normal 9 42 2" xfId="43997"/>
    <cellStyle name="Normal 9 43" xfId="21280"/>
    <cellStyle name="Normal 9 43 2" xfId="44052"/>
    <cellStyle name="Normal 9 44" xfId="21335"/>
    <cellStyle name="Normal 9 44 2" xfId="44107"/>
    <cellStyle name="Normal 9 45" xfId="21390"/>
    <cellStyle name="Normal 9 45 2" xfId="44162"/>
    <cellStyle name="Normal 9 46" xfId="21445"/>
    <cellStyle name="Normal 9 46 2" xfId="44217"/>
    <cellStyle name="Normal 9 47" xfId="21500"/>
    <cellStyle name="Normal 9 47 2" xfId="44272"/>
    <cellStyle name="Normal 9 48" xfId="21555"/>
    <cellStyle name="Normal 9 48 2" xfId="44327"/>
    <cellStyle name="Normal 9 49" xfId="21610"/>
    <cellStyle name="Normal 9 49 2" xfId="44382"/>
    <cellStyle name="Normal 9 5" xfId="598"/>
    <cellStyle name="Normal 9 5 10" xfId="23370"/>
    <cellStyle name="Normal 9 5 2" xfId="1313"/>
    <cellStyle name="Normal 9 5 2 2" xfId="5438"/>
    <cellStyle name="Normal 9 5 2 2 2" xfId="28210"/>
    <cellStyle name="Normal 9 5 2 3" xfId="9565"/>
    <cellStyle name="Normal 9 5 2 3 2" xfId="32337"/>
    <cellStyle name="Normal 9 5 2 4" xfId="13965"/>
    <cellStyle name="Normal 9 5 2 4 2" xfId="36737"/>
    <cellStyle name="Normal 9 5 2 5" xfId="17925"/>
    <cellStyle name="Normal 9 5 2 5 2" xfId="40697"/>
    <cellStyle name="Normal 9 5 2 6" xfId="24085"/>
    <cellStyle name="Normal 9 5 3" xfId="2028"/>
    <cellStyle name="Normal 9 5 3 2" xfId="6153"/>
    <cellStyle name="Normal 9 5 3 2 2" xfId="28925"/>
    <cellStyle name="Normal 9 5 3 3" xfId="10280"/>
    <cellStyle name="Normal 9 5 3 3 2" xfId="33052"/>
    <cellStyle name="Normal 9 5 3 4" xfId="14680"/>
    <cellStyle name="Normal 9 5 3 4 2" xfId="37452"/>
    <cellStyle name="Normal 9 5 3 5" xfId="18640"/>
    <cellStyle name="Normal 9 5 3 5 2" xfId="41412"/>
    <cellStyle name="Normal 9 5 3 6" xfId="24800"/>
    <cellStyle name="Normal 9 5 4" xfId="2853"/>
    <cellStyle name="Normal 9 5 4 2" xfId="6978"/>
    <cellStyle name="Normal 9 5 4 2 2" xfId="29750"/>
    <cellStyle name="Normal 9 5 4 3" xfId="11105"/>
    <cellStyle name="Normal 9 5 4 3 2" xfId="33877"/>
    <cellStyle name="Normal 9 5 4 4" xfId="15505"/>
    <cellStyle name="Normal 9 5 4 4 2" xfId="38277"/>
    <cellStyle name="Normal 9 5 4 5" xfId="19465"/>
    <cellStyle name="Normal 9 5 4 5 2" xfId="42237"/>
    <cellStyle name="Normal 9 5 4 6" xfId="25625"/>
    <cellStyle name="Normal 9 5 5" xfId="3843"/>
    <cellStyle name="Normal 9 5 5 2" xfId="7968"/>
    <cellStyle name="Normal 9 5 5 2 2" xfId="30740"/>
    <cellStyle name="Normal 9 5 5 3" xfId="12095"/>
    <cellStyle name="Normal 9 5 5 3 2" xfId="34867"/>
    <cellStyle name="Normal 9 5 5 4" xfId="16495"/>
    <cellStyle name="Normal 9 5 5 4 2" xfId="39267"/>
    <cellStyle name="Normal 9 5 5 5" xfId="20455"/>
    <cellStyle name="Normal 9 5 5 5 2" xfId="43227"/>
    <cellStyle name="Normal 9 5 5 6" xfId="26615"/>
    <cellStyle name="Normal 9 5 6" xfId="4723"/>
    <cellStyle name="Normal 9 5 6 2" xfId="27495"/>
    <cellStyle name="Normal 9 5 7" xfId="8850"/>
    <cellStyle name="Normal 9 5 7 2" xfId="31622"/>
    <cellStyle name="Normal 9 5 8" xfId="13250"/>
    <cellStyle name="Normal 9 5 8 2" xfId="36022"/>
    <cellStyle name="Normal 9 5 9" xfId="17210"/>
    <cellStyle name="Normal 9 5 9 2" xfId="39982"/>
    <cellStyle name="Normal 9 50" xfId="21665"/>
    <cellStyle name="Normal 9 50 2" xfId="44437"/>
    <cellStyle name="Normal 9 51" xfId="21720"/>
    <cellStyle name="Normal 9 51 2" xfId="44492"/>
    <cellStyle name="Normal 9 52" xfId="21775"/>
    <cellStyle name="Normal 9 52 2" xfId="44547"/>
    <cellStyle name="Normal 9 53" xfId="21830"/>
    <cellStyle name="Normal 9 53 2" xfId="44602"/>
    <cellStyle name="Normal 9 54" xfId="21885"/>
    <cellStyle name="Normal 9 54 2" xfId="44657"/>
    <cellStyle name="Normal 9 55" xfId="21940"/>
    <cellStyle name="Normal 9 55 2" xfId="44712"/>
    <cellStyle name="Normal 9 56" xfId="21995"/>
    <cellStyle name="Normal 9 56 2" xfId="44767"/>
    <cellStyle name="Normal 9 57" xfId="22050"/>
    <cellStyle name="Normal 9 57 2" xfId="44822"/>
    <cellStyle name="Normal 9 58" xfId="22105"/>
    <cellStyle name="Normal 9 58 2" xfId="44877"/>
    <cellStyle name="Normal 9 59" xfId="22160"/>
    <cellStyle name="Normal 9 59 2" xfId="44932"/>
    <cellStyle name="Normal 9 6" xfId="653"/>
    <cellStyle name="Normal 9 6 10" xfId="23425"/>
    <cellStyle name="Normal 9 6 2" xfId="1368"/>
    <cellStyle name="Normal 9 6 2 2" xfId="5493"/>
    <cellStyle name="Normal 9 6 2 2 2" xfId="28265"/>
    <cellStyle name="Normal 9 6 2 3" xfId="9620"/>
    <cellStyle name="Normal 9 6 2 3 2" xfId="32392"/>
    <cellStyle name="Normal 9 6 2 4" xfId="14020"/>
    <cellStyle name="Normal 9 6 2 4 2" xfId="36792"/>
    <cellStyle name="Normal 9 6 2 5" xfId="17980"/>
    <cellStyle name="Normal 9 6 2 5 2" xfId="40752"/>
    <cellStyle name="Normal 9 6 2 6" xfId="24140"/>
    <cellStyle name="Normal 9 6 3" xfId="2083"/>
    <cellStyle name="Normal 9 6 3 2" xfId="6208"/>
    <cellStyle name="Normal 9 6 3 2 2" xfId="28980"/>
    <cellStyle name="Normal 9 6 3 3" xfId="10335"/>
    <cellStyle name="Normal 9 6 3 3 2" xfId="33107"/>
    <cellStyle name="Normal 9 6 3 4" xfId="14735"/>
    <cellStyle name="Normal 9 6 3 4 2" xfId="37507"/>
    <cellStyle name="Normal 9 6 3 5" xfId="18695"/>
    <cellStyle name="Normal 9 6 3 5 2" xfId="41467"/>
    <cellStyle name="Normal 9 6 3 6" xfId="24855"/>
    <cellStyle name="Normal 9 6 4" xfId="2908"/>
    <cellStyle name="Normal 9 6 4 2" xfId="7033"/>
    <cellStyle name="Normal 9 6 4 2 2" xfId="29805"/>
    <cellStyle name="Normal 9 6 4 3" xfId="11160"/>
    <cellStyle name="Normal 9 6 4 3 2" xfId="33932"/>
    <cellStyle name="Normal 9 6 4 4" xfId="15560"/>
    <cellStyle name="Normal 9 6 4 4 2" xfId="38332"/>
    <cellStyle name="Normal 9 6 4 5" xfId="19520"/>
    <cellStyle name="Normal 9 6 4 5 2" xfId="42292"/>
    <cellStyle name="Normal 9 6 4 6" xfId="25680"/>
    <cellStyle name="Normal 9 6 5" xfId="3898"/>
    <cellStyle name="Normal 9 6 5 2" xfId="8023"/>
    <cellStyle name="Normal 9 6 5 2 2" xfId="30795"/>
    <cellStyle name="Normal 9 6 5 3" xfId="12150"/>
    <cellStyle name="Normal 9 6 5 3 2" xfId="34922"/>
    <cellStyle name="Normal 9 6 5 4" xfId="16550"/>
    <cellStyle name="Normal 9 6 5 4 2" xfId="39322"/>
    <cellStyle name="Normal 9 6 5 5" xfId="20510"/>
    <cellStyle name="Normal 9 6 5 5 2" xfId="43282"/>
    <cellStyle name="Normal 9 6 5 6" xfId="26670"/>
    <cellStyle name="Normal 9 6 6" xfId="4778"/>
    <cellStyle name="Normal 9 6 6 2" xfId="27550"/>
    <cellStyle name="Normal 9 6 7" xfId="8905"/>
    <cellStyle name="Normal 9 6 7 2" xfId="31677"/>
    <cellStyle name="Normal 9 6 8" xfId="13305"/>
    <cellStyle name="Normal 9 6 8 2" xfId="36077"/>
    <cellStyle name="Normal 9 6 9" xfId="17265"/>
    <cellStyle name="Normal 9 6 9 2" xfId="40037"/>
    <cellStyle name="Normal 9 60" xfId="22215"/>
    <cellStyle name="Normal 9 60 2" xfId="44987"/>
    <cellStyle name="Normal 9 61" xfId="22270"/>
    <cellStyle name="Normal 9 61 2" xfId="45042"/>
    <cellStyle name="Normal 9 62" xfId="22325"/>
    <cellStyle name="Normal 9 62 2" xfId="45097"/>
    <cellStyle name="Normal 9 63" xfId="22380"/>
    <cellStyle name="Normal 9 63 2" xfId="45152"/>
    <cellStyle name="Normal 9 64" xfId="22435"/>
    <cellStyle name="Normal 9 64 2" xfId="45207"/>
    <cellStyle name="Normal 9 65" xfId="22490"/>
    <cellStyle name="Normal 9 65 2" xfId="45262"/>
    <cellStyle name="Normal 9 66" xfId="22545"/>
    <cellStyle name="Normal 9 66 2" xfId="45317"/>
    <cellStyle name="Normal 9 67" xfId="22600"/>
    <cellStyle name="Normal 9 67 2" xfId="45372"/>
    <cellStyle name="Normal 9 68" xfId="22655"/>
    <cellStyle name="Normal 9 68 2" xfId="45427"/>
    <cellStyle name="Normal 9 69" xfId="22710"/>
    <cellStyle name="Normal 9 69 2" xfId="45482"/>
    <cellStyle name="Normal 9 7" xfId="708"/>
    <cellStyle name="Normal 9 7 10" xfId="23480"/>
    <cellStyle name="Normal 9 7 2" xfId="1423"/>
    <cellStyle name="Normal 9 7 2 2" xfId="5548"/>
    <cellStyle name="Normal 9 7 2 2 2" xfId="28320"/>
    <cellStyle name="Normal 9 7 2 3" xfId="9675"/>
    <cellStyle name="Normal 9 7 2 3 2" xfId="32447"/>
    <cellStyle name="Normal 9 7 2 4" xfId="14075"/>
    <cellStyle name="Normal 9 7 2 4 2" xfId="36847"/>
    <cellStyle name="Normal 9 7 2 5" xfId="18035"/>
    <cellStyle name="Normal 9 7 2 5 2" xfId="40807"/>
    <cellStyle name="Normal 9 7 2 6" xfId="24195"/>
    <cellStyle name="Normal 9 7 3" xfId="2138"/>
    <cellStyle name="Normal 9 7 3 2" xfId="6263"/>
    <cellStyle name="Normal 9 7 3 2 2" xfId="29035"/>
    <cellStyle name="Normal 9 7 3 3" xfId="10390"/>
    <cellStyle name="Normal 9 7 3 3 2" xfId="33162"/>
    <cellStyle name="Normal 9 7 3 4" xfId="14790"/>
    <cellStyle name="Normal 9 7 3 4 2" xfId="37562"/>
    <cellStyle name="Normal 9 7 3 5" xfId="18750"/>
    <cellStyle name="Normal 9 7 3 5 2" xfId="41522"/>
    <cellStyle name="Normal 9 7 3 6" xfId="24910"/>
    <cellStyle name="Normal 9 7 4" xfId="2963"/>
    <cellStyle name="Normal 9 7 4 2" xfId="7088"/>
    <cellStyle name="Normal 9 7 4 2 2" xfId="29860"/>
    <cellStyle name="Normal 9 7 4 3" xfId="11215"/>
    <cellStyle name="Normal 9 7 4 3 2" xfId="33987"/>
    <cellStyle name="Normal 9 7 4 4" xfId="15615"/>
    <cellStyle name="Normal 9 7 4 4 2" xfId="38387"/>
    <cellStyle name="Normal 9 7 4 5" xfId="19575"/>
    <cellStyle name="Normal 9 7 4 5 2" xfId="42347"/>
    <cellStyle name="Normal 9 7 4 6" xfId="25735"/>
    <cellStyle name="Normal 9 7 5" xfId="3953"/>
    <cellStyle name="Normal 9 7 5 2" xfId="8078"/>
    <cellStyle name="Normal 9 7 5 2 2" xfId="30850"/>
    <cellStyle name="Normal 9 7 5 3" xfId="12205"/>
    <cellStyle name="Normal 9 7 5 3 2" xfId="34977"/>
    <cellStyle name="Normal 9 7 5 4" xfId="16605"/>
    <cellStyle name="Normal 9 7 5 4 2" xfId="39377"/>
    <cellStyle name="Normal 9 7 5 5" xfId="20565"/>
    <cellStyle name="Normal 9 7 5 5 2" xfId="43337"/>
    <cellStyle name="Normal 9 7 5 6" xfId="26725"/>
    <cellStyle name="Normal 9 7 6" xfId="4833"/>
    <cellStyle name="Normal 9 7 6 2" xfId="27605"/>
    <cellStyle name="Normal 9 7 7" xfId="8960"/>
    <cellStyle name="Normal 9 7 7 2" xfId="31732"/>
    <cellStyle name="Normal 9 7 8" xfId="13360"/>
    <cellStyle name="Normal 9 7 8 2" xfId="36132"/>
    <cellStyle name="Normal 9 7 9" xfId="17320"/>
    <cellStyle name="Normal 9 7 9 2" xfId="40092"/>
    <cellStyle name="Normal 9 70" xfId="22765"/>
    <cellStyle name="Normal 9 70 2" xfId="45537"/>
    <cellStyle name="Normal 9 71" xfId="22820"/>
    <cellStyle name="Normal 9 71 2" xfId="45592"/>
    <cellStyle name="Normal 9 72" xfId="22875"/>
    <cellStyle name="Normal 9 72 2" xfId="45647"/>
    <cellStyle name="Normal 9 73" xfId="22930"/>
    <cellStyle name="Normal 9 73 2" xfId="45702"/>
    <cellStyle name="Normal 9 74" xfId="22985"/>
    <cellStyle name="Normal 9 8" xfId="763"/>
    <cellStyle name="Normal 9 8 10" xfId="23535"/>
    <cellStyle name="Normal 9 8 2" xfId="1478"/>
    <cellStyle name="Normal 9 8 2 2" xfId="5603"/>
    <cellStyle name="Normal 9 8 2 2 2" xfId="28375"/>
    <cellStyle name="Normal 9 8 2 3" xfId="9730"/>
    <cellStyle name="Normal 9 8 2 3 2" xfId="32502"/>
    <cellStyle name="Normal 9 8 2 4" xfId="14130"/>
    <cellStyle name="Normal 9 8 2 4 2" xfId="36902"/>
    <cellStyle name="Normal 9 8 2 5" xfId="18090"/>
    <cellStyle name="Normal 9 8 2 5 2" xfId="40862"/>
    <cellStyle name="Normal 9 8 2 6" xfId="24250"/>
    <cellStyle name="Normal 9 8 3" xfId="2193"/>
    <cellStyle name="Normal 9 8 3 2" xfId="6318"/>
    <cellStyle name="Normal 9 8 3 2 2" xfId="29090"/>
    <cellStyle name="Normal 9 8 3 3" xfId="10445"/>
    <cellStyle name="Normal 9 8 3 3 2" xfId="33217"/>
    <cellStyle name="Normal 9 8 3 4" xfId="14845"/>
    <cellStyle name="Normal 9 8 3 4 2" xfId="37617"/>
    <cellStyle name="Normal 9 8 3 5" xfId="18805"/>
    <cellStyle name="Normal 9 8 3 5 2" xfId="41577"/>
    <cellStyle name="Normal 9 8 3 6" xfId="24965"/>
    <cellStyle name="Normal 9 8 4" xfId="3018"/>
    <cellStyle name="Normal 9 8 4 2" xfId="7143"/>
    <cellStyle name="Normal 9 8 4 2 2" xfId="29915"/>
    <cellStyle name="Normal 9 8 4 3" xfId="11270"/>
    <cellStyle name="Normal 9 8 4 3 2" xfId="34042"/>
    <cellStyle name="Normal 9 8 4 4" xfId="15670"/>
    <cellStyle name="Normal 9 8 4 4 2" xfId="38442"/>
    <cellStyle name="Normal 9 8 4 5" xfId="19630"/>
    <cellStyle name="Normal 9 8 4 5 2" xfId="42402"/>
    <cellStyle name="Normal 9 8 4 6" xfId="25790"/>
    <cellStyle name="Normal 9 8 5" xfId="4008"/>
    <cellStyle name="Normal 9 8 5 2" xfId="8133"/>
    <cellStyle name="Normal 9 8 5 2 2" xfId="30905"/>
    <cellStyle name="Normal 9 8 5 3" xfId="12260"/>
    <cellStyle name="Normal 9 8 5 3 2" xfId="35032"/>
    <cellStyle name="Normal 9 8 5 4" xfId="16660"/>
    <cellStyle name="Normal 9 8 5 4 2" xfId="39432"/>
    <cellStyle name="Normal 9 8 5 5" xfId="20620"/>
    <cellStyle name="Normal 9 8 5 5 2" xfId="43392"/>
    <cellStyle name="Normal 9 8 5 6" xfId="26780"/>
    <cellStyle name="Normal 9 8 6" xfId="4888"/>
    <cellStyle name="Normal 9 8 6 2" xfId="27660"/>
    <cellStyle name="Normal 9 8 7" xfId="9015"/>
    <cellStyle name="Normal 9 8 7 2" xfId="31787"/>
    <cellStyle name="Normal 9 8 8" xfId="13415"/>
    <cellStyle name="Normal 9 8 8 2" xfId="36187"/>
    <cellStyle name="Normal 9 8 9" xfId="17375"/>
    <cellStyle name="Normal 9 8 9 2" xfId="40147"/>
    <cellStyle name="Normal 9 9" xfId="873"/>
    <cellStyle name="Normal 9 9 10" xfId="23645"/>
    <cellStyle name="Normal 9 9 2" xfId="1588"/>
    <cellStyle name="Normal 9 9 2 2" xfId="5713"/>
    <cellStyle name="Normal 9 9 2 2 2" xfId="28485"/>
    <cellStyle name="Normal 9 9 2 3" xfId="9840"/>
    <cellStyle name="Normal 9 9 2 3 2" xfId="32612"/>
    <cellStyle name="Normal 9 9 2 4" xfId="14240"/>
    <cellStyle name="Normal 9 9 2 4 2" xfId="37012"/>
    <cellStyle name="Normal 9 9 2 5" xfId="18200"/>
    <cellStyle name="Normal 9 9 2 5 2" xfId="40972"/>
    <cellStyle name="Normal 9 9 2 6" xfId="24360"/>
    <cellStyle name="Normal 9 9 3" xfId="2303"/>
    <cellStyle name="Normal 9 9 3 2" xfId="6428"/>
    <cellStyle name="Normal 9 9 3 2 2" xfId="29200"/>
    <cellStyle name="Normal 9 9 3 3" xfId="10555"/>
    <cellStyle name="Normal 9 9 3 3 2" xfId="33327"/>
    <cellStyle name="Normal 9 9 3 4" xfId="14955"/>
    <cellStyle name="Normal 9 9 3 4 2" xfId="37727"/>
    <cellStyle name="Normal 9 9 3 5" xfId="18915"/>
    <cellStyle name="Normal 9 9 3 5 2" xfId="41687"/>
    <cellStyle name="Normal 9 9 3 6" xfId="25075"/>
    <cellStyle name="Normal 9 9 4" xfId="3128"/>
    <cellStyle name="Normal 9 9 4 2" xfId="7253"/>
    <cellStyle name="Normal 9 9 4 2 2" xfId="30025"/>
    <cellStyle name="Normal 9 9 4 3" xfId="11380"/>
    <cellStyle name="Normal 9 9 4 3 2" xfId="34152"/>
    <cellStyle name="Normal 9 9 4 4" xfId="15780"/>
    <cellStyle name="Normal 9 9 4 4 2" xfId="38552"/>
    <cellStyle name="Normal 9 9 4 5" xfId="19740"/>
    <cellStyle name="Normal 9 9 4 5 2" xfId="42512"/>
    <cellStyle name="Normal 9 9 4 6" xfId="25900"/>
    <cellStyle name="Normal 9 9 5" xfId="4118"/>
    <cellStyle name="Normal 9 9 5 2" xfId="8243"/>
    <cellStyle name="Normal 9 9 5 2 2" xfId="31015"/>
    <cellStyle name="Normal 9 9 5 3" xfId="12370"/>
    <cellStyle name="Normal 9 9 5 3 2" xfId="35142"/>
    <cellStyle name="Normal 9 9 5 4" xfId="16770"/>
    <cellStyle name="Normal 9 9 5 4 2" xfId="39542"/>
    <cellStyle name="Normal 9 9 5 5" xfId="20730"/>
    <cellStyle name="Normal 9 9 5 5 2" xfId="43502"/>
    <cellStyle name="Normal 9 9 5 6" xfId="26890"/>
    <cellStyle name="Normal 9 9 6" xfId="4998"/>
    <cellStyle name="Normal 9 9 6 2" xfId="27770"/>
    <cellStyle name="Normal 9 9 7" xfId="9125"/>
    <cellStyle name="Normal 9 9 7 2" xfId="31897"/>
    <cellStyle name="Normal 9 9 8" xfId="13525"/>
    <cellStyle name="Normal 9 9 8 2" xfId="36297"/>
    <cellStyle name="Normal 9 9 9" xfId="17485"/>
    <cellStyle name="Normal 9 9 9 2" xfId="40257"/>
    <cellStyle name="Note 2" xfId="184"/>
    <cellStyle name="Output 2" xfId="185"/>
    <cellStyle name="Percent" xfId="45746" builtinId="5"/>
    <cellStyle name="Percent 10" xfId="186"/>
    <cellStyle name="Percent 11" xfId="187"/>
    <cellStyle name="Percent 11 10" xfId="929"/>
    <cellStyle name="Percent 11 10 10" xfId="23701"/>
    <cellStyle name="Percent 11 10 2" xfId="1644"/>
    <cellStyle name="Percent 11 10 2 2" xfId="5769"/>
    <cellStyle name="Percent 11 10 2 2 2" xfId="28541"/>
    <cellStyle name="Percent 11 10 2 3" xfId="9896"/>
    <cellStyle name="Percent 11 10 2 3 2" xfId="32668"/>
    <cellStyle name="Percent 11 10 2 4" xfId="14296"/>
    <cellStyle name="Percent 11 10 2 4 2" xfId="37068"/>
    <cellStyle name="Percent 11 10 2 5" xfId="18256"/>
    <cellStyle name="Percent 11 10 2 5 2" xfId="41028"/>
    <cellStyle name="Percent 11 10 2 6" xfId="24416"/>
    <cellStyle name="Percent 11 10 3" xfId="2359"/>
    <cellStyle name="Percent 11 10 3 2" xfId="6484"/>
    <cellStyle name="Percent 11 10 3 2 2" xfId="29256"/>
    <cellStyle name="Percent 11 10 3 3" xfId="10611"/>
    <cellStyle name="Percent 11 10 3 3 2" xfId="33383"/>
    <cellStyle name="Percent 11 10 3 4" xfId="15011"/>
    <cellStyle name="Percent 11 10 3 4 2" xfId="37783"/>
    <cellStyle name="Percent 11 10 3 5" xfId="18971"/>
    <cellStyle name="Percent 11 10 3 5 2" xfId="41743"/>
    <cellStyle name="Percent 11 10 3 6" xfId="25131"/>
    <cellStyle name="Percent 11 10 4" xfId="3184"/>
    <cellStyle name="Percent 11 10 4 2" xfId="7309"/>
    <cellStyle name="Percent 11 10 4 2 2" xfId="30081"/>
    <cellStyle name="Percent 11 10 4 3" xfId="11436"/>
    <cellStyle name="Percent 11 10 4 3 2" xfId="34208"/>
    <cellStyle name="Percent 11 10 4 4" xfId="15836"/>
    <cellStyle name="Percent 11 10 4 4 2" xfId="38608"/>
    <cellStyle name="Percent 11 10 4 5" xfId="19796"/>
    <cellStyle name="Percent 11 10 4 5 2" xfId="42568"/>
    <cellStyle name="Percent 11 10 4 6" xfId="25956"/>
    <cellStyle name="Percent 11 10 5" xfId="4174"/>
    <cellStyle name="Percent 11 10 5 2" xfId="8299"/>
    <cellStyle name="Percent 11 10 5 2 2" xfId="31071"/>
    <cellStyle name="Percent 11 10 5 3" xfId="12426"/>
    <cellStyle name="Percent 11 10 5 3 2" xfId="35198"/>
    <cellStyle name="Percent 11 10 5 4" xfId="16826"/>
    <cellStyle name="Percent 11 10 5 4 2" xfId="39598"/>
    <cellStyle name="Percent 11 10 5 5" xfId="20786"/>
    <cellStyle name="Percent 11 10 5 5 2" xfId="43558"/>
    <cellStyle name="Percent 11 10 5 6" xfId="26946"/>
    <cellStyle name="Percent 11 10 6" xfId="5054"/>
    <cellStyle name="Percent 11 10 6 2" xfId="27826"/>
    <cellStyle name="Percent 11 10 7" xfId="9181"/>
    <cellStyle name="Percent 11 10 7 2" xfId="31953"/>
    <cellStyle name="Percent 11 10 8" xfId="13581"/>
    <cellStyle name="Percent 11 10 8 2" xfId="36353"/>
    <cellStyle name="Percent 11 10 9" xfId="17541"/>
    <cellStyle name="Percent 11 10 9 2" xfId="40313"/>
    <cellStyle name="Percent 11 11" xfId="984"/>
    <cellStyle name="Percent 11 11 2" xfId="5109"/>
    <cellStyle name="Percent 11 11 2 2" xfId="27881"/>
    <cellStyle name="Percent 11 11 3" xfId="9236"/>
    <cellStyle name="Percent 11 11 3 2" xfId="32008"/>
    <cellStyle name="Percent 11 11 4" xfId="13636"/>
    <cellStyle name="Percent 11 11 4 2" xfId="36408"/>
    <cellStyle name="Percent 11 11 5" xfId="17596"/>
    <cellStyle name="Percent 11 11 5 2" xfId="40368"/>
    <cellStyle name="Percent 11 11 6" xfId="23756"/>
    <cellStyle name="Percent 11 12" xfId="1699"/>
    <cellStyle name="Percent 11 12 2" xfId="5824"/>
    <cellStyle name="Percent 11 12 2 2" xfId="28596"/>
    <cellStyle name="Percent 11 12 3" xfId="9951"/>
    <cellStyle name="Percent 11 12 3 2" xfId="32723"/>
    <cellStyle name="Percent 11 12 4" xfId="14351"/>
    <cellStyle name="Percent 11 12 4 2" xfId="37123"/>
    <cellStyle name="Percent 11 12 5" xfId="18311"/>
    <cellStyle name="Percent 11 12 5 2" xfId="41083"/>
    <cellStyle name="Percent 11 12 6" xfId="24471"/>
    <cellStyle name="Percent 11 13" xfId="2414"/>
    <cellStyle name="Percent 11 13 2" xfId="6539"/>
    <cellStyle name="Percent 11 13 2 2" xfId="29311"/>
    <cellStyle name="Percent 11 13 3" xfId="10666"/>
    <cellStyle name="Percent 11 13 3 2" xfId="33438"/>
    <cellStyle name="Percent 11 13 4" xfId="15066"/>
    <cellStyle name="Percent 11 13 4 2" xfId="37838"/>
    <cellStyle name="Percent 11 13 5" xfId="19026"/>
    <cellStyle name="Percent 11 13 5 2" xfId="41798"/>
    <cellStyle name="Percent 11 13 6" xfId="25186"/>
    <cellStyle name="Percent 11 14" xfId="2469"/>
    <cellStyle name="Percent 11 14 2" xfId="6594"/>
    <cellStyle name="Percent 11 14 2 2" xfId="29366"/>
    <cellStyle name="Percent 11 14 3" xfId="10721"/>
    <cellStyle name="Percent 11 14 3 2" xfId="33493"/>
    <cellStyle name="Percent 11 14 4" xfId="15121"/>
    <cellStyle name="Percent 11 14 4 2" xfId="37893"/>
    <cellStyle name="Percent 11 14 5" xfId="19081"/>
    <cellStyle name="Percent 11 14 5 2" xfId="41853"/>
    <cellStyle name="Percent 11 14 6" xfId="25241"/>
    <cellStyle name="Percent 11 15" xfId="2524"/>
    <cellStyle name="Percent 11 15 2" xfId="6649"/>
    <cellStyle name="Percent 11 15 2 2" xfId="29421"/>
    <cellStyle name="Percent 11 15 3" xfId="10776"/>
    <cellStyle name="Percent 11 15 3 2" xfId="33548"/>
    <cellStyle name="Percent 11 15 4" xfId="15176"/>
    <cellStyle name="Percent 11 15 4 2" xfId="37948"/>
    <cellStyle name="Percent 11 15 5" xfId="19136"/>
    <cellStyle name="Percent 11 15 5 2" xfId="41908"/>
    <cellStyle name="Percent 11 15 6" xfId="25296"/>
    <cellStyle name="Percent 11 16" xfId="3239"/>
    <cellStyle name="Percent 11 16 2" xfId="7364"/>
    <cellStyle name="Percent 11 16 2 2" xfId="30136"/>
    <cellStyle name="Percent 11 16 3" xfId="11491"/>
    <cellStyle name="Percent 11 16 3 2" xfId="34263"/>
    <cellStyle name="Percent 11 16 4" xfId="15891"/>
    <cellStyle name="Percent 11 16 4 2" xfId="38663"/>
    <cellStyle name="Percent 11 16 5" xfId="19851"/>
    <cellStyle name="Percent 11 16 5 2" xfId="42623"/>
    <cellStyle name="Percent 11 16 6" xfId="26011"/>
    <cellStyle name="Percent 11 17" xfId="3294"/>
    <cellStyle name="Percent 11 17 2" xfId="7419"/>
    <cellStyle name="Percent 11 17 2 2" xfId="30191"/>
    <cellStyle name="Percent 11 17 3" xfId="11546"/>
    <cellStyle name="Percent 11 17 3 2" xfId="34318"/>
    <cellStyle name="Percent 11 17 4" xfId="15946"/>
    <cellStyle name="Percent 11 17 4 2" xfId="38718"/>
    <cellStyle name="Percent 11 17 5" xfId="19906"/>
    <cellStyle name="Percent 11 17 5 2" xfId="42678"/>
    <cellStyle name="Percent 11 17 6" xfId="26066"/>
    <cellStyle name="Percent 11 18" xfId="3349"/>
    <cellStyle name="Percent 11 18 2" xfId="7474"/>
    <cellStyle name="Percent 11 18 2 2" xfId="30246"/>
    <cellStyle name="Percent 11 18 3" xfId="11601"/>
    <cellStyle name="Percent 11 18 3 2" xfId="34373"/>
    <cellStyle name="Percent 11 18 4" xfId="16001"/>
    <cellStyle name="Percent 11 18 4 2" xfId="38773"/>
    <cellStyle name="Percent 11 18 5" xfId="19961"/>
    <cellStyle name="Percent 11 18 5 2" xfId="42733"/>
    <cellStyle name="Percent 11 18 6" xfId="26121"/>
    <cellStyle name="Percent 11 19" xfId="3404"/>
    <cellStyle name="Percent 11 19 2" xfId="7529"/>
    <cellStyle name="Percent 11 19 2 2" xfId="30301"/>
    <cellStyle name="Percent 11 19 3" xfId="11656"/>
    <cellStyle name="Percent 11 19 3 2" xfId="34428"/>
    <cellStyle name="Percent 11 19 4" xfId="16056"/>
    <cellStyle name="Percent 11 19 4 2" xfId="38828"/>
    <cellStyle name="Percent 11 19 5" xfId="20016"/>
    <cellStyle name="Percent 11 19 5 2" xfId="42788"/>
    <cellStyle name="Percent 11 19 6" xfId="26176"/>
    <cellStyle name="Percent 11 2" xfId="269"/>
    <cellStyle name="Percent 11 2 10" xfId="8576"/>
    <cellStyle name="Percent 11 2 10 2" xfId="31348"/>
    <cellStyle name="Percent 11 2 11" xfId="12536"/>
    <cellStyle name="Percent 11 2 11 2" xfId="35308"/>
    <cellStyle name="Percent 11 2 12" xfId="12976"/>
    <cellStyle name="Percent 11 2 12 2" xfId="35748"/>
    <cellStyle name="Percent 11 2 13" xfId="16936"/>
    <cellStyle name="Percent 11 2 13 2" xfId="39708"/>
    <cellStyle name="Percent 11 2 14" xfId="379"/>
    <cellStyle name="Percent 11 2 14 2" xfId="23151"/>
    <cellStyle name="Percent 11 2 15" xfId="23041"/>
    <cellStyle name="Percent 11 2 2" xfId="434"/>
    <cellStyle name="Percent 11 2 2 10" xfId="17046"/>
    <cellStyle name="Percent 11 2 2 10 2" xfId="39818"/>
    <cellStyle name="Percent 11 2 2 11" xfId="23206"/>
    <cellStyle name="Percent 11 2 2 2" xfId="1149"/>
    <cellStyle name="Percent 11 2 2 2 2" xfId="5274"/>
    <cellStyle name="Percent 11 2 2 2 2 2" xfId="28046"/>
    <cellStyle name="Percent 11 2 2 2 3" xfId="9401"/>
    <cellStyle name="Percent 11 2 2 2 3 2" xfId="32173"/>
    <cellStyle name="Percent 11 2 2 2 4" xfId="13801"/>
    <cellStyle name="Percent 11 2 2 2 4 2" xfId="36573"/>
    <cellStyle name="Percent 11 2 2 2 5" xfId="17761"/>
    <cellStyle name="Percent 11 2 2 2 5 2" xfId="40533"/>
    <cellStyle name="Percent 11 2 2 2 6" xfId="23921"/>
    <cellStyle name="Percent 11 2 2 3" xfId="1864"/>
    <cellStyle name="Percent 11 2 2 3 2" xfId="5989"/>
    <cellStyle name="Percent 11 2 2 3 2 2" xfId="28761"/>
    <cellStyle name="Percent 11 2 2 3 3" xfId="10116"/>
    <cellStyle name="Percent 11 2 2 3 3 2" xfId="32888"/>
    <cellStyle name="Percent 11 2 2 3 4" xfId="14516"/>
    <cellStyle name="Percent 11 2 2 3 4 2" xfId="37288"/>
    <cellStyle name="Percent 11 2 2 3 5" xfId="18476"/>
    <cellStyle name="Percent 11 2 2 3 5 2" xfId="41248"/>
    <cellStyle name="Percent 11 2 2 3 6" xfId="24636"/>
    <cellStyle name="Percent 11 2 2 4" xfId="2689"/>
    <cellStyle name="Percent 11 2 2 4 2" xfId="6814"/>
    <cellStyle name="Percent 11 2 2 4 2 2" xfId="29586"/>
    <cellStyle name="Percent 11 2 2 4 3" xfId="10941"/>
    <cellStyle name="Percent 11 2 2 4 3 2" xfId="33713"/>
    <cellStyle name="Percent 11 2 2 4 4" xfId="15341"/>
    <cellStyle name="Percent 11 2 2 4 4 2" xfId="38113"/>
    <cellStyle name="Percent 11 2 2 4 5" xfId="19301"/>
    <cellStyle name="Percent 11 2 2 4 5 2" xfId="42073"/>
    <cellStyle name="Percent 11 2 2 4 6" xfId="25461"/>
    <cellStyle name="Percent 11 2 2 5" xfId="3679"/>
    <cellStyle name="Percent 11 2 2 5 2" xfId="7804"/>
    <cellStyle name="Percent 11 2 2 5 2 2" xfId="30576"/>
    <cellStyle name="Percent 11 2 2 5 3" xfId="11931"/>
    <cellStyle name="Percent 11 2 2 5 3 2" xfId="34703"/>
    <cellStyle name="Percent 11 2 2 5 4" xfId="16331"/>
    <cellStyle name="Percent 11 2 2 5 4 2" xfId="39103"/>
    <cellStyle name="Percent 11 2 2 5 5" xfId="20291"/>
    <cellStyle name="Percent 11 2 2 5 5 2" xfId="43063"/>
    <cellStyle name="Percent 11 2 2 5 6" xfId="26451"/>
    <cellStyle name="Percent 11 2 2 6" xfId="4559"/>
    <cellStyle name="Percent 11 2 2 6 2" xfId="27331"/>
    <cellStyle name="Percent 11 2 2 7" xfId="8686"/>
    <cellStyle name="Percent 11 2 2 7 2" xfId="31458"/>
    <cellStyle name="Percent 11 2 2 8" xfId="12646"/>
    <cellStyle name="Percent 11 2 2 8 2" xfId="35418"/>
    <cellStyle name="Percent 11 2 2 9" xfId="13086"/>
    <cellStyle name="Percent 11 2 2 9 2" xfId="35858"/>
    <cellStyle name="Percent 11 2 3" xfId="544"/>
    <cellStyle name="Percent 11 2 3 10" xfId="17156"/>
    <cellStyle name="Percent 11 2 3 10 2" xfId="39928"/>
    <cellStyle name="Percent 11 2 3 11" xfId="23316"/>
    <cellStyle name="Percent 11 2 3 2" xfId="1259"/>
    <cellStyle name="Percent 11 2 3 2 2" xfId="5384"/>
    <cellStyle name="Percent 11 2 3 2 2 2" xfId="28156"/>
    <cellStyle name="Percent 11 2 3 2 3" xfId="9511"/>
    <cellStyle name="Percent 11 2 3 2 3 2" xfId="32283"/>
    <cellStyle name="Percent 11 2 3 2 4" xfId="13911"/>
    <cellStyle name="Percent 11 2 3 2 4 2" xfId="36683"/>
    <cellStyle name="Percent 11 2 3 2 5" xfId="17871"/>
    <cellStyle name="Percent 11 2 3 2 5 2" xfId="40643"/>
    <cellStyle name="Percent 11 2 3 2 6" xfId="24031"/>
    <cellStyle name="Percent 11 2 3 3" xfId="1974"/>
    <cellStyle name="Percent 11 2 3 3 2" xfId="6099"/>
    <cellStyle name="Percent 11 2 3 3 2 2" xfId="28871"/>
    <cellStyle name="Percent 11 2 3 3 3" xfId="10226"/>
    <cellStyle name="Percent 11 2 3 3 3 2" xfId="32998"/>
    <cellStyle name="Percent 11 2 3 3 4" xfId="14626"/>
    <cellStyle name="Percent 11 2 3 3 4 2" xfId="37398"/>
    <cellStyle name="Percent 11 2 3 3 5" xfId="18586"/>
    <cellStyle name="Percent 11 2 3 3 5 2" xfId="41358"/>
    <cellStyle name="Percent 11 2 3 3 6" xfId="24746"/>
    <cellStyle name="Percent 11 2 3 4" xfId="2799"/>
    <cellStyle name="Percent 11 2 3 4 2" xfId="6924"/>
    <cellStyle name="Percent 11 2 3 4 2 2" xfId="29696"/>
    <cellStyle name="Percent 11 2 3 4 3" xfId="11051"/>
    <cellStyle name="Percent 11 2 3 4 3 2" xfId="33823"/>
    <cellStyle name="Percent 11 2 3 4 4" xfId="15451"/>
    <cellStyle name="Percent 11 2 3 4 4 2" xfId="38223"/>
    <cellStyle name="Percent 11 2 3 4 5" xfId="19411"/>
    <cellStyle name="Percent 11 2 3 4 5 2" xfId="42183"/>
    <cellStyle name="Percent 11 2 3 4 6" xfId="25571"/>
    <cellStyle name="Percent 11 2 3 5" xfId="3789"/>
    <cellStyle name="Percent 11 2 3 5 2" xfId="7914"/>
    <cellStyle name="Percent 11 2 3 5 2 2" xfId="30686"/>
    <cellStyle name="Percent 11 2 3 5 3" xfId="12041"/>
    <cellStyle name="Percent 11 2 3 5 3 2" xfId="34813"/>
    <cellStyle name="Percent 11 2 3 5 4" xfId="16441"/>
    <cellStyle name="Percent 11 2 3 5 4 2" xfId="39213"/>
    <cellStyle name="Percent 11 2 3 5 5" xfId="20401"/>
    <cellStyle name="Percent 11 2 3 5 5 2" xfId="43173"/>
    <cellStyle name="Percent 11 2 3 5 6" xfId="26561"/>
    <cellStyle name="Percent 11 2 3 6" xfId="4669"/>
    <cellStyle name="Percent 11 2 3 6 2" xfId="27441"/>
    <cellStyle name="Percent 11 2 3 7" xfId="8796"/>
    <cellStyle name="Percent 11 2 3 7 2" xfId="31568"/>
    <cellStyle name="Percent 11 2 3 8" xfId="12756"/>
    <cellStyle name="Percent 11 2 3 8 2" xfId="35528"/>
    <cellStyle name="Percent 11 2 3 9" xfId="13196"/>
    <cellStyle name="Percent 11 2 3 9 2" xfId="35968"/>
    <cellStyle name="Percent 11 2 4" xfId="819"/>
    <cellStyle name="Percent 11 2 4 10" xfId="23591"/>
    <cellStyle name="Percent 11 2 4 2" xfId="1534"/>
    <cellStyle name="Percent 11 2 4 2 2" xfId="5659"/>
    <cellStyle name="Percent 11 2 4 2 2 2" xfId="28431"/>
    <cellStyle name="Percent 11 2 4 2 3" xfId="9786"/>
    <cellStyle name="Percent 11 2 4 2 3 2" xfId="32558"/>
    <cellStyle name="Percent 11 2 4 2 4" xfId="14186"/>
    <cellStyle name="Percent 11 2 4 2 4 2" xfId="36958"/>
    <cellStyle name="Percent 11 2 4 2 5" xfId="18146"/>
    <cellStyle name="Percent 11 2 4 2 5 2" xfId="40918"/>
    <cellStyle name="Percent 11 2 4 2 6" xfId="24306"/>
    <cellStyle name="Percent 11 2 4 3" xfId="2249"/>
    <cellStyle name="Percent 11 2 4 3 2" xfId="6374"/>
    <cellStyle name="Percent 11 2 4 3 2 2" xfId="29146"/>
    <cellStyle name="Percent 11 2 4 3 3" xfId="10501"/>
    <cellStyle name="Percent 11 2 4 3 3 2" xfId="33273"/>
    <cellStyle name="Percent 11 2 4 3 4" xfId="14901"/>
    <cellStyle name="Percent 11 2 4 3 4 2" xfId="37673"/>
    <cellStyle name="Percent 11 2 4 3 5" xfId="18861"/>
    <cellStyle name="Percent 11 2 4 3 5 2" xfId="41633"/>
    <cellStyle name="Percent 11 2 4 3 6" xfId="25021"/>
    <cellStyle name="Percent 11 2 4 4" xfId="3074"/>
    <cellStyle name="Percent 11 2 4 4 2" xfId="7199"/>
    <cellStyle name="Percent 11 2 4 4 2 2" xfId="29971"/>
    <cellStyle name="Percent 11 2 4 4 3" xfId="11326"/>
    <cellStyle name="Percent 11 2 4 4 3 2" xfId="34098"/>
    <cellStyle name="Percent 11 2 4 4 4" xfId="15726"/>
    <cellStyle name="Percent 11 2 4 4 4 2" xfId="38498"/>
    <cellStyle name="Percent 11 2 4 4 5" xfId="19686"/>
    <cellStyle name="Percent 11 2 4 4 5 2" xfId="42458"/>
    <cellStyle name="Percent 11 2 4 4 6" xfId="25846"/>
    <cellStyle name="Percent 11 2 4 5" xfId="4064"/>
    <cellStyle name="Percent 11 2 4 5 2" xfId="8189"/>
    <cellStyle name="Percent 11 2 4 5 2 2" xfId="30961"/>
    <cellStyle name="Percent 11 2 4 5 3" xfId="12316"/>
    <cellStyle name="Percent 11 2 4 5 3 2" xfId="35088"/>
    <cellStyle name="Percent 11 2 4 5 4" xfId="16716"/>
    <cellStyle name="Percent 11 2 4 5 4 2" xfId="39488"/>
    <cellStyle name="Percent 11 2 4 5 5" xfId="20676"/>
    <cellStyle name="Percent 11 2 4 5 5 2" xfId="43448"/>
    <cellStyle name="Percent 11 2 4 5 6" xfId="26836"/>
    <cellStyle name="Percent 11 2 4 6" xfId="4944"/>
    <cellStyle name="Percent 11 2 4 6 2" xfId="27716"/>
    <cellStyle name="Percent 11 2 4 7" xfId="9071"/>
    <cellStyle name="Percent 11 2 4 7 2" xfId="31843"/>
    <cellStyle name="Percent 11 2 4 8" xfId="13471"/>
    <cellStyle name="Percent 11 2 4 8 2" xfId="36243"/>
    <cellStyle name="Percent 11 2 4 9" xfId="17431"/>
    <cellStyle name="Percent 11 2 4 9 2" xfId="40203"/>
    <cellStyle name="Percent 11 2 5" xfId="1039"/>
    <cellStyle name="Percent 11 2 5 2" xfId="5164"/>
    <cellStyle name="Percent 11 2 5 2 2" xfId="27936"/>
    <cellStyle name="Percent 11 2 5 3" xfId="9291"/>
    <cellStyle name="Percent 11 2 5 3 2" xfId="32063"/>
    <cellStyle name="Percent 11 2 5 4" xfId="13691"/>
    <cellStyle name="Percent 11 2 5 4 2" xfId="36463"/>
    <cellStyle name="Percent 11 2 5 5" xfId="17651"/>
    <cellStyle name="Percent 11 2 5 5 2" xfId="40423"/>
    <cellStyle name="Percent 11 2 5 6" xfId="23811"/>
    <cellStyle name="Percent 11 2 6" xfId="1754"/>
    <cellStyle name="Percent 11 2 6 2" xfId="5879"/>
    <cellStyle name="Percent 11 2 6 2 2" xfId="28651"/>
    <cellStyle name="Percent 11 2 6 3" xfId="10006"/>
    <cellStyle name="Percent 11 2 6 3 2" xfId="32778"/>
    <cellStyle name="Percent 11 2 6 4" xfId="14406"/>
    <cellStyle name="Percent 11 2 6 4 2" xfId="37178"/>
    <cellStyle name="Percent 11 2 6 5" xfId="18366"/>
    <cellStyle name="Percent 11 2 6 5 2" xfId="41138"/>
    <cellStyle name="Percent 11 2 6 6" xfId="24526"/>
    <cellStyle name="Percent 11 2 7" xfId="2579"/>
    <cellStyle name="Percent 11 2 7 2" xfId="6704"/>
    <cellStyle name="Percent 11 2 7 2 2" xfId="29476"/>
    <cellStyle name="Percent 11 2 7 3" xfId="10831"/>
    <cellStyle name="Percent 11 2 7 3 2" xfId="33603"/>
    <cellStyle name="Percent 11 2 7 4" xfId="15231"/>
    <cellStyle name="Percent 11 2 7 4 2" xfId="38003"/>
    <cellStyle name="Percent 11 2 7 5" xfId="19191"/>
    <cellStyle name="Percent 11 2 7 5 2" xfId="41963"/>
    <cellStyle name="Percent 11 2 7 6" xfId="25351"/>
    <cellStyle name="Percent 11 2 8" xfId="3569"/>
    <cellStyle name="Percent 11 2 8 2" xfId="7694"/>
    <cellStyle name="Percent 11 2 8 2 2" xfId="30466"/>
    <cellStyle name="Percent 11 2 8 3" xfId="11821"/>
    <cellStyle name="Percent 11 2 8 3 2" xfId="34593"/>
    <cellStyle name="Percent 11 2 8 4" xfId="16221"/>
    <cellStyle name="Percent 11 2 8 4 2" xfId="38993"/>
    <cellStyle name="Percent 11 2 8 5" xfId="20181"/>
    <cellStyle name="Percent 11 2 8 5 2" xfId="42953"/>
    <cellStyle name="Percent 11 2 8 6" xfId="26341"/>
    <cellStyle name="Percent 11 2 9" xfId="4449"/>
    <cellStyle name="Percent 11 2 9 2" xfId="27221"/>
    <cellStyle name="Percent 11 20" xfId="3459"/>
    <cellStyle name="Percent 11 20 2" xfId="7584"/>
    <cellStyle name="Percent 11 20 2 2" xfId="30356"/>
    <cellStyle name="Percent 11 20 3" xfId="11711"/>
    <cellStyle name="Percent 11 20 3 2" xfId="34483"/>
    <cellStyle name="Percent 11 20 4" xfId="16111"/>
    <cellStyle name="Percent 11 20 4 2" xfId="38883"/>
    <cellStyle name="Percent 11 20 5" xfId="20071"/>
    <cellStyle name="Percent 11 20 5 2" xfId="42843"/>
    <cellStyle name="Percent 11 20 6" xfId="26231"/>
    <cellStyle name="Percent 11 21" xfId="3514"/>
    <cellStyle name="Percent 11 21 2" xfId="7639"/>
    <cellStyle name="Percent 11 21 2 2" xfId="30411"/>
    <cellStyle name="Percent 11 21 3" xfId="11766"/>
    <cellStyle name="Percent 11 21 3 2" xfId="34538"/>
    <cellStyle name="Percent 11 21 4" xfId="16166"/>
    <cellStyle name="Percent 11 21 4 2" xfId="38938"/>
    <cellStyle name="Percent 11 21 5" xfId="20126"/>
    <cellStyle name="Percent 11 21 5 2" xfId="42898"/>
    <cellStyle name="Percent 11 21 6" xfId="26286"/>
    <cellStyle name="Percent 11 22" xfId="4229"/>
    <cellStyle name="Percent 11 22 2" xfId="27001"/>
    <cellStyle name="Percent 11 23" xfId="4284"/>
    <cellStyle name="Percent 11 23 2" xfId="27056"/>
    <cellStyle name="Percent 11 24" xfId="4339"/>
    <cellStyle name="Percent 11 24 2" xfId="27111"/>
    <cellStyle name="Percent 11 25" xfId="4394"/>
    <cellStyle name="Percent 11 25 2" xfId="27166"/>
    <cellStyle name="Percent 11 26" xfId="8354"/>
    <cellStyle name="Percent 11 26 2" xfId="31126"/>
    <cellStyle name="Percent 11 27" xfId="8411"/>
    <cellStyle name="Percent 11 27 2" xfId="31183"/>
    <cellStyle name="Percent 11 28" xfId="8466"/>
    <cellStyle name="Percent 11 28 2" xfId="31238"/>
    <cellStyle name="Percent 11 29" xfId="8521"/>
    <cellStyle name="Percent 11 29 2" xfId="31293"/>
    <cellStyle name="Percent 11 3" xfId="324"/>
    <cellStyle name="Percent 11 3 10" xfId="16991"/>
    <cellStyle name="Percent 11 3 10 2" xfId="39763"/>
    <cellStyle name="Percent 11 3 11" xfId="23096"/>
    <cellStyle name="Percent 11 3 2" xfId="1094"/>
    <cellStyle name="Percent 11 3 2 2" xfId="5219"/>
    <cellStyle name="Percent 11 3 2 2 2" xfId="27991"/>
    <cellStyle name="Percent 11 3 2 3" xfId="9346"/>
    <cellStyle name="Percent 11 3 2 3 2" xfId="32118"/>
    <cellStyle name="Percent 11 3 2 4" xfId="13746"/>
    <cellStyle name="Percent 11 3 2 4 2" xfId="36518"/>
    <cellStyle name="Percent 11 3 2 5" xfId="17706"/>
    <cellStyle name="Percent 11 3 2 5 2" xfId="40478"/>
    <cellStyle name="Percent 11 3 2 6" xfId="23866"/>
    <cellStyle name="Percent 11 3 3" xfId="1809"/>
    <cellStyle name="Percent 11 3 3 2" xfId="5934"/>
    <cellStyle name="Percent 11 3 3 2 2" xfId="28706"/>
    <cellStyle name="Percent 11 3 3 3" xfId="10061"/>
    <cellStyle name="Percent 11 3 3 3 2" xfId="32833"/>
    <cellStyle name="Percent 11 3 3 4" xfId="14461"/>
    <cellStyle name="Percent 11 3 3 4 2" xfId="37233"/>
    <cellStyle name="Percent 11 3 3 5" xfId="18421"/>
    <cellStyle name="Percent 11 3 3 5 2" xfId="41193"/>
    <cellStyle name="Percent 11 3 3 6" xfId="24581"/>
    <cellStyle name="Percent 11 3 4" xfId="2634"/>
    <cellStyle name="Percent 11 3 4 2" xfId="6759"/>
    <cellStyle name="Percent 11 3 4 2 2" xfId="29531"/>
    <cellStyle name="Percent 11 3 4 3" xfId="10886"/>
    <cellStyle name="Percent 11 3 4 3 2" xfId="33658"/>
    <cellStyle name="Percent 11 3 4 4" xfId="15286"/>
    <cellStyle name="Percent 11 3 4 4 2" xfId="38058"/>
    <cellStyle name="Percent 11 3 4 5" xfId="19246"/>
    <cellStyle name="Percent 11 3 4 5 2" xfId="42018"/>
    <cellStyle name="Percent 11 3 4 6" xfId="25406"/>
    <cellStyle name="Percent 11 3 5" xfId="3624"/>
    <cellStyle name="Percent 11 3 5 2" xfId="7749"/>
    <cellStyle name="Percent 11 3 5 2 2" xfId="30521"/>
    <cellStyle name="Percent 11 3 5 3" xfId="11876"/>
    <cellStyle name="Percent 11 3 5 3 2" xfId="34648"/>
    <cellStyle name="Percent 11 3 5 4" xfId="16276"/>
    <cellStyle name="Percent 11 3 5 4 2" xfId="39048"/>
    <cellStyle name="Percent 11 3 5 5" xfId="20236"/>
    <cellStyle name="Percent 11 3 5 5 2" xfId="43008"/>
    <cellStyle name="Percent 11 3 5 6" xfId="26396"/>
    <cellStyle name="Percent 11 3 6" xfId="4504"/>
    <cellStyle name="Percent 11 3 6 2" xfId="27276"/>
    <cellStyle name="Percent 11 3 7" xfId="8631"/>
    <cellStyle name="Percent 11 3 7 2" xfId="31403"/>
    <cellStyle name="Percent 11 3 8" xfId="12591"/>
    <cellStyle name="Percent 11 3 8 2" xfId="35363"/>
    <cellStyle name="Percent 11 3 9" xfId="13031"/>
    <cellStyle name="Percent 11 3 9 2" xfId="35803"/>
    <cellStyle name="Percent 11 30" xfId="12481"/>
    <cellStyle name="Percent 11 30 2" xfId="35253"/>
    <cellStyle name="Percent 11 31" xfId="12811"/>
    <cellStyle name="Percent 11 31 2" xfId="35583"/>
    <cellStyle name="Percent 11 32" xfId="12866"/>
    <cellStyle name="Percent 11 32 2" xfId="35638"/>
    <cellStyle name="Percent 11 33" xfId="12921"/>
    <cellStyle name="Percent 11 33 2" xfId="35693"/>
    <cellStyle name="Percent 11 34" xfId="16881"/>
    <cellStyle name="Percent 11 34 2" xfId="39653"/>
    <cellStyle name="Percent 11 35" xfId="20841"/>
    <cellStyle name="Percent 11 35 2" xfId="43613"/>
    <cellStyle name="Percent 11 36" xfId="20896"/>
    <cellStyle name="Percent 11 36 2" xfId="43668"/>
    <cellStyle name="Percent 11 37" xfId="20951"/>
    <cellStyle name="Percent 11 37 2" xfId="43723"/>
    <cellStyle name="Percent 11 38" xfId="21006"/>
    <cellStyle name="Percent 11 38 2" xfId="43778"/>
    <cellStyle name="Percent 11 39" xfId="21061"/>
    <cellStyle name="Percent 11 39 2" xfId="43833"/>
    <cellStyle name="Percent 11 4" xfId="489"/>
    <cellStyle name="Percent 11 4 10" xfId="17101"/>
    <cellStyle name="Percent 11 4 10 2" xfId="39873"/>
    <cellStyle name="Percent 11 4 11" xfId="23261"/>
    <cellStyle name="Percent 11 4 2" xfId="1204"/>
    <cellStyle name="Percent 11 4 2 2" xfId="5329"/>
    <cellStyle name="Percent 11 4 2 2 2" xfId="28101"/>
    <cellStyle name="Percent 11 4 2 3" xfId="9456"/>
    <cellStyle name="Percent 11 4 2 3 2" xfId="32228"/>
    <cellStyle name="Percent 11 4 2 4" xfId="13856"/>
    <cellStyle name="Percent 11 4 2 4 2" xfId="36628"/>
    <cellStyle name="Percent 11 4 2 5" xfId="17816"/>
    <cellStyle name="Percent 11 4 2 5 2" xfId="40588"/>
    <cellStyle name="Percent 11 4 2 6" xfId="23976"/>
    <cellStyle name="Percent 11 4 3" xfId="1919"/>
    <cellStyle name="Percent 11 4 3 2" xfId="6044"/>
    <cellStyle name="Percent 11 4 3 2 2" xfId="28816"/>
    <cellStyle name="Percent 11 4 3 3" xfId="10171"/>
    <cellStyle name="Percent 11 4 3 3 2" xfId="32943"/>
    <cellStyle name="Percent 11 4 3 4" xfId="14571"/>
    <cellStyle name="Percent 11 4 3 4 2" xfId="37343"/>
    <cellStyle name="Percent 11 4 3 5" xfId="18531"/>
    <cellStyle name="Percent 11 4 3 5 2" xfId="41303"/>
    <cellStyle name="Percent 11 4 3 6" xfId="24691"/>
    <cellStyle name="Percent 11 4 4" xfId="2744"/>
    <cellStyle name="Percent 11 4 4 2" xfId="6869"/>
    <cellStyle name="Percent 11 4 4 2 2" xfId="29641"/>
    <cellStyle name="Percent 11 4 4 3" xfId="10996"/>
    <cellStyle name="Percent 11 4 4 3 2" xfId="33768"/>
    <cellStyle name="Percent 11 4 4 4" xfId="15396"/>
    <cellStyle name="Percent 11 4 4 4 2" xfId="38168"/>
    <cellStyle name="Percent 11 4 4 5" xfId="19356"/>
    <cellStyle name="Percent 11 4 4 5 2" xfId="42128"/>
    <cellStyle name="Percent 11 4 4 6" xfId="25516"/>
    <cellStyle name="Percent 11 4 5" xfId="3734"/>
    <cellStyle name="Percent 11 4 5 2" xfId="7859"/>
    <cellStyle name="Percent 11 4 5 2 2" xfId="30631"/>
    <cellStyle name="Percent 11 4 5 3" xfId="11986"/>
    <cellStyle name="Percent 11 4 5 3 2" xfId="34758"/>
    <cellStyle name="Percent 11 4 5 4" xfId="16386"/>
    <cellStyle name="Percent 11 4 5 4 2" xfId="39158"/>
    <cellStyle name="Percent 11 4 5 5" xfId="20346"/>
    <cellStyle name="Percent 11 4 5 5 2" xfId="43118"/>
    <cellStyle name="Percent 11 4 5 6" xfId="26506"/>
    <cellStyle name="Percent 11 4 6" xfId="4614"/>
    <cellStyle name="Percent 11 4 6 2" xfId="27386"/>
    <cellStyle name="Percent 11 4 7" xfId="8741"/>
    <cellStyle name="Percent 11 4 7 2" xfId="31513"/>
    <cellStyle name="Percent 11 4 8" xfId="12701"/>
    <cellStyle name="Percent 11 4 8 2" xfId="35473"/>
    <cellStyle name="Percent 11 4 9" xfId="13141"/>
    <cellStyle name="Percent 11 4 9 2" xfId="35913"/>
    <cellStyle name="Percent 11 40" xfId="21116"/>
    <cellStyle name="Percent 11 40 2" xfId="43888"/>
    <cellStyle name="Percent 11 41" xfId="21171"/>
    <cellStyle name="Percent 11 41 2" xfId="43943"/>
    <cellStyle name="Percent 11 42" xfId="21226"/>
    <cellStyle name="Percent 11 42 2" xfId="43998"/>
    <cellStyle name="Percent 11 43" xfId="21281"/>
    <cellStyle name="Percent 11 43 2" xfId="44053"/>
    <cellStyle name="Percent 11 44" xfId="21336"/>
    <cellStyle name="Percent 11 44 2" xfId="44108"/>
    <cellStyle name="Percent 11 45" xfId="21391"/>
    <cellStyle name="Percent 11 45 2" xfId="44163"/>
    <cellStyle name="Percent 11 46" xfId="21446"/>
    <cellStyle name="Percent 11 46 2" xfId="44218"/>
    <cellStyle name="Percent 11 47" xfId="21501"/>
    <cellStyle name="Percent 11 47 2" xfId="44273"/>
    <cellStyle name="Percent 11 48" xfId="21556"/>
    <cellStyle name="Percent 11 48 2" xfId="44328"/>
    <cellStyle name="Percent 11 49" xfId="21611"/>
    <cellStyle name="Percent 11 49 2" xfId="44383"/>
    <cellStyle name="Percent 11 5" xfId="599"/>
    <cellStyle name="Percent 11 5 10" xfId="23371"/>
    <cellStyle name="Percent 11 5 2" xfId="1314"/>
    <cellStyle name="Percent 11 5 2 2" xfId="5439"/>
    <cellStyle name="Percent 11 5 2 2 2" xfId="28211"/>
    <cellStyle name="Percent 11 5 2 3" xfId="9566"/>
    <cellStyle name="Percent 11 5 2 3 2" xfId="32338"/>
    <cellStyle name="Percent 11 5 2 4" xfId="13966"/>
    <cellStyle name="Percent 11 5 2 4 2" xfId="36738"/>
    <cellStyle name="Percent 11 5 2 5" xfId="17926"/>
    <cellStyle name="Percent 11 5 2 5 2" xfId="40698"/>
    <cellStyle name="Percent 11 5 2 6" xfId="24086"/>
    <cellStyle name="Percent 11 5 3" xfId="2029"/>
    <cellStyle name="Percent 11 5 3 2" xfId="6154"/>
    <cellStyle name="Percent 11 5 3 2 2" xfId="28926"/>
    <cellStyle name="Percent 11 5 3 3" xfId="10281"/>
    <cellStyle name="Percent 11 5 3 3 2" xfId="33053"/>
    <cellStyle name="Percent 11 5 3 4" xfId="14681"/>
    <cellStyle name="Percent 11 5 3 4 2" xfId="37453"/>
    <cellStyle name="Percent 11 5 3 5" xfId="18641"/>
    <cellStyle name="Percent 11 5 3 5 2" xfId="41413"/>
    <cellStyle name="Percent 11 5 3 6" xfId="24801"/>
    <cellStyle name="Percent 11 5 4" xfId="2854"/>
    <cellStyle name="Percent 11 5 4 2" xfId="6979"/>
    <cellStyle name="Percent 11 5 4 2 2" xfId="29751"/>
    <cellStyle name="Percent 11 5 4 3" xfId="11106"/>
    <cellStyle name="Percent 11 5 4 3 2" xfId="33878"/>
    <cellStyle name="Percent 11 5 4 4" xfId="15506"/>
    <cellStyle name="Percent 11 5 4 4 2" xfId="38278"/>
    <cellStyle name="Percent 11 5 4 5" xfId="19466"/>
    <cellStyle name="Percent 11 5 4 5 2" xfId="42238"/>
    <cellStyle name="Percent 11 5 4 6" xfId="25626"/>
    <cellStyle name="Percent 11 5 5" xfId="3844"/>
    <cellStyle name="Percent 11 5 5 2" xfId="7969"/>
    <cellStyle name="Percent 11 5 5 2 2" xfId="30741"/>
    <cellStyle name="Percent 11 5 5 3" xfId="12096"/>
    <cellStyle name="Percent 11 5 5 3 2" xfId="34868"/>
    <cellStyle name="Percent 11 5 5 4" xfId="16496"/>
    <cellStyle name="Percent 11 5 5 4 2" xfId="39268"/>
    <cellStyle name="Percent 11 5 5 5" xfId="20456"/>
    <cellStyle name="Percent 11 5 5 5 2" xfId="43228"/>
    <cellStyle name="Percent 11 5 5 6" xfId="26616"/>
    <cellStyle name="Percent 11 5 6" xfId="4724"/>
    <cellStyle name="Percent 11 5 6 2" xfId="27496"/>
    <cellStyle name="Percent 11 5 7" xfId="8851"/>
    <cellStyle name="Percent 11 5 7 2" xfId="31623"/>
    <cellStyle name="Percent 11 5 8" xfId="13251"/>
    <cellStyle name="Percent 11 5 8 2" xfId="36023"/>
    <cellStyle name="Percent 11 5 9" xfId="17211"/>
    <cellStyle name="Percent 11 5 9 2" xfId="39983"/>
    <cellStyle name="Percent 11 50" xfId="21666"/>
    <cellStyle name="Percent 11 50 2" xfId="44438"/>
    <cellStyle name="Percent 11 51" xfId="21721"/>
    <cellStyle name="Percent 11 51 2" xfId="44493"/>
    <cellStyle name="Percent 11 52" xfId="21776"/>
    <cellStyle name="Percent 11 52 2" xfId="44548"/>
    <cellStyle name="Percent 11 53" xfId="21831"/>
    <cellStyle name="Percent 11 53 2" xfId="44603"/>
    <cellStyle name="Percent 11 54" xfId="21886"/>
    <cellStyle name="Percent 11 54 2" xfId="44658"/>
    <cellStyle name="Percent 11 55" xfId="21941"/>
    <cellStyle name="Percent 11 55 2" xfId="44713"/>
    <cellStyle name="Percent 11 56" xfId="21996"/>
    <cellStyle name="Percent 11 56 2" xfId="44768"/>
    <cellStyle name="Percent 11 57" xfId="22051"/>
    <cellStyle name="Percent 11 57 2" xfId="44823"/>
    <cellStyle name="Percent 11 58" xfId="22106"/>
    <cellStyle name="Percent 11 58 2" xfId="44878"/>
    <cellStyle name="Percent 11 59" xfId="22161"/>
    <cellStyle name="Percent 11 59 2" xfId="44933"/>
    <cellStyle name="Percent 11 6" xfId="654"/>
    <cellStyle name="Percent 11 6 10" xfId="23426"/>
    <cellStyle name="Percent 11 6 2" xfId="1369"/>
    <cellStyle name="Percent 11 6 2 2" xfId="5494"/>
    <cellStyle name="Percent 11 6 2 2 2" xfId="28266"/>
    <cellStyle name="Percent 11 6 2 3" xfId="9621"/>
    <cellStyle name="Percent 11 6 2 3 2" xfId="32393"/>
    <cellStyle name="Percent 11 6 2 4" xfId="14021"/>
    <cellStyle name="Percent 11 6 2 4 2" xfId="36793"/>
    <cellStyle name="Percent 11 6 2 5" xfId="17981"/>
    <cellStyle name="Percent 11 6 2 5 2" xfId="40753"/>
    <cellStyle name="Percent 11 6 2 6" xfId="24141"/>
    <cellStyle name="Percent 11 6 3" xfId="2084"/>
    <cellStyle name="Percent 11 6 3 2" xfId="6209"/>
    <cellStyle name="Percent 11 6 3 2 2" xfId="28981"/>
    <cellStyle name="Percent 11 6 3 3" xfId="10336"/>
    <cellStyle name="Percent 11 6 3 3 2" xfId="33108"/>
    <cellStyle name="Percent 11 6 3 4" xfId="14736"/>
    <cellStyle name="Percent 11 6 3 4 2" xfId="37508"/>
    <cellStyle name="Percent 11 6 3 5" xfId="18696"/>
    <cellStyle name="Percent 11 6 3 5 2" xfId="41468"/>
    <cellStyle name="Percent 11 6 3 6" xfId="24856"/>
    <cellStyle name="Percent 11 6 4" xfId="2909"/>
    <cellStyle name="Percent 11 6 4 2" xfId="7034"/>
    <cellStyle name="Percent 11 6 4 2 2" xfId="29806"/>
    <cellStyle name="Percent 11 6 4 3" xfId="11161"/>
    <cellStyle name="Percent 11 6 4 3 2" xfId="33933"/>
    <cellStyle name="Percent 11 6 4 4" xfId="15561"/>
    <cellStyle name="Percent 11 6 4 4 2" xfId="38333"/>
    <cellStyle name="Percent 11 6 4 5" xfId="19521"/>
    <cellStyle name="Percent 11 6 4 5 2" xfId="42293"/>
    <cellStyle name="Percent 11 6 4 6" xfId="25681"/>
    <cellStyle name="Percent 11 6 5" xfId="3899"/>
    <cellStyle name="Percent 11 6 5 2" xfId="8024"/>
    <cellStyle name="Percent 11 6 5 2 2" xfId="30796"/>
    <cellStyle name="Percent 11 6 5 3" xfId="12151"/>
    <cellStyle name="Percent 11 6 5 3 2" xfId="34923"/>
    <cellStyle name="Percent 11 6 5 4" xfId="16551"/>
    <cellStyle name="Percent 11 6 5 4 2" xfId="39323"/>
    <cellStyle name="Percent 11 6 5 5" xfId="20511"/>
    <cellStyle name="Percent 11 6 5 5 2" xfId="43283"/>
    <cellStyle name="Percent 11 6 5 6" xfId="26671"/>
    <cellStyle name="Percent 11 6 6" xfId="4779"/>
    <cellStyle name="Percent 11 6 6 2" xfId="27551"/>
    <cellStyle name="Percent 11 6 7" xfId="8906"/>
    <cellStyle name="Percent 11 6 7 2" xfId="31678"/>
    <cellStyle name="Percent 11 6 8" xfId="13306"/>
    <cellStyle name="Percent 11 6 8 2" xfId="36078"/>
    <cellStyle name="Percent 11 6 9" xfId="17266"/>
    <cellStyle name="Percent 11 6 9 2" xfId="40038"/>
    <cellStyle name="Percent 11 60" xfId="22216"/>
    <cellStyle name="Percent 11 60 2" xfId="44988"/>
    <cellStyle name="Percent 11 61" xfId="22271"/>
    <cellStyle name="Percent 11 61 2" xfId="45043"/>
    <cellStyle name="Percent 11 62" xfId="22326"/>
    <cellStyle name="Percent 11 62 2" xfId="45098"/>
    <cellStyle name="Percent 11 63" xfId="22381"/>
    <cellStyle name="Percent 11 63 2" xfId="45153"/>
    <cellStyle name="Percent 11 64" xfId="22436"/>
    <cellStyle name="Percent 11 64 2" xfId="45208"/>
    <cellStyle name="Percent 11 65" xfId="22491"/>
    <cellStyle name="Percent 11 65 2" xfId="45263"/>
    <cellStyle name="Percent 11 66" xfId="22546"/>
    <cellStyle name="Percent 11 66 2" xfId="45318"/>
    <cellStyle name="Percent 11 67" xfId="22601"/>
    <cellStyle name="Percent 11 67 2" xfId="45373"/>
    <cellStyle name="Percent 11 68" xfId="22656"/>
    <cellStyle name="Percent 11 68 2" xfId="45428"/>
    <cellStyle name="Percent 11 69" xfId="22711"/>
    <cellStyle name="Percent 11 69 2" xfId="45483"/>
    <cellStyle name="Percent 11 7" xfId="709"/>
    <cellStyle name="Percent 11 7 10" xfId="23481"/>
    <cellStyle name="Percent 11 7 2" xfId="1424"/>
    <cellStyle name="Percent 11 7 2 2" xfId="5549"/>
    <cellStyle name="Percent 11 7 2 2 2" xfId="28321"/>
    <cellStyle name="Percent 11 7 2 3" xfId="9676"/>
    <cellStyle name="Percent 11 7 2 3 2" xfId="32448"/>
    <cellStyle name="Percent 11 7 2 4" xfId="14076"/>
    <cellStyle name="Percent 11 7 2 4 2" xfId="36848"/>
    <cellStyle name="Percent 11 7 2 5" xfId="18036"/>
    <cellStyle name="Percent 11 7 2 5 2" xfId="40808"/>
    <cellStyle name="Percent 11 7 2 6" xfId="24196"/>
    <cellStyle name="Percent 11 7 3" xfId="2139"/>
    <cellStyle name="Percent 11 7 3 2" xfId="6264"/>
    <cellStyle name="Percent 11 7 3 2 2" xfId="29036"/>
    <cellStyle name="Percent 11 7 3 3" xfId="10391"/>
    <cellStyle name="Percent 11 7 3 3 2" xfId="33163"/>
    <cellStyle name="Percent 11 7 3 4" xfId="14791"/>
    <cellStyle name="Percent 11 7 3 4 2" xfId="37563"/>
    <cellStyle name="Percent 11 7 3 5" xfId="18751"/>
    <cellStyle name="Percent 11 7 3 5 2" xfId="41523"/>
    <cellStyle name="Percent 11 7 3 6" xfId="24911"/>
    <cellStyle name="Percent 11 7 4" xfId="2964"/>
    <cellStyle name="Percent 11 7 4 2" xfId="7089"/>
    <cellStyle name="Percent 11 7 4 2 2" xfId="29861"/>
    <cellStyle name="Percent 11 7 4 3" xfId="11216"/>
    <cellStyle name="Percent 11 7 4 3 2" xfId="33988"/>
    <cellStyle name="Percent 11 7 4 4" xfId="15616"/>
    <cellStyle name="Percent 11 7 4 4 2" xfId="38388"/>
    <cellStyle name="Percent 11 7 4 5" xfId="19576"/>
    <cellStyle name="Percent 11 7 4 5 2" xfId="42348"/>
    <cellStyle name="Percent 11 7 4 6" xfId="25736"/>
    <cellStyle name="Percent 11 7 5" xfId="3954"/>
    <cellStyle name="Percent 11 7 5 2" xfId="8079"/>
    <cellStyle name="Percent 11 7 5 2 2" xfId="30851"/>
    <cellStyle name="Percent 11 7 5 3" xfId="12206"/>
    <cellStyle name="Percent 11 7 5 3 2" xfId="34978"/>
    <cellStyle name="Percent 11 7 5 4" xfId="16606"/>
    <cellStyle name="Percent 11 7 5 4 2" xfId="39378"/>
    <cellStyle name="Percent 11 7 5 5" xfId="20566"/>
    <cellStyle name="Percent 11 7 5 5 2" xfId="43338"/>
    <cellStyle name="Percent 11 7 5 6" xfId="26726"/>
    <cellStyle name="Percent 11 7 6" xfId="4834"/>
    <cellStyle name="Percent 11 7 6 2" xfId="27606"/>
    <cellStyle name="Percent 11 7 7" xfId="8961"/>
    <cellStyle name="Percent 11 7 7 2" xfId="31733"/>
    <cellStyle name="Percent 11 7 8" xfId="13361"/>
    <cellStyle name="Percent 11 7 8 2" xfId="36133"/>
    <cellStyle name="Percent 11 7 9" xfId="17321"/>
    <cellStyle name="Percent 11 7 9 2" xfId="40093"/>
    <cellStyle name="Percent 11 70" xfId="22766"/>
    <cellStyle name="Percent 11 70 2" xfId="45538"/>
    <cellStyle name="Percent 11 71" xfId="22821"/>
    <cellStyle name="Percent 11 71 2" xfId="45593"/>
    <cellStyle name="Percent 11 72" xfId="22876"/>
    <cellStyle name="Percent 11 72 2" xfId="45648"/>
    <cellStyle name="Percent 11 73" xfId="22931"/>
    <cellStyle name="Percent 11 73 2" xfId="45703"/>
    <cellStyle name="Percent 11 74" xfId="22986"/>
    <cellStyle name="Percent 11 8" xfId="764"/>
    <cellStyle name="Percent 11 8 10" xfId="23536"/>
    <cellStyle name="Percent 11 8 2" xfId="1479"/>
    <cellStyle name="Percent 11 8 2 2" xfId="5604"/>
    <cellStyle name="Percent 11 8 2 2 2" xfId="28376"/>
    <cellStyle name="Percent 11 8 2 3" xfId="9731"/>
    <cellStyle name="Percent 11 8 2 3 2" xfId="32503"/>
    <cellStyle name="Percent 11 8 2 4" xfId="14131"/>
    <cellStyle name="Percent 11 8 2 4 2" xfId="36903"/>
    <cellStyle name="Percent 11 8 2 5" xfId="18091"/>
    <cellStyle name="Percent 11 8 2 5 2" xfId="40863"/>
    <cellStyle name="Percent 11 8 2 6" xfId="24251"/>
    <cellStyle name="Percent 11 8 3" xfId="2194"/>
    <cellStyle name="Percent 11 8 3 2" xfId="6319"/>
    <cellStyle name="Percent 11 8 3 2 2" xfId="29091"/>
    <cellStyle name="Percent 11 8 3 3" xfId="10446"/>
    <cellStyle name="Percent 11 8 3 3 2" xfId="33218"/>
    <cellStyle name="Percent 11 8 3 4" xfId="14846"/>
    <cellStyle name="Percent 11 8 3 4 2" xfId="37618"/>
    <cellStyle name="Percent 11 8 3 5" xfId="18806"/>
    <cellStyle name="Percent 11 8 3 5 2" xfId="41578"/>
    <cellStyle name="Percent 11 8 3 6" xfId="24966"/>
    <cellStyle name="Percent 11 8 4" xfId="3019"/>
    <cellStyle name="Percent 11 8 4 2" xfId="7144"/>
    <cellStyle name="Percent 11 8 4 2 2" xfId="29916"/>
    <cellStyle name="Percent 11 8 4 3" xfId="11271"/>
    <cellStyle name="Percent 11 8 4 3 2" xfId="34043"/>
    <cellStyle name="Percent 11 8 4 4" xfId="15671"/>
    <cellStyle name="Percent 11 8 4 4 2" xfId="38443"/>
    <cellStyle name="Percent 11 8 4 5" xfId="19631"/>
    <cellStyle name="Percent 11 8 4 5 2" xfId="42403"/>
    <cellStyle name="Percent 11 8 4 6" xfId="25791"/>
    <cellStyle name="Percent 11 8 5" xfId="4009"/>
    <cellStyle name="Percent 11 8 5 2" xfId="8134"/>
    <cellStyle name="Percent 11 8 5 2 2" xfId="30906"/>
    <cellStyle name="Percent 11 8 5 3" xfId="12261"/>
    <cellStyle name="Percent 11 8 5 3 2" xfId="35033"/>
    <cellStyle name="Percent 11 8 5 4" xfId="16661"/>
    <cellStyle name="Percent 11 8 5 4 2" xfId="39433"/>
    <cellStyle name="Percent 11 8 5 5" xfId="20621"/>
    <cellStyle name="Percent 11 8 5 5 2" xfId="43393"/>
    <cellStyle name="Percent 11 8 5 6" xfId="26781"/>
    <cellStyle name="Percent 11 8 6" xfId="4889"/>
    <cellStyle name="Percent 11 8 6 2" xfId="27661"/>
    <cellStyle name="Percent 11 8 7" xfId="9016"/>
    <cellStyle name="Percent 11 8 7 2" xfId="31788"/>
    <cellStyle name="Percent 11 8 8" xfId="13416"/>
    <cellStyle name="Percent 11 8 8 2" xfId="36188"/>
    <cellStyle name="Percent 11 8 9" xfId="17376"/>
    <cellStyle name="Percent 11 8 9 2" xfId="40148"/>
    <cellStyle name="Percent 11 9" xfId="874"/>
    <cellStyle name="Percent 11 9 10" xfId="23646"/>
    <cellStyle name="Percent 11 9 2" xfId="1589"/>
    <cellStyle name="Percent 11 9 2 2" xfId="5714"/>
    <cellStyle name="Percent 11 9 2 2 2" xfId="28486"/>
    <cellStyle name="Percent 11 9 2 3" xfId="9841"/>
    <cellStyle name="Percent 11 9 2 3 2" xfId="32613"/>
    <cellStyle name="Percent 11 9 2 4" xfId="14241"/>
    <cellStyle name="Percent 11 9 2 4 2" xfId="37013"/>
    <cellStyle name="Percent 11 9 2 5" xfId="18201"/>
    <cellStyle name="Percent 11 9 2 5 2" xfId="40973"/>
    <cellStyle name="Percent 11 9 2 6" xfId="24361"/>
    <cellStyle name="Percent 11 9 3" xfId="2304"/>
    <cellStyle name="Percent 11 9 3 2" xfId="6429"/>
    <cellStyle name="Percent 11 9 3 2 2" xfId="29201"/>
    <cellStyle name="Percent 11 9 3 3" xfId="10556"/>
    <cellStyle name="Percent 11 9 3 3 2" xfId="33328"/>
    <cellStyle name="Percent 11 9 3 4" xfId="14956"/>
    <cellStyle name="Percent 11 9 3 4 2" xfId="37728"/>
    <cellStyle name="Percent 11 9 3 5" xfId="18916"/>
    <cellStyle name="Percent 11 9 3 5 2" xfId="41688"/>
    <cellStyle name="Percent 11 9 3 6" xfId="25076"/>
    <cellStyle name="Percent 11 9 4" xfId="3129"/>
    <cellStyle name="Percent 11 9 4 2" xfId="7254"/>
    <cellStyle name="Percent 11 9 4 2 2" xfId="30026"/>
    <cellStyle name="Percent 11 9 4 3" xfId="11381"/>
    <cellStyle name="Percent 11 9 4 3 2" xfId="34153"/>
    <cellStyle name="Percent 11 9 4 4" xfId="15781"/>
    <cellStyle name="Percent 11 9 4 4 2" xfId="38553"/>
    <cellStyle name="Percent 11 9 4 5" xfId="19741"/>
    <cellStyle name="Percent 11 9 4 5 2" xfId="42513"/>
    <cellStyle name="Percent 11 9 4 6" xfId="25901"/>
    <cellStyle name="Percent 11 9 5" xfId="4119"/>
    <cellStyle name="Percent 11 9 5 2" xfId="8244"/>
    <cellStyle name="Percent 11 9 5 2 2" xfId="31016"/>
    <cellStyle name="Percent 11 9 5 3" xfId="12371"/>
    <cellStyle name="Percent 11 9 5 3 2" xfId="35143"/>
    <cellStyle name="Percent 11 9 5 4" xfId="16771"/>
    <cellStyle name="Percent 11 9 5 4 2" xfId="39543"/>
    <cellStyle name="Percent 11 9 5 5" xfId="20731"/>
    <cellStyle name="Percent 11 9 5 5 2" xfId="43503"/>
    <cellStyle name="Percent 11 9 5 6" xfId="26891"/>
    <cellStyle name="Percent 11 9 6" xfId="4999"/>
    <cellStyle name="Percent 11 9 6 2" xfId="27771"/>
    <cellStyle name="Percent 11 9 7" xfId="9126"/>
    <cellStyle name="Percent 11 9 7 2" xfId="31898"/>
    <cellStyle name="Percent 11 9 8" xfId="13526"/>
    <cellStyle name="Percent 11 9 8 2" xfId="36298"/>
    <cellStyle name="Percent 11 9 9" xfId="17486"/>
    <cellStyle name="Percent 11 9 9 2" xfId="40258"/>
    <cellStyle name="Percent 12" xfId="188"/>
    <cellStyle name="Percent 13" xfId="8358"/>
    <cellStyle name="Percent 13 2" xfId="31130"/>
    <cellStyle name="Percent 2" xfId="2"/>
    <cellStyle name="Percent 2 10" xfId="658"/>
    <cellStyle name="Percent 2 10 10" xfId="23430"/>
    <cellStyle name="Percent 2 10 2" xfId="1373"/>
    <cellStyle name="Percent 2 10 2 2" xfId="5498"/>
    <cellStyle name="Percent 2 10 2 2 2" xfId="28270"/>
    <cellStyle name="Percent 2 10 2 3" xfId="9625"/>
    <cellStyle name="Percent 2 10 2 3 2" xfId="32397"/>
    <cellStyle name="Percent 2 10 2 4" xfId="14025"/>
    <cellStyle name="Percent 2 10 2 4 2" xfId="36797"/>
    <cellStyle name="Percent 2 10 2 5" xfId="17985"/>
    <cellStyle name="Percent 2 10 2 5 2" xfId="40757"/>
    <cellStyle name="Percent 2 10 2 6" xfId="24145"/>
    <cellStyle name="Percent 2 10 3" xfId="2088"/>
    <cellStyle name="Percent 2 10 3 2" xfId="6213"/>
    <cellStyle name="Percent 2 10 3 2 2" xfId="28985"/>
    <cellStyle name="Percent 2 10 3 3" xfId="10340"/>
    <cellStyle name="Percent 2 10 3 3 2" xfId="33112"/>
    <cellStyle name="Percent 2 10 3 4" xfId="14740"/>
    <cellStyle name="Percent 2 10 3 4 2" xfId="37512"/>
    <cellStyle name="Percent 2 10 3 5" xfId="18700"/>
    <cellStyle name="Percent 2 10 3 5 2" xfId="41472"/>
    <cellStyle name="Percent 2 10 3 6" xfId="24860"/>
    <cellStyle name="Percent 2 10 4" xfId="2913"/>
    <cellStyle name="Percent 2 10 4 2" xfId="7038"/>
    <cellStyle name="Percent 2 10 4 2 2" xfId="29810"/>
    <cellStyle name="Percent 2 10 4 3" xfId="11165"/>
    <cellStyle name="Percent 2 10 4 3 2" xfId="33937"/>
    <cellStyle name="Percent 2 10 4 4" xfId="15565"/>
    <cellStyle name="Percent 2 10 4 4 2" xfId="38337"/>
    <cellStyle name="Percent 2 10 4 5" xfId="19525"/>
    <cellStyle name="Percent 2 10 4 5 2" xfId="42297"/>
    <cellStyle name="Percent 2 10 4 6" xfId="25685"/>
    <cellStyle name="Percent 2 10 5" xfId="3903"/>
    <cellStyle name="Percent 2 10 5 2" xfId="8028"/>
    <cellStyle name="Percent 2 10 5 2 2" xfId="30800"/>
    <cellStyle name="Percent 2 10 5 3" xfId="12155"/>
    <cellStyle name="Percent 2 10 5 3 2" xfId="34927"/>
    <cellStyle name="Percent 2 10 5 4" xfId="16555"/>
    <cellStyle name="Percent 2 10 5 4 2" xfId="39327"/>
    <cellStyle name="Percent 2 10 5 5" xfId="20515"/>
    <cellStyle name="Percent 2 10 5 5 2" xfId="43287"/>
    <cellStyle name="Percent 2 10 5 6" xfId="26675"/>
    <cellStyle name="Percent 2 10 6" xfId="4783"/>
    <cellStyle name="Percent 2 10 6 2" xfId="27555"/>
    <cellStyle name="Percent 2 10 7" xfId="8910"/>
    <cellStyle name="Percent 2 10 7 2" xfId="31682"/>
    <cellStyle name="Percent 2 10 8" xfId="13310"/>
    <cellStyle name="Percent 2 10 8 2" xfId="36082"/>
    <cellStyle name="Percent 2 10 9" xfId="17270"/>
    <cellStyle name="Percent 2 10 9 2" xfId="40042"/>
    <cellStyle name="Percent 2 11" xfId="713"/>
    <cellStyle name="Percent 2 11 10" xfId="23485"/>
    <cellStyle name="Percent 2 11 2" xfId="1428"/>
    <cellStyle name="Percent 2 11 2 2" xfId="5553"/>
    <cellStyle name="Percent 2 11 2 2 2" xfId="28325"/>
    <cellStyle name="Percent 2 11 2 3" xfId="9680"/>
    <cellStyle name="Percent 2 11 2 3 2" xfId="32452"/>
    <cellStyle name="Percent 2 11 2 4" xfId="14080"/>
    <cellStyle name="Percent 2 11 2 4 2" xfId="36852"/>
    <cellStyle name="Percent 2 11 2 5" xfId="18040"/>
    <cellStyle name="Percent 2 11 2 5 2" xfId="40812"/>
    <cellStyle name="Percent 2 11 2 6" xfId="24200"/>
    <cellStyle name="Percent 2 11 3" xfId="2143"/>
    <cellStyle name="Percent 2 11 3 2" xfId="6268"/>
    <cellStyle name="Percent 2 11 3 2 2" xfId="29040"/>
    <cellStyle name="Percent 2 11 3 3" xfId="10395"/>
    <cellStyle name="Percent 2 11 3 3 2" xfId="33167"/>
    <cellStyle name="Percent 2 11 3 4" xfId="14795"/>
    <cellStyle name="Percent 2 11 3 4 2" xfId="37567"/>
    <cellStyle name="Percent 2 11 3 5" xfId="18755"/>
    <cellStyle name="Percent 2 11 3 5 2" xfId="41527"/>
    <cellStyle name="Percent 2 11 3 6" xfId="24915"/>
    <cellStyle name="Percent 2 11 4" xfId="2968"/>
    <cellStyle name="Percent 2 11 4 2" xfId="7093"/>
    <cellStyle name="Percent 2 11 4 2 2" xfId="29865"/>
    <cellStyle name="Percent 2 11 4 3" xfId="11220"/>
    <cellStyle name="Percent 2 11 4 3 2" xfId="33992"/>
    <cellStyle name="Percent 2 11 4 4" xfId="15620"/>
    <cellStyle name="Percent 2 11 4 4 2" xfId="38392"/>
    <cellStyle name="Percent 2 11 4 5" xfId="19580"/>
    <cellStyle name="Percent 2 11 4 5 2" xfId="42352"/>
    <cellStyle name="Percent 2 11 4 6" xfId="25740"/>
    <cellStyle name="Percent 2 11 5" xfId="3958"/>
    <cellStyle name="Percent 2 11 5 2" xfId="8083"/>
    <cellStyle name="Percent 2 11 5 2 2" xfId="30855"/>
    <cellStyle name="Percent 2 11 5 3" xfId="12210"/>
    <cellStyle name="Percent 2 11 5 3 2" xfId="34982"/>
    <cellStyle name="Percent 2 11 5 4" xfId="16610"/>
    <cellStyle name="Percent 2 11 5 4 2" xfId="39382"/>
    <cellStyle name="Percent 2 11 5 5" xfId="20570"/>
    <cellStyle name="Percent 2 11 5 5 2" xfId="43342"/>
    <cellStyle name="Percent 2 11 5 6" xfId="26730"/>
    <cellStyle name="Percent 2 11 6" xfId="4838"/>
    <cellStyle name="Percent 2 11 6 2" xfId="27610"/>
    <cellStyle name="Percent 2 11 7" xfId="8965"/>
    <cellStyle name="Percent 2 11 7 2" xfId="31737"/>
    <cellStyle name="Percent 2 11 8" xfId="13365"/>
    <cellStyle name="Percent 2 11 8 2" xfId="36137"/>
    <cellStyle name="Percent 2 11 9" xfId="17325"/>
    <cellStyle name="Percent 2 11 9 2" xfId="40097"/>
    <cellStyle name="Percent 2 12" xfId="823"/>
    <cellStyle name="Percent 2 12 10" xfId="23595"/>
    <cellStyle name="Percent 2 12 2" xfId="1538"/>
    <cellStyle name="Percent 2 12 2 2" xfId="5663"/>
    <cellStyle name="Percent 2 12 2 2 2" xfId="28435"/>
    <cellStyle name="Percent 2 12 2 3" xfId="9790"/>
    <cellStyle name="Percent 2 12 2 3 2" xfId="32562"/>
    <cellStyle name="Percent 2 12 2 4" xfId="14190"/>
    <cellStyle name="Percent 2 12 2 4 2" xfId="36962"/>
    <cellStyle name="Percent 2 12 2 5" xfId="18150"/>
    <cellStyle name="Percent 2 12 2 5 2" xfId="40922"/>
    <cellStyle name="Percent 2 12 2 6" xfId="24310"/>
    <cellStyle name="Percent 2 12 3" xfId="2253"/>
    <cellStyle name="Percent 2 12 3 2" xfId="6378"/>
    <cellStyle name="Percent 2 12 3 2 2" xfId="29150"/>
    <cellStyle name="Percent 2 12 3 3" xfId="10505"/>
    <cellStyle name="Percent 2 12 3 3 2" xfId="33277"/>
    <cellStyle name="Percent 2 12 3 4" xfId="14905"/>
    <cellStyle name="Percent 2 12 3 4 2" xfId="37677"/>
    <cellStyle name="Percent 2 12 3 5" xfId="18865"/>
    <cellStyle name="Percent 2 12 3 5 2" xfId="41637"/>
    <cellStyle name="Percent 2 12 3 6" xfId="25025"/>
    <cellStyle name="Percent 2 12 4" xfId="3078"/>
    <cellStyle name="Percent 2 12 4 2" xfId="7203"/>
    <cellStyle name="Percent 2 12 4 2 2" xfId="29975"/>
    <cellStyle name="Percent 2 12 4 3" xfId="11330"/>
    <cellStyle name="Percent 2 12 4 3 2" xfId="34102"/>
    <cellStyle name="Percent 2 12 4 4" xfId="15730"/>
    <cellStyle name="Percent 2 12 4 4 2" xfId="38502"/>
    <cellStyle name="Percent 2 12 4 5" xfId="19690"/>
    <cellStyle name="Percent 2 12 4 5 2" xfId="42462"/>
    <cellStyle name="Percent 2 12 4 6" xfId="25850"/>
    <cellStyle name="Percent 2 12 5" xfId="4068"/>
    <cellStyle name="Percent 2 12 5 2" xfId="8193"/>
    <cellStyle name="Percent 2 12 5 2 2" xfId="30965"/>
    <cellStyle name="Percent 2 12 5 3" xfId="12320"/>
    <cellStyle name="Percent 2 12 5 3 2" xfId="35092"/>
    <cellStyle name="Percent 2 12 5 4" xfId="16720"/>
    <cellStyle name="Percent 2 12 5 4 2" xfId="39492"/>
    <cellStyle name="Percent 2 12 5 5" xfId="20680"/>
    <cellStyle name="Percent 2 12 5 5 2" xfId="43452"/>
    <cellStyle name="Percent 2 12 5 6" xfId="26840"/>
    <cellStyle name="Percent 2 12 6" xfId="4948"/>
    <cellStyle name="Percent 2 12 6 2" xfId="27720"/>
    <cellStyle name="Percent 2 12 7" xfId="9075"/>
    <cellStyle name="Percent 2 12 7 2" xfId="31847"/>
    <cellStyle name="Percent 2 12 8" xfId="13475"/>
    <cellStyle name="Percent 2 12 8 2" xfId="36247"/>
    <cellStyle name="Percent 2 12 9" xfId="17435"/>
    <cellStyle name="Percent 2 12 9 2" xfId="40207"/>
    <cellStyle name="Percent 2 13" xfId="878"/>
    <cellStyle name="Percent 2 13 10" xfId="23650"/>
    <cellStyle name="Percent 2 13 2" xfId="1593"/>
    <cellStyle name="Percent 2 13 2 2" xfId="5718"/>
    <cellStyle name="Percent 2 13 2 2 2" xfId="28490"/>
    <cellStyle name="Percent 2 13 2 3" xfId="9845"/>
    <cellStyle name="Percent 2 13 2 3 2" xfId="32617"/>
    <cellStyle name="Percent 2 13 2 4" xfId="14245"/>
    <cellStyle name="Percent 2 13 2 4 2" xfId="37017"/>
    <cellStyle name="Percent 2 13 2 5" xfId="18205"/>
    <cellStyle name="Percent 2 13 2 5 2" xfId="40977"/>
    <cellStyle name="Percent 2 13 2 6" xfId="24365"/>
    <cellStyle name="Percent 2 13 3" xfId="2308"/>
    <cellStyle name="Percent 2 13 3 2" xfId="6433"/>
    <cellStyle name="Percent 2 13 3 2 2" xfId="29205"/>
    <cellStyle name="Percent 2 13 3 3" xfId="10560"/>
    <cellStyle name="Percent 2 13 3 3 2" xfId="33332"/>
    <cellStyle name="Percent 2 13 3 4" xfId="14960"/>
    <cellStyle name="Percent 2 13 3 4 2" xfId="37732"/>
    <cellStyle name="Percent 2 13 3 5" xfId="18920"/>
    <cellStyle name="Percent 2 13 3 5 2" xfId="41692"/>
    <cellStyle name="Percent 2 13 3 6" xfId="25080"/>
    <cellStyle name="Percent 2 13 4" xfId="3133"/>
    <cellStyle name="Percent 2 13 4 2" xfId="7258"/>
    <cellStyle name="Percent 2 13 4 2 2" xfId="30030"/>
    <cellStyle name="Percent 2 13 4 3" xfId="11385"/>
    <cellStyle name="Percent 2 13 4 3 2" xfId="34157"/>
    <cellStyle name="Percent 2 13 4 4" xfId="15785"/>
    <cellStyle name="Percent 2 13 4 4 2" xfId="38557"/>
    <cellStyle name="Percent 2 13 4 5" xfId="19745"/>
    <cellStyle name="Percent 2 13 4 5 2" xfId="42517"/>
    <cellStyle name="Percent 2 13 4 6" xfId="25905"/>
    <cellStyle name="Percent 2 13 5" xfId="4123"/>
    <cellStyle name="Percent 2 13 5 2" xfId="8248"/>
    <cellStyle name="Percent 2 13 5 2 2" xfId="31020"/>
    <cellStyle name="Percent 2 13 5 3" xfId="12375"/>
    <cellStyle name="Percent 2 13 5 3 2" xfId="35147"/>
    <cellStyle name="Percent 2 13 5 4" xfId="16775"/>
    <cellStyle name="Percent 2 13 5 4 2" xfId="39547"/>
    <cellStyle name="Percent 2 13 5 5" xfId="20735"/>
    <cellStyle name="Percent 2 13 5 5 2" xfId="43507"/>
    <cellStyle name="Percent 2 13 5 6" xfId="26895"/>
    <cellStyle name="Percent 2 13 6" xfId="5003"/>
    <cellStyle name="Percent 2 13 6 2" xfId="27775"/>
    <cellStyle name="Percent 2 13 7" xfId="9130"/>
    <cellStyle name="Percent 2 13 7 2" xfId="31902"/>
    <cellStyle name="Percent 2 13 8" xfId="13530"/>
    <cellStyle name="Percent 2 13 8 2" xfId="36302"/>
    <cellStyle name="Percent 2 13 9" xfId="17490"/>
    <cellStyle name="Percent 2 13 9 2" xfId="40262"/>
    <cellStyle name="Percent 2 14" xfId="933"/>
    <cellStyle name="Percent 2 14 2" xfId="5058"/>
    <cellStyle name="Percent 2 14 2 2" xfId="27830"/>
    <cellStyle name="Percent 2 14 3" xfId="9185"/>
    <cellStyle name="Percent 2 14 3 2" xfId="31957"/>
    <cellStyle name="Percent 2 14 4" xfId="13585"/>
    <cellStyle name="Percent 2 14 4 2" xfId="36357"/>
    <cellStyle name="Percent 2 14 5" xfId="17545"/>
    <cellStyle name="Percent 2 14 5 2" xfId="40317"/>
    <cellStyle name="Percent 2 14 6" xfId="23705"/>
    <cellStyle name="Percent 2 15" xfId="1648"/>
    <cellStyle name="Percent 2 15 2" xfId="5773"/>
    <cellStyle name="Percent 2 15 2 2" xfId="28545"/>
    <cellStyle name="Percent 2 15 3" xfId="9900"/>
    <cellStyle name="Percent 2 15 3 2" xfId="32672"/>
    <cellStyle name="Percent 2 15 4" xfId="14300"/>
    <cellStyle name="Percent 2 15 4 2" xfId="37072"/>
    <cellStyle name="Percent 2 15 5" xfId="18260"/>
    <cellStyle name="Percent 2 15 5 2" xfId="41032"/>
    <cellStyle name="Percent 2 15 6" xfId="24420"/>
    <cellStyle name="Percent 2 16" xfId="2363"/>
    <cellStyle name="Percent 2 16 2" xfId="6488"/>
    <cellStyle name="Percent 2 16 2 2" xfId="29260"/>
    <cellStyle name="Percent 2 16 3" xfId="10615"/>
    <cellStyle name="Percent 2 16 3 2" xfId="33387"/>
    <cellStyle name="Percent 2 16 4" xfId="15015"/>
    <cellStyle name="Percent 2 16 4 2" xfId="37787"/>
    <cellStyle name="Percent 2 16 5" xfId="18975"/>
    <cellStyle name="Percent 2 16 5 2" xfId="41747"/>
    <cellStyle name="Percent 2 16 6" xfId="25135"/>
    <cellStyle name="Percent 2 17" xfId="2418"/>
    <cellStyle name="Percent 2 17 2" xfId="6543"/>
    <cellStyle name="Percent 2 17 2 2" xfId="29315"/>
    <cellStyle name="Percent 2 17 3" xfId="10670"/>
    <cellStyle name="Percent 2 17 3 2" xfId="33442"/>
    <cellStyle name="Percent 2 17 4" xfId="15070"/>
    <cellStyle name="Percent 2 17 4 2" xfId="37842"/>
    <cellStyle name="Percent 2 17 5" xfId="19030"/>
    <cellStyle name="Percent 2 17 5 2" xfId="41802"/>
    <cellStyle name="Percent 2 17 6" xfId="25190"/>
    <cellStyle name="Percent 2 18" xfId="2473"/>
    <cellStyle name="Percent 2 18 2" xfId="6598"/>
    <cellStyle name="Percent 2 18 2 2" xfId="29370"/>
    <cellStyle name="Percent 2 18 3" xfId="10725"/>
    <cellStyle name="Percent 2 18 3 2" xfId="33497"/>
    <cellStyle name="Percent 2 18 4" xfId="15125"/>
    <cellStyle name="Percent 2 18 4 2" xfId="37897"/>
    <cellStyle name="Percent 2 18 5" xfId="19085"/>
    <cellStyle name="Percent 2 18 5 2" xfId="41857"/>
    <cellStyle name="Percent 2 18 6" xfId="25245"/>
    <cellStyle name="Percent 2 19" xfId="3188"/>
    <cellStyle name="Percent 2 19 2" xfId="7313"/>
    <cellStyle name="Percent 2 19 2 2" xfId="30085"/>
    <cellStyle name="Percent 2 19 3" xfId="11440"/>
    <cellStyle name="Percent 2 19 3 2" xfId="34212"/>
    <cellStyle name="Percent 2 19 4" xfId="15840"/>
    <cellStyle name="Percent 2 19 4 2" xfId="38612"/>
    <cellStyle name="Percent 2 19 5" xfId="19800"/>
    <cellStyle name="Percent 2 19 5 2" xfId="42572"/>
    <cellStyle name="Percent 2 19 6" xfId="25960"/>
    <cellStyle name="Percent 2 2" xfId="189"/>
    <cellStyle name="Percent 2 2 2" xfId="190"/>
    <cellStyle name="Percent 2 20" xfId="3243"/>
    <cellStyle name="Percent 2 20 2" xfId="7368"/>
    <cellStyle name="Percent 2 20 2 2" xfId="30140"/>
    <cellStyle name="Percent 2 20 3" xfId="11495"/>
    <cellStyle name="Percent 2 20 3 2" xfId="34267"/>
    <cellStyle name="Percent 2 20 4" xfId="15895"/>
    <cellStyle name="Percent 2 20 4 2" xfId="38667"/>
    <cellStyle name="Percent 2 20 5" xfId="19855"/>
    <cellStyle name="Percent 2 20 5 2" xfId="42627"/>
    <cellStyle name="Percent 2 20 6" xfId="26015"/>
    <cellStyle name="Percent 2 21" xfId="3298"/>
    <cellStyle name="Percent 2 21 2" xfId="7423"/>
    <cellStyle name="Percent 2 21 2 2" xfId="30195"/>
    <cellStyle name="Percent 2 21 3" xfId="11550"/>
    <cellStyle name="Percent 2 21 3 2" xfId="34322"/>
    <cellStyle name="Percent 2 21 4" xfId="15950"/>
    <cellStyle name="Percent 2 21 4 2" xfId="38722"/>
    <cellStyle name="Percent 2 21 5" xfId="19910"/>
    <cellStyle name="Percent 2 21 5 2" xfId="42682"/>
    <cellStyle name="Percent 2 21 6" xfId="26070"/>
    <cellStyle name="Percent 2 22" xfId="3353"/>
    <cellStyle name="Percent 2 22 2" xfId="7478"/>
    <cellStyle name="Percent 2 22 2 2" xfId="30250"/>
    <cellStyle name="Percent 2 22 3" xfId="11605"/>
    <cellStyle name="Percent 2 22 3 2" xfId="34377"/>
    <cellStyle name="Percent 2 22 4" xfId="16005"/>
    <cellStyle name="Percent 2 22 4 2" xfId="38777"/>
    <cellStyle name="Percent 2 22 5" xfId="19965"/>
    <cellStyle name="Percent 2 22 5 2" xfId="42737"/>
    <cellStyle name="Percent 2 22 6" xfId="26125"/>
    <cellStyle name="Percent 2 23" xfId="3408"/>
    <cellStyle name="Percent 2 23 2" xfId="7533"/>
    <cellStyle name="Percent 2 23 2 2" xfId="30305"/>
    <cellStyle name="Percent 2 23 3" xfId="11660"/>
    <cellStyle name="Percent 2 23 3 2" xfId="34432"/>
    <cellStyle name="Percent 2 23 4" xfId="16060"/>
    <cellStyle name="Percent 2 23 4 2" xfId="38832"/>
    <cellStyle name="Percent 2 23 5" xfId="20020"/>
    <cellStyle name="Percent 2 23 5 2" xfId="42792"/>
    <cellStyle name="Percent 2 23 6" xfId="26180"/>
    <cellStyle name="Percent 2 24" xfId="3463"/>
    <cellStyle name="Percent 2 24 2" xfId="7588"/>
    <cellStyle name="Percent 2 24 2 2" xfId="30360"/>
    <cellStyle name="Percent 2 24 3" xfId="11715"/>
    <cellStyle name="Percent 2 24 3 2" xfId="34487"/>
    <cellStyle name="Percent 2 24 4" xfId="16115"/>
    <cellStyle name="Percent 2 24 4 2" xfId="38887"/>
    <cellStyle name="Percent 2 24 5" xfId="20075"/>
    <cellStyle name="Percent 2 24 5 2" xfId="42847"/>
    <cellStyle name="Percent 2 24 6" xfId="26235"/>
    <cellStyle name="Percent 2 25" xfId="4178"/>
    <cellStyle name="Percent 2 25 2" xfId="26950"/>
    <cellStyle name="Percent 2 26" xfId="4233"/>
    <cellStyle name="Percent 2 26 2" xfId="27005"/>
    <cellStyle name="Percent 2 27" xfId="4288"/>
    <cellStyle name="Percent 2 27 2" xfId="27060"/>
    <cellStyle name="Percent 2 28" xfId="4343"/>
    <cellStyle name="Percent 2 28 2" xfId="27115"/>
    <cellStyle name="Percent 2 29" xfId="8303"/>
    <cellStyle name="Percent 2 29 2" xfId="31075"/>
    <cellStyle name="Percent 2 3" xfId="191"/>
    <cellStyle name="Percent 2 30" xfId="8360"/>
    <cellStyle name="Percent 2 30 2" xfId="31132"/>
    <cellStyle name="Percent 2 31" xfId="8415"/>
    <cellStyle name="Percent 2 31 2" xfId="31187"/>
    <cellStyle name="Percent 2 32" xfId="8470"/>
    <cellStyle name="Percent 2 32 2" xfId="31242"/>
    <cellStyle name="Percent 2 33" xfId="12430"/>
    <cellStyle name="Percent 2 33 2" xfId="35202"/>
    <cellStyle name="Percent 2 34" xfId="12760"/>
    <cellStyle name="Percent 2 34 2" xfId="35532"/>
    <cellStyle name="Percent 2 35" xfId="12815"/>
    <cellStyle name="Percent 2 35 2" xfId="35587"/>
    <cellStyle name="Percent 2 36" xfId="12870"/>
    <cellStyle name="Percent 2 36 2" xfId="35642"/>
    <cellStyle name="Percent 2 37" xfId="16830"/>
    <cellStyle name="Percent 2 37 2" xfId="39602"/>
    <cellStyle name="Percent 2 38" xfId="20790"/>
    <cellStyle name="Percent 2 38 2" xfId="43562"/>
    <cellStyle name="Percent 2 39" xfId="20845"/>
    <cellStyle name="Percent 2 39 2" xfId="43617"/>
    <cellStyle name="Percent 2 4" xfId="192"/>
    <cellStyle name="Percent 2 40" xfId="20900"/>
    <cellStyle name="Percent 2 40 2" xfId="43672"/>
    <cellStyle name="Percent 2 41" xfId="20955"/>
    <cellStyle name="Percent 2 41 2" xfId="43727"/>
    <cellStyle name="Percent 2 42" xfId="21010"/>
    <cellStyle name="Percent 2 42 2" xfId="43782"/>
    <cellStyle name="Percent 2 43" xfId="21065"/>
    <cellStyle name="Percent 2 43 2" xfId="43837"/>
    <cellStyle name="Percent 2 44" xfId="21120"/>
    <cellStyle name="Percent 2 44 2" xfId="43892"/>
    <cellStyle name="Percent 2 45" xfId="21175"/>
    <cellStyle name="Percent 2 45 2" xfId="43947"/>
    <cellStyle name="Percent 2 46" xfId="21230"/>
    <cellStyle name="Percent 2 46 2" xfId="44002"/>
    <cellStyle name="Percent 2 47" xfId="21285"/>
    <cellStyle name="Percent 2 47 2" xfId="44057"/>
    <cellStyle name="Percent 2 48" xfId="21340"/>
    <cellStyle name="Percent 2 48 2" xfId="44112"/>
    <cellStyle name="Percent 2 49" xfId="21395"/>
    <cellStyle name="Percent 2 49 2" xfId="44167"/>
    <cellStyle name="Percent 2 5" xfId="218"/>
    <cellStyle name="Percent 2 5 10" xfId="8525"/>
    <cellStyle name="Percent 2 5 10 2" xfId="31297"/>
    <cellStyle name="Percent 2 5 11" xfId="12485"/>
    <cellStyle name="Percent 2 5 11 2" xfId="35257"/>
    <cellStyle name="Percent 2 5 12" xfId="12925"/>
    <cellStyle name="Percent 2 5 12 2" xfId="35697"/>
    <cellStyle name="Percent 2 5 13" xfId="16885"/>
    <cellStyle name="Percent 2 5 13 2" xfId="39657"/>
    <cellStyle name="Percent 2 5 14" xfId="328"/>
    <cellStyle name="Percent 2 5 14 2" xfId="23100"/>
    <cellStyle name="Percent 2 5 15" xfId="22990"/>
    <cellStyle name="Percent 2 5 2" xfId="383"/>
    <cellStyle name="Percent 2 5 2 10" xfId="16995"/>
    <cellStyle name="Percent 2 5 2 10 2" xfId="39767"/>
    <cellStyle name="Percent 2 5 2 11" xfId="23155"/>
    <cellStyle name="Percent 2 5 2 2" xfId="1098"/>
    <cellStyle name="Percent 2 5 2 2 2" xfId="5223"/>
    <cellStyle name="Percent 2 5 2 2 2 2" xfId="27995"/>
    <cellStyle name="Percent 2 5 2 2 3" xfId="9350"/>
    <cellStyle name="Percent 2 5 2 2 3 2" xfId="32122"/>
    <cellStyle name="Percent 2 5 2 2 4" xfId="13750"/>
    <cellStyle name="Percent 2 5 2 2 4 2" xfId="36522"/>
    <cellStyle name="Percent 2 5 2 2 5" xfId="17710"/>
    <cellStyle name="Percent 2 5 2 2 5 2" xfId="40482"/>
    <cellStyle name="Percent 2 5 2 2 6" xfId="23870"/>
    <cellStyle name="Percent 2 5 2 3" xfId="1813"/>
    <cellStyle name="Percent 2 5 2 3 2" xfId="5938"/>
    <cellStyle name="Percent 2 5 2 3 2 2" xfId="28710"/>
    <cellStyle name="Percent 2 5 2 3 3" xfId="10065"/>
    <cellStyle name="Percent 2 5 2 3 3 2" xfId="32837"/>
    <cellStyle name="Percent 2 5 2 3 4" xfId="14465"/>
    <cellStyle name="Percent 2 5 2 3 4 2" xfId="37237"/>
    <cellStyle name="Percent 2 5 2 3 5" xfId="18425"/>
    <cellStyle name="Percent 2 5 2 3 5 2" xfId="41197"/>
    <cellStyle name="Percent 2 5 2 3 6" xfId="24585"/>
    <cellStyle name="Percent 2 5 2 4" xfId="2638"/>
    <cellStyle name="Percent 2 5 2 4 2" xfId="6763"/>
    <cellStyle name="Percent 2 5 2 4 2 2" xfId="29535"/>
    <cellStyle name="Percent 2 5 2 4 3" xfId="10890"/>
    <cellStyle name="Percent 2 5 2 4 3 2" xfId="33662"/>
    <cellStyle name="Percent 2 5 2 4 4" xfId="15290"/>
    <cellStyle name="Percent 2 5 2 4 4 2" xfId="38062"/>
    <cellStyle name="Percent 2 5 2 4 5" xfId="19250"/>
    <cellStyle name="Percent 2 5 2 4 5 2" xfId="42022"/>
    <cellStyle name="Percent 2 5 2 4 6" xfId="25410"/>
    <cellStyle name="Percent 2 5 2 5" xfId="3628"/>
    <cellStyle name="Percent 2 5 2 5 2" xfId="7753"/>
    <cellStyle name="Percent 2 5 2 5 2 2" xfId="30525"/>
    <cellStyle name="Percent 2 5 2 5 3" xfId="11880"/>
    <cellStyle name="Percent 2 5 2 5 3 2" xfId="34652"/>
    <cellStyle name="Percent 2 5 2 5 4" xfId="16280"/>
    <cellStyle name="Percent 2 5 2 5 4 2" xfId="39052"/>
    <cellStyle name="Percent 2 5 2 5 5" xfId="20240"/>
    <cellStyle name="Percent 2 5 2 5 5 2" xfId="43012"/>
    <cellStyle name="Percent 2 5 2 5 6" xfId="26400"/>
    <cellStyle name="Percent 2 5 2 6" xfId="4508"/>
    <cellStyle name="Percent 2 5 2 6 2" xfId="27280"/>
    <cellStyle name="Percent 2 5 2 7" xfId="8635"/>
    <cellStyle name="Percent 2 5 2 7 2" xfId="31407"/>
    <cellStyle name="Percent 2 5 2 8" xfId="12595"/>
    <cellStyle name="Percent 2 5 2 8 2" xfId="35367"/>
    <cellStyle name="Percent 2 5 2 9" xfId="13035"/>
    <cellStyle name="Percent 2 5 2 9 2" xfId="35807"/>
    <cellStyle name="Percent 2 5 3" xfId="493"/>
    <cellStyle name="Percent 2 5 3 10" xfId="17105"/>
    <cellStyle name="Percent 2 5 3 10 2" xfId="39877"/>
    <cellStyle name="Percent 2 5 3 11" xfId="23265"/>
    <cellStyle name="Percent 2 5 3 2" xfId="1208"/>
    <cellStyle name="Percent 2 5 3 2 2" xfId="5333"/>
    <cellStyle name="Percent 2 5 3 2 2 2" xfId="28105"/>
    <cellStyle name="Percent 2 5 3 2 3" xfId="9460"/>
    <cellStyle name="Percent 2 5 3 2 3 2" xfId="32232"/>
    <cellStyle name="Percent 2 5 3 2 4" xfId="13860"/>
    <cellStyle name="Percent 2 5 3 2 4 2" xfId="36632"/>
    <cellStyle name="Percent 2 5 3 2 5" xfId="17820"/>
    <cellStyle name="Percent 2 5 3 2 5 2" xfId="40592"/>
    <cellStyle name="Percent 2 5 3 2 6" xfId="23980"/>
    <cellStyle name="Percent 2 5 3 3" xfId="1923"/>
    <cellStyle name="Percent 2 5 3 3 2" xfId="6048"/>
    <cellStyle name="Percent 2 5 3 3 2 2" xfId="28820"/>
    <cellStyle name="Percent 2 5 3 3 3" xfId="10175"/>
    <cellStyle name="Percent 2 5 3 3 3 2" xfId="32947"/>
    <cellStyle name="Percent 2 5 3 3 4" xfId="14575"/>
    <cellStyle name="Percent 2 5 3 3 4 2" xfId="37347"/>
    <cellStyle name="Percent 2 5 3 3 5" xfId="18535"/>
    <cellStyle name="Percent 2 5 3 3 5 2" xfId="41307"/>
    <cellStyle name="Percent 2 5 3 3 6" xfId="24695"/>
    <cellStyle name="Percent 2 5 3 4" xfId="2748"/>
    <cellStyle name="Percent 2 5 3 4 2" xfId="6873"/>
    <cellStyle name="Percent 2 5 3 4 2 2" xfId="29645"/>
    <cellStyle name="Percent 2 5 3 4 3" xfId="11000"/>
    <cellStyle name="Percent 2 5 3 4 3 2" xfId="33772"/>
    <cellStyle name="Percent 2 5 3 4 4" xfId="15400"/>
    <cellStyle name="Percent 2 5 3 4 4 2" xfId="38172"/>
    <cellStyle name="Percent 2 5 3 4 5" xfId="19360"/>
    <cellStyle name="Percent 2 5 3 4 5 2" xfId="42132"/>
    <cellStyle name="Percent 2 5 3 4 6" xfId="25520"/>
    <cellStyle name="Percent 2 5 3 5" xfId="3738"/>
    <cellStyle name="Percent 2 5 3 5 2" xfId="7863"/>
    <cellStyle name="Percent 2 5 3 5 2 2" xfId="30635"/>
    <cellStyle name="Percent 2 5 3 5 3" xfId="11990"/>
    <cellStyle name="Percent 2 5 3 5 3 2" xfId="34762"/>
    <cellStyle name="Percent 2 5 3 5 4" xfId="16390"/>
    <cellStyle name="Percent 2 5 3 5 4 2" xfId="39162"/>
    <cellStyle name="Percent 2 5 3 5 5" xfId="20350"/>
    <cellStyle name="Percent 2 5 3 5 5 2" xfId="43122"/>
    <cellStyle name="Percent 2 5 3 5 6" xfId="26510"/>
    <cellStyle name="Percent 2 5 3 6" xfId="4618"/>
    <cellStyle name="Percent 2 5 3 6 2" xfId="27390"/>
    <cellStyle name="Percent 2 5 3 7" xfId="8745"/>
    <cellStyle name="Percent 2 5 3 7 2" xfId="31517"/>
    <cellStyle name="Percent 2 5 3 8" xfId="12705"/>
    <cellStyle name="Percent 2 5 3 8 2" xfId="35477"/>
    <cellStyle name="Percent 2 5 3 9" xfId="13145"/>
    <cellStyle name="Percent 2 5 3 9 2" xfId="35917"/>
    <cellStyle name="Percent 2 5 4" xfId="768"/>
    <cellStyle name="Percent 2 5 4 10" xfId="23540"/>
    <cellStyle name="Percent 2 5 4 2" xfId="1483"/>
    <cellStyle name="Percent 2 5 4 2 2" xfId="5608"/>
    <cellStyle name="Percent 2 5 4 2 2 2" xfId="28380"/>
    <cellStyle name="Percent 2 5 4 2 3" xfId="9735"/>
    <cellStyle name="Percent 2 5 4 2 3 2" xfId="32507"/>
    <cellStyle name="Percent 2 5 4 2 4" xfId="14135"/>
    <cellStyle name="Percent 2 5 4 2 4 2" xfId="36907"/>
    <cellStyle name="Percent 2 5 4 2 5" xfId="18095"/>
    <cellStyle name="Percent 2 5 4 2 5 2" xfId="40867"/>
    <cellStyle name="Percent 2 5 4 2 6" xfId="24255"/>
    <cellStyle name="Percent 2 5 4 3" xfId="2198"/>
    <cellStyle name="Percent 2 5 4 3 2" xfId="6323"/>
    <cellStyle name="Percent 2 5 4 3 2 2" xfId="29095"/>
    <cellStyle name="Percent 2 5 4 3 3" xfId="10450"/>
    <cellStyle name="Percent 2 5 4 3 3 2" xfId="33222"/>
    <cellStyle name="Percent 2 5 4 3 4" xfId="14850"/>
    <cellStyle name="Percent 2 5 4 3 4 2" xfId="37622"/>
    <cellStyle name="Percent 2 5 4 3 5" xfId="18810"/>
    <cellStyle name="Percent 2 5 4 3 5 2" xfId="41582"/>
    <cellStyle name="Percent 2 5 4 3 6" xfId="24970"/>
    <cellStyle name="Percent 2 5 4 4" xfId="3023"/>
    <cellStyle name="Percent 2 5 4 4 2" xfId="7148"/>
    <cellStyle name="Percent 2 5 4 4 2 2" xfId="29920"/>
    <cellStyle name="Percent 2 5 4 4 3" xfId="11275"/>
    <cellStyle name="Percent 2 5 4 4 3 2" xfId="34047"/>
    <cellStyle name="Percent 2 5 4 4 4" xfId="15675"/>
    <cellStyle name="Percent 2 5 4 4 4 2" xfId="38447"/>
    <cellStyle name="Percent 2 5 4 4 5" xfId="19635"/>
    <cellStyle name="Percent 2 5 4 4 5 2" xfId="42407"/>
    <cellStyle name="Percent 2 5 4 4 6" xfId="25795"/>
    <cellStyle name="Percent 2 5 4 5" xfId="4013"/>
    <cellStyle name="Percent 2 5 4 5 2" xfId="8138"/>
    <cellStyle name="Percent 2 5 4 5 2 2" xfId="30910"/>
    <cellStyle name="Percent 2 5 4 5 3" xfId="12265"/>
    <cellStyle name="Percent 2 5 4 5 3 2" xfId="35037"/>
    <cellStyle name="Percent 2 5 4 5 4" xfId="16665"/>
    <cellStyle name="Percent 2 5 4 5 4 2" xfId="39437"/>
    <cellStyle name="Percent 2 5 4 5 5" xfId="20625"/>
    <cellStyle name="Percent 2 5 4 5 5 2" xfId="43397"/>
    <cellStyle name="Percent 2 5 4 5 6" xfId="26785"/>
    <cellStyle name="Percent 2 5 4 6" xfId="4893"/>
    <cellStyle name="Percent 2 5 4 6 2" xfId="27665"/>
    <cellStyle name="Percent 2 5 4 7" xfId="9020"/>
    <cellStyle name="Percent 2 5 4 7 2" xfId="31792"/>
    <cellStyle name="Percent 2 5 4 8" xfId="13420"/>
    <cellStyle name="Percent 2 5 4 8 2" xfId="36192"/>
    <cellStyle name="Percent 2 5 4 9" xfId="17380"/>
    <cellStyle name="Percent 2 5 4 9 2" xfId="40152"/>
    <cellStyle name="Percent 2 5 5" xfId="988"/>
    <cellStyle name="Percent 2 5 5 2" xfId="5113"/>
    <cellStyle name="Percent 2 5 5 2 2" xfId="27885"/>
    <cellStyle name="Percent 2 5 5 3" xfId="9240"/>
    <cellStyle name="Percent 2 5 5 3 2" xfId="32012"/>
    <cellStyle name="Percent 2 5 5 4" xfId="13640"/>
    <cellStyle name="Percent 2 5 5 4 2" xfId="36412"/>
    <cellStyle name="Percent 2 5 5 5" xfId="17600"/>
    <cellStyle name="Percent 2 5 5 5 2" xfId="40372"/>
    <cellStyle name="Percent 2 5 5 6" xfId="23760"/>
    <cellStyle name="Percent 2 5 6" xfId="1703"/>
    <cellStyle name="Percent 2 5 6 2" xfId="5828"/>
    <cellStyle name="Percent 2 5 6 2 2" xfId="28600"/>
    <cellStyle name="Percent 2 5 6 3" xfId="9955"/>
    <cellStyle name="Percent 2 5 6 3 2" xfId="32727"/>
    <cellStyle name="Percent 2 5 6 4" xfId="14355"/>
    <cellStyle name="Percent 2 5 6 4 2" xfId="37127"/>
    <cellStyle name="Percent 2 5 6 5" xfId="18315"/>
    <cellStyle name="Percent 2 5 6 5 2" xfId="41087"/>
    <cellStyle name="Percent 2 5 6 6" xfId="24475"/>
    <cellStyle name="Percent 2 5 7" xfId="2528"/>
    <cellStyle name="Percent 2 5 7 2" xfId="6653"/>
    <cellStyle name="Percent 2 5 7 2 2" xfId="29425"/>
    <cellStyle name="Percent 2 5 7 3" xfId="10780"/>
    <cellStyle name="Percent 2 5 7 3 2" xfId="33552"/>
    <cellStyle name="Percent 2 5 7 4" xfId="15180"/>
    <cellStyle name="Percent 2 5 7 4 2" xfId="37952"/>
    <cellStyle name="Percent 2 5 7 5" xfId="19140"/>
    <cellStyle name="Percent 2 5 7 5 2" xfId="41912"/>
    <cellStyle name="Percent 2 5 7 6" xfId="25300"/>
    <cellStyle name="Percent 2 5 8" xfId="3518"/>
    <cellStyle name="Percent 2 5 8 2" xfId="7643"/>
    <cellStyle name="Percent 2 5 8 2 2" xfId="30415"/>
    <cellStyle name="Percent 2 5 8 3" xfId="11770"/>
    <cellStyle name="Percent 2 5 8 3 2" xfId="34542"/>
    <cellStyle name="Percent 2 5 8 4" xfId="16170"/>
    <cellStyle name="Percent 2 5 8 4 2" xfId="38942"/>
    <cellStyle name="Percent 2 5 8 5" xfId="20130"/>
    <cellStyle name="Percent 2 5 8 5 2" xfId="42902"/>
    <cellStyle name="Percent 2 5 8 6" xfId="26290"/>
    <cellStyle name="Percent 2 5 9" xfId="4398"/>
    <cellStyle name="Percent 2 5 9 2" xfId="27170"/>
    <cellStyle name="Percent 2 50" xfId="21450"/>
    <cellStyle name="Percent 2 50 2" xfId="44222"/>
    <cellStyle name="Percent 2 51" xfId="21505"/>
    <cellStyle name="Percent 2 51 2" xfId="44277"/>
    <cellStyle name="Percent 2 52" xfId="21560"/>
    <cellStyle name="Percent 2 52 2" xfId="44332"/>
    <cellStyle name="Percent 2 53" xfId="21615"/>
    <cellStyle name="Percent 2 53 2" xfId="44387"/>
    <cellStyle name="Percent 2 54" xfId="21670"/>
    <cellStyle name="Percent 2 54 2" xfId="44442"/>
    <cellStyle name="Percent 2 55" xfId="21725"/>
    <cellStyle name="Percent 2 55 2" xfId="44497"/>
    <cellStyle name="Percent 2 56" xfId="21780"/>
    <cellStyle name="Percent 2 56 2" xfId="44552"/>
    <cellStyle name="Percent 2 57" xfId="21835"/>
    <cellStyle name="Percent 2 57 2" xfId="44607"/>
    <cellStyle name="Percent 2 58" xfId="21890"/>
    <cellStyle name="Percent 2 58 2" xfId="44662"/>
    <cellStyle name="Percent 2 59" xfId="21945"/>
    <cellStyle name="Percent 2 59 2" xfId="44717"/>
    <cellStyle name="Percent 2 6" xfId="273"/>
    <cellStyle name="Percent 2 6 10" xfId="16940"/>
    <cellStyle name="Percent 2 6 10 2" xfId="39712"/>
    <cellStyle name="Percent 2 6 11" xfId="23045"/>
    <cellStyle name="Percent 2 6 2" xfId="1043"/>
    <cellStyle name="Percent 2 6 2 2" xfId="5168"/>
    <cellStyle name="Percent 2 6 2 2 2" xfId="27940"/>
    <cellStyle name="Percent 2 6 2 3" xfId="9295"/>
    <cellStyle name="Percent 2 6 2 3 2" xfId="32067"/>
    <cellStyle name="Percent 2 6 2 4" xfId="13695"/>
    <cellStyle name="Percent 2 6 2 4 2" xfId="36467"/>
    <cellStyle name="Percent 2 6 2 5" xfId="17655"/>
    <cellStyle name="Percent 2 6 2 5 2" xfId="40427"/>
    <cellStyle name="Percent 2 6 2 6" xfId="23815"/>
    <cellStyle name="Percent 2 6 3" xfId="1758"/>
    <cellStyle name="Percent 2 6 3 2" xfId="5883"/>
    <cellStyle name="Percent 2 6 3 2 2" xfId="28655"/>
    <cellStyle name="Percent 2 6 3 3" xfId="10010"/>
    <cellStyle name="Percent 2 6 3 3 2" xfId="32782"/>
    <cellStyle name="Percent 2 6 3 4" xfId="14410"/>
    <cellStyle name="Percent 2 6 3 4 2" xfId="37182"/>
    <cellStyle name="Percent 2 6 3 5" xfId="18370"/>
    <cellStyle name="Percent 2 6 3 5 2" xfId="41142"/>
    <cellStyle name="Percent 2 6 3 6" xfId="24530"/>
    <cellStyle name="Percent 2 6 4" xfId="2583"/>
    <cellStyle name="Percent 2 6 4 2" xfId="6708"/>
    <cellStyle name="Percent 2 6 4 2 2" xfId="29480"/>
    <cellStyle name="Percent 2 6 4 3" xfId="10835"/>
    <cellStyle name="Percent 2 6 4 3 2" xfId="33607"/>
    <cellStyle name="Percent 2 6 4 4" xfId="15235"/>
    <cellStyle name="Percent 2 6 4 4 2" xfId="38007"/>
    <cellStyle name="Percent 2 6 4 5" xfId="19195"/>
    <cellStyle name="Percent 2 6 4 5 2" xfId="41967"/>
    <cellStyle name="Percent 2 6 4 6" xfId="25355"/>
    <cellStyle name="Percent 2 6 5" xfId="3573"/>
    <cellStyle name="Percent 2 6 5 2" xfId="7698"/>
    <cellStyle name="Percent 2 6 5 2 2" xfId="30470"/>
    <cellStyle name="Percent 2 6 5 3" xfId="11825"/>
    <cellStyle name="Percent 2 6 5 3 2" xfId="34597"/>
    <cellStyle name="Percent 2 6 5 4" xfId="16225"/>
    <cellStyle name="Percent 2 6 5 4 2" xfId="38997"/>
    <cellStyle name="Percent 2 6 5 5" xfId="20185"/>
    <cellStyle name="Percent 2 6 5 5 2" xfId="42957"/>
    <cellStyle name="Percent 2 6 5 6" xfId="26345"/>
    <cellStyle name="Percent 2 6 6" xfId="4453"/>
    <cellStyle name="Percent 2 6 6 2" xfId="27225"/>
    <cellStyle name="Percent 2 6 7" xfId="8580"/>
    <cellStyle name="Percent 2 6 7 2" xfId="31352"/>
    <cellStyle name="Percent 2 6 8" xfId="12540"/>
    <cellStyle name="Percent 2 6 8 2" xfId="35312"/>
    <cellStyle name="Percent 2 6 9" xfId="12980"/>
    <cellStyle name="Percent 2 6 9 2" xfId="35752"/>
    <cellStyle name="Percent 2 60" xfId="22000"/>
    <cellStyle name="Percent 2 60 2" xfId="44772"/>
    <cellStyle name="Percent 2 61" xfId="22055"/>
    <cellStyle name="Percent 2 61 2" xfId="44827"/>
    <cellStyle name="Percent 2 62" xfId="22110"/>
    <cellStyle name="Percent 2 62 2" xfId="44882"/>
    <cellStyle name="Percent 2 63" xfId="22165"/>
    <cellStyle name="Percent 2 63 2" xfId="44937"/>
    <cellStyle name="Percent 2 64" xfId="22220"/>
    <cellStyle name="Percent 2 64 2" xfId="44992"/>
    <cellStyle name="Percent 2 65" xfId="22275"/>
    <cellStyle name="Percent 2 65 2" xfId="45047"/>
    <cellStyle name="Percent 2 66" xfId="22330"/>
    <cellStyle name="Percent 2 66 2" xfId="45102"/>
    <cellStyle name="Percent 2 67" xfId="22385"/>
    <cellStyle name="Percent 2 67 2" xfId="45157"/>
    <cellStyle name="Percent 2 68" xfId="22440"/>
    <cellStyle name="Percent 2 68 2" xfId="45212"/>
    <cellStyle name="Percent 2 69" xfId="22495"/>
    <cellStyle name="Percent 2 69 2" xfId="45267"/>
    <cellStyle name="Percent 2 7" xfId="438"/>
    <cellStyle name="Percent 2 7 10" xfId="17050"/>
    <cellStyle name="Percent 2 7 10 2" xfId="39822"/>
    <cellStyle name="Percent 2 7 11" xfId="23210"/>
    <cellStyle name="Percent 2 7 2" xfId="1153"/>
    <cellStyle name="Percent 2 7 2 2" xfId="5278"/>
    <cellStyle name="Percent 2 7 2 2 2" xfId="28050"/>
    <cellStyle name="Percent 2 7 2 3" xfId="9405"/>
    <cellStyle name="Percent 2 7 2 3 2" xfId="32177"/>
    <cellStyle name="Percent 2 7 2 4" xfId="13805"/>
    <cellStyle name="Percent 2 7 2 4 2" xfId="36577"/>
    <cellStyle name="Percent 2 7 2 5" xfId="17765"/>
    <cellStyle name="Percent 2 7 2 5 2" xfId="40537"/>
    <cellStyle name="Percent 2 7 2 6" xfId="23925"/>
    <cellStyle name="Percent 2 7 3" xfId="1868"/>
    <cellStyle name="Percent 2 7 3 2" xfId="5993"/>
    <cellStyle name="Percent 2 7 3 2 2" xfId="28765"/>
    <cellStyle name="Percent 2 7 3 3" xfId="10120"/>
    <cellStyle name="Percent 2 7 3 3 2" xfId="32892"/>
    <cellStyle name="Percent 2 7 3 4" xfId="14520"/>
    <cellStyle name="Percent 2 7 3 4 2" xfId="37292"/>
    <cellStyle name="Percent 2 7 3 5" xfId="18480"/>
    <cellStyle name="Percent 2 7 3 5 2" xfId="41252"/>
    <cellStyle name="Percent 2 7 3 6" xfId="24640"/>
    <cellStyle name="Percent 2 7 4" xfId="2693"/>
    <cellStyle name="Percent 2 7 4 2" xfId="6818"/>
    <cellStyle name="Percent 2 7 4 2 2" xfId="29590"/>
    <cellStyle name="Percent 2 7 4 3" xfId="10945"/>
    <cellStyle name="Percent 2 7 4 3 2" xfId="33717"/>
    <cellStyle name="Percent 2 7 4 4" xfId="15345"/>
    <cellStyle name="Percent 2 7 4 4 2" xfId="38117"/>
    <cellStyle name="Percent 2 7 4 5" xfId="19305"/>
    <cellStyle name="Percent 2 7 4 5 2" xfId="42077"/>
    <cellStyle name="Percent 2 7 4 6" xfId="25465"/>
    <cellStyle name="Percent 2 7 5" xfId="3683"/>
    <cellStyle name="Percent 2 7 5 2" xfId="7808"/>
    <cellStyle name="Percent 2 7 5 2 2" xfId="30580"/>
    <cellStyle name="Percent 2 7 5 3" xfId="11935"/>
    <cellStyle name="Percent 2 7 5 3 2" xfId="34707"/>
    <cellStyle name="Percent 2 7 5 4" xfId="16335"/>
    <cellStyle name="Percent 2 7 5 4 2" xfId="39107"/>
    <cellStyle name="Percent 2 7 5 5" xfId="20295"/>
    <cellStyle name="Percent 2 7 5 5 2" xfId="43067"/>
    <cellStyle name="Percent 2 7 5 6" xfId="26455"/>
    <cellStyle name="Percent 2 7 6" xfId="4563"/>
    <cellStyle name="Percent 2 7 6 2" xfId="27335"/>
    <cellStyle name="Percent 2 7 7" xfId="8690"/>
    <cellStyle name="Percent 2 7 7 2" xfId="31462"/>
    <cellStyle name="Percent 2 7 8" xfId="12650"/>
    <cellStyle name="Percent 2 7 8 2" xfId="35422"/>
    <cellStyle name="Percent 2 7 9" xfId="13090"/>
    <cellStyle name="Percent 2 7 9 2" xfId="35862"/>
    <cellStyle name="Percent 2 70" xfId="22550"/>
    <cellStyle name="Percent 2 70 2" xfId="45322"/>
    <cellStyle name="Percent 2 71" xfId="22605"/>
    <cellStyle name="Percent 2 71 2" xfId="45377"/>
    <cellStyle name="Percent 2 72" xfId="22660"/>
    <cellStyle name="Percent 2 72 2" xfId="45432"/>
    <cellStyle name="Percent 2 73" xfId="22715"/>
    <cellStyle name="Percent 2 73 2" xfId="45487"/>
    <cellStyle name="Percent 2 74" xfId="22770"/>
    <cellStyle name="Percent 2 74 2" xfId="45542"/>
    <cellStyle name="Percent 2 75" xfId="22825"/>
    <cellStyle name="Percent 2 75 2" xfId="45597"/>
    <cellStyle name="Percent 2 76" xfId="22880"/>
    <cellStyle name="Percent 2 76 2" xfId="45652"/>
    <cellStyle name="Percent 2 77" xfId="22935"/>
    <cellStyle name="Percent 2 8" xfId="548"/>
    <cellStyle name="Percent 2 8 10" xfId="23320"/>
    <cellStyle name="Percent 2 8 2" xfId="1263"/>
    <cellStyle name="Percent 2 8 2 2" xfId="5388"/>
    <cellStyle name="Percent 2 8 2 2 2" xfId="28160"/>
    <cellStyle name="Percent 2 8 2 3" xfId="9515"/>
    <cellStyle name="Percent 2 8 2 3 2" xfId="32287"/>
    <cellStyle name="Percent 2 8 2 4" xfId="13915"/>
    <cellStyle name="Percent 2 8 2 4 2" xfId="36687"/>
    <cellStyle name="Percent 2 8 2 5" xfId="17875"/>
    <cellStyle name="Percent 2 8 2 5 2" xfId="40647"/>
    <cellStyle name="Percent 2 8 2 6" xfId="24035"/>
    <cellStyle name="Percent 2 8 3" xfId="1978"/>
    <cellStyle name="Percent 2 8 3 2" xfId="6103"/>
    <cellStyle name="Percent 2 8 3 2 2" xfId="28875"/>
    <cellStyle name="Percent 2 8 3 3" xfId="10230"/>
    <cellStyle name="Percent 2 8 3 3 2" xfId="33002"/>
    <cellStyle name="Percent 2 8 3 4" xfId="14630"/>
    <cellStyle name="Percent 2 8 3 4 2" xfId="37402"/>
    <cellStyle name="Percent 2 8 3 5" xfId="18590"/>
    <cellStyle name="Percent 2 8 3 5 2" xfId="41362"/>
    <cellStyle name="Percent 2 8 3 6" xfId="24750"/>
    <cellStyle name="Percent 2 8 4" xfId="2803"/>
    <cellStyle name="Percent 2 8 4 2" xfId="6928"/>
    <cellStyle name="Percent 2 8 4 2 2" xfId="29700"/>
    <cellStyle name="Percent 2 8 4 3" xfId="11055"/>
    <cellStyle name="Percent 2 8 4 3 2" xfId="33827"/>
    <cellStyle name="Percent 2 8 4 4" xfId="15455"/>
    <cellStyle name="Percent 2 8 4 4 2" xfId="38227"/>
    <cellStyle name="Percent 2 8 4 5" xfId="19415"/>
    <cellStyle name="Percent 2 8 4 5 2" xfId="42187"/>
    <cellStyle name="Percent 2 8 4 6" xfId="25575"/>
    <cellStyle name="Percent 2 8 5" xfId="3793"/>
    <cellStyle name="Percent 2 8 5 2" xfId="7918"/>
    <cellStyle name="Percent 2 8 5 2 2" xfId="30690"/>
    <cellStyle name="Percent 2 8 5 3" xfId="12045"/>
    <cellStyle name="Percent 2 8 5 3 2" xfId="34817"/>
    <cellStyle name="Percent 2 8 5 4" xfId="16445"/>
    <cellStyle name="Percent 2 8 5 4 2" xfId="39217"/>
    <cellStyle name="Percent 2 8 5 5" xfId="20405"/>
    <cellStyle name="Percent 2 8 5 5 2" xfId="43177"/>
    <cellStyle name="Percent 2 8 5 6" xfId="26565"/>
    <cellStyle name="Percent 2 8 6" xfId="4673"/>
    <cellStyle name="Percent 2 8 6 2" xfId="27445"/>
    <cellStyle name="Percent 2 8 7" xfId="8800"/>
    <cellStyle name="Percent 2 8 7 2" xfId="31572"/>
    <cellStyle name="Percent 2 8 8" xfId="13200"/>
    <cellStyle name="Percent 2 8 8 2" xfId="35972"/>
    <cellStyle name="Percent 2 8 9" xfId="17160"/>
    <cellStyle name="Percent 2 8 9 2" xfId="39932"/>
    <cellStyle name="Percent 2 9" xfId="603"/>
    <cellStyle name="Percent 2 9 10" xfId="23375"/>
    <cellStyle name="Percent 2 9 2" xfId="1318"/>
    <cellStyle name="Percent 2 9 2 2" xfId="5443"/>
    <cellStyle name="Percent 2 9 2 2 2" xfId="28215"/>
    <cellStyle name="Percent 2 9 2 3" xfId="9570"/>
    <cellStyle name="Percent 2 9 2 3 2" xfId="32342"/>
    <cellStyle name="Percent 2 9 2 4" xfId="13970"/>
    <cellStyle name="Percent 2 9 2 4 2" xfId="36742"/>
    <cellStyle name="Percent 2 9 2 5" xfId="17930"/>
    <cellStyle name="Percent 2 9 2 5 2" xfId="40702"/>
    <cellStyle name="Percent 2 9 2 6" xfId="24090"/>
    <cellStyle name="Percent 2 9 3" xfId="2033"/>
    <cellStyle name="Percent 2 9 3 2" xfId="6158"/>
    <cellStyle name="Percent 2 9 3 2 2" xfId="28930"/>
    <cellStyle name="Percent 2 9 3 3" xfId="10285"/>
    <cellStyle name="Percent 2 9 3 3 2" xfId="33057"/>
    <cellStyle name="Percent 2 9 3 4" xfId="14685"/>
    <cellStyle name="Percent 2 9 3 4 2" xfId="37457"/>
    <cellStyle name="Percent 2 9 3 5" xfId="18645"/>
    <cellStyle name="Percent 2 9 3 5 2" xfId="41417"/>
    <cellStyle name="Percent 2 9 3 6" xfId="24805"/>
    <cellStyle name="Percent 2 9 4" xfId="2858"/>
    <cellStyle name="Percent 2 9 4 2" xfId="6983"/>
    <cellStyle name="Percent 2 9 4 2 2" xfId="29755"/>
    <cellStyle name="Percent 2 9 4 3" xfId="11110"/>
    <cellStyle name="Percent 2 9 4 3 2" xfId="33882"/>
    <cellStyle name="Percent 2 9 4 4" xfId="15510"/>
    <cellStyle name="Percent 2 9 4 4 2" xfId="38282"/>
    <cellStyle name="Percent 2 9 4 5" xfId="19470"/>
    <cellStyle name="Percent 2 9 4 5 2" xfId="42242"/>
    <cellStyle name="Percent 2 9 4 6" xfId="25630"/>
    <cellStyle name="Percent 2 9 5" xfId="3848"/>
    <cellStyle name="Percent 2 9 5 2" xfId="7973"/>
    <cellStyle name="Percent 2 9 5 2 2" xfId="30745"/>
    <cellStyle name="Percent 2 9 5 3" xfId="12100"/>
    <cellStyle name="Percent 2 9 5 3 2" xfId="34872"/>
    <cellStyle name="Percent 2 9 5 4" xfId="16500"/>
    <cellStyle name="Percent 2 9 5 4 2" xfId="39272"/>
    <cellStyle name="Percent 2 9 5 5" xfId="20460"/>
    <cellStyle name="Percent 2 9 5 5 2" xfId="43232"/>
    <cellStyle name="Percent 2 9 5 6" xfId="26620"/>
    <cellStyle name="Percent 2 9 6" xfId="4728"/>
    <cellStyle name="Percent 2 9 6 2" xfId="27500"/>
    <cellStyle name="Percent 2 9 7" xfId="8855"/>
    <cellStyle name="Percent 2 9 7 2" xfId="31627"/>
    <cellStyle name="Percent 2 9 8" xfId="13255"/>
    <cellStyle name="Percent 2 9 8 2" xfId="36027"/>
    <cellStyle name="Percent 2 9 9" xfId="17215"/>
    <cellStyle name="Percent 2 9 9 2" xfId="39987"/>
    <cellStyle name="Percent 3" xfId="7"/>
    <cellStyle name="Percent 3 10" xfId="715"/>
    <cellStyle name="Percent 3 10 10" xfId="23487"/>
    <cellStyle name="Percent 3 10 2" xfId="1430"/>
    <cellStyle name="Percent 3 10 2 2" xfId="5555"/>
    <cellStyle name="Percent 3 10 2 2 2" xfId="28327"/>
    <cellStyle name="Percent 3 10 2 3" xfId="9682"/>
    <cellStyle name="Percent 3 10 2 3 2" xfId="32454"/>
    <cellStyle name="Percent 3 10 2 4" xfId="14082"/>
    <cellStyle name="Percent 3 10 2 4 2" xfId="36854"/>
    <cellStyle name="Percent 3 10 2 5" xfId="18042"/>
    <cellStyle name="Percent 3 10 2 5 2" xfId="40814"/>
    <cellStyle name="Percent 3 10 2 6" xfId="24202"/>
    <cellStyle name="Percent 3 10 3" xfId="2145"/>
    <cellStyle name="Percent 3 10 3 2" xfId="6270"/>
    <cellStyle name="Percent 3 10 3 2 2" xfId="29042"/>
    <cellStyle name="Percent 3 10 3 3" xfId="10397"/>
    <cellStyle name="Percent 3 10 3 3 2" xfId="33169"/>
    <cellStyle name="Percent 3 10 3 4" xfId="14797"/>
    <cellStyle name="Percent 3 10 3 4 2" xfId="37569"/>
    <cellStyle name="Percent 3 10 3 5" xfId="18757"/>
    <cellStyle name="Percent 3 10 3 5 2" xfId="41529"/>
    <cellStyle name="Percent 3 10 3 6" xfId="24917"/>
    <cellStyle name="Percent 3 10 4" xfId="2970"/>
    <cellStyle name="Percent 3 10 4 2" xfId="7095"/>
    <cellStyle name="Percent 3 10 4 2 2" xfId="29867"/>
    <cellStyle name="Percent 3 10 4 3" xfId="11222"/>
    <cellStyle name="Percent 3 10 4 3 2" xfId="33994"/>
    <cellStyle name="Percent 3 10 4 4" xfId="15622"/>
    <cellStyle name="Percent 3 10 4 4 2" xfId="38394"/>
    <cellStyle name="Percent 3 10 4 5" xfId="19582"/>
    <cellStyle name="Percent 3 10 4 5 2" xfId="42354"/>
    <cellStyle name="Percent 3 10 4 6" xfId="25742"/>
    <cellStyle name="Percent 3 10 5" xfId="3960"/>
    <cellStyle name="Percent 3 10 5 2" xfId="8085"/>
    <cellStyle name="Percent 3 10 5 2 2" xfId="30857"/>
    <cellStyle name="Percent 3 10 5 3" xfId="12212"/>
    <cellStyle name="Percent 3 10 5 3 2" xfId="34984"/>
    <cellStyle name="Percent 3 10 5 4" xfId="16612"/>
    <cellStyle name="Percent 3 10 5 4 2" xfId="39384"/>
    <cellStyle name="Percent 3 10 5 5" xfId="20572"/>
    <cellStyle name="Percent 3 10 5 5 2" xfId="43344"/>
    <cellStyle name="Percent 3 10 5 6" xfId="26732"/>
    <cellStyle name="Percent 3 10 6" xfId="4840"/>
    <cellStyle name="Percent 3 10 6 2" xfId="27612"/>
    <cellStyle name="Percent 3 10 7" xfId="8967"/>
    <cellStyle name="Percent 3 10 7 2" xfId="31739"/>
    <cellStyle name="Percent 3 10 8" xfId="13367"/>
    <cellStyle name="Percent 3 10 8 2" xfId="36139"/>
    <cellStyle name="Percent 3 10 9" xfId="17327"/>
    <cellStyle name="Percent 3 10 9 2" xfId="40099"/>
    <cellStyle name="Percent 3 11" xfId="825"/>
    <cellStyle name="Percent 3 11 10" xfId="23597"/>
    <cellStyle name="Percent 3 11 2" xfId="1540"/>
    <cellStyle name="Percent 3 11 2 2" xfId="5665"/>
    <cellStyle name="Percent 3 11 2 2 2" xfId="28437"/>
    <cellStyle name="Percent 3 11 2 3" xfId="9792"/>
    <cellStyle name="Percent 3 11 2 3 2" xfId="32564"/>
    <cellStyle name="Percent 3 11 2 4" xfId="14192"/>
    <cellStyle name="Percent 3 11 2 4 2" xfId="36964"/>
    <cellStyle name="Percent 3 11 2 5" xfId="18152"/>
    <cellStyle name="Percent 3 11 2 5 2" xfId="40924"/>
    <cellStyle name="Percent 3 11 2 6" xfId="24312"/>
    <cellStyle name="Percent 3 11 3" xfId="2255"/>
    <cellStyle name="Percent 3 11 3 2" xfId="6380"/>
    <cellStyle name="Percent 3 11 3 2 2" xfId="29152"/>
    <cellStyle name="Percent 3 11 3 3" xfId="10507"/>
    <cellStyle name="Percent 3 11 3 3 2" xfId="33279"/>
    <cellStyle name="Percent 3 11 3 4" xfId="14907"/>
    <cellStyle name="Percent 3 11 3 4 2" xfId="37679"/>
    <cellStyle name="Percent 3 11 3 5" xfId="18867"/>
    <cellStyle name="Percent 3 11 3 5 2" xfId="41639"/>
    <cellStyle name="Percent 3 11 3 6" xfId="25027"/>
    <cellStyle name="Percent 3 11 4" xfId="3080"/>
    <cellStyle name="Percent 3 11 4 2" xfId="7205"/>
    <cellStyle name="Percent 3 11 4 2 2" xfId="29977"/>
    <cellStyle name="Percent 3 11 4 3" xfId="11332"/>
    <cellStyle name="Percent 3 11 4 3 2" xfId="34104"/>
    <cellStyle name="Percent 3 11 4 4" xfId="15732"/>
    <cellStyle name="Percent 3 11 4 4 2" xfId="38504"/>
    <cellStyle name="Percent 3 11 4 5" xfId="19692"/>
    <cellStyle name="Percent 3 11 4 5 2" xfId="42464"/>
    <cellStyle name="Percent 3 11 4 6" xfId="25852"/>
    <cellStyle name="Percent 3 11 5" xfId="4070"/>
    <cellStyle name="Percent 3 11 5 2" xfId="8195"/>
    <cellStyle name="Percent 3 11 5 2 2" xfId="30967"/>
    <cellStyle name="Percent 3 11 5 3" xfId="12322"/>
    <cellStyle name="Percent 3 11 5 3 2" xfId="35094"/>
    <cellStyle name="Percent 3 11 5 4" xfId="16722"/>
    <cellStyle name="Percent 3 11 5 4 2" xfId="39494"/>
    <cellStyle name="Percent 3 11 5 5" xfId="20682"/>
    <cellStyle name="Percent 3 11 5 5 2" xfId="43454"/>
    <cellStyle name="Percent 3 11 5 6" xfId="26842"/>
    <cellStyle name="Percent 3 11 6" xfId="4950"/>
    <cellStyle name="Percent 3 11 6 2" xfId="27722"/>
    <cellStyle name="Percent 3 11 7" xfId="9077"/>
    <cellStyle name="Percent 3 11 7 2" xfId="31849"/>
    <cellStyle name="Percent 3 11 8" xfId="13477"/>
    <cellStyle name="Percent 3 11 8 2" xfId="36249"/>
    <cellStyle name="Percent 3 11 9" xfId="17437"/>
    <cellStyle name="Percent 3 11 9 2" xfId="40209"/>
    <cellStyle name="Percent 3 12" xfId="880"/>
    <cellStyle name="Percent 3 12 10" xfId="23652"/>
    <cellStyle name="Percent 3 12 2" xfId="1595"/>
    <cellStyle name="Percent 3 12 2 2" xfId="5720"/>
    <cellStyle name="Percent 3 12 2 2 2" xfId="28492"/>
    <cellStyle name="Percent 3 12 2 3" xfId="9847"/>
    <cellStyle name="Percent 3 12 2 3 2" xfId="32619"/>
    <cellStyle name="Percent 3 12 2 4" xfId="14247"/>
    <cellStyle name="Percent 3 12 2 4 2" xfId="37019"/>
    <cellStyle name="Percent 3 12 2 5" xfId="18207"/>
    <cellStyle name="Percent 3 12 2 5 2" xfId="40979"/>
    <cellStyle name="Percent 3 12 2 6" xfId="24367"/>
    <cellStyle name="Percent 3 12 3" xfId="2310"/>
    <cellStyle name="Percent 3 12 3 2" xfId="6435"/>
    <cellStyle name="Percent 3 12 3 2 2" xfId="29207"/>
    <cellStyle name="Percent 3 12 3 3" xfId="10562"/>
    <cellStyle name="Percent 3 12 3 3 2" xfId="33334"/>
    <cellStyle name="Percent 3 12 3 4" xfId="14962"/>
    <cellStyle name="Percent 3 12 3 4 2" xfId="37734"/>
    <cellStyle name="Percent 3 12 3 5" xfId="18922"/>
    <cellStyle name="Percent 3 12 3 5 2" xfId="41694"/>
    <cellStyle name="Percent 3 12 3 6" xfId="25082"/>
    <cellStyle name="Percent 3 12 4" xfId="3135"/>
    <cellStyle name="Percent 3 12 4 2" xfId="7260"/>
    <cellStyle name="Percent 3 12 4 2 2" xfId="30032"/>
    <cellStyle name="Percent 3 12 4 3" xfId="11387"/>
    <cellStyle name="Percent 3 12 4 3 2" xfId="34159"/>
    <cellStyle name="Percent 3 12 4 4" xfId="15787"/>
    <cellStyle name="Percent 3 12 4 4 2" xfId="38559"/>
    <cellStyle name="Percent 3 12 4 5" xfId="19747"/>
    <cellStyle name="Percent 3 12 4 5 2" xfId="42519"/>
    <cellStyle name="Percent 3 12 4 6" xfId="25907"/>
    <cellStyle name="Percent 3 12 5" xfId="4125"/>
    <cellStyle name="Percent 3 12 5 2" xfId="8250"/>
    <cellStyle name="Percent 3 12 5 2 2" xfId="31022"/>
    <cellStyle name="Percent 3 12 5 3" xfId="12377"/>
    <cellStyle name="Percent 3 12 5 3 2" xfId="35149"/>
    <cellStyle name="Percent 3 12 5 4" xfId="16777"/>
    <cellStyle name="Percent 3 12 5 4 2" xfId="39549"/>
    <cellStyle name="Percent 3 12 5 5" xfId="20737"/>
    <cellStyle name="Percent 3 12 5 5 2" xfId="43509"/>
    <cellStyle name="Percent 3 12 5 6" xfId="26897"/>
    <cellStyle name="Percent 3 12 6" xfId="5005"/>
    <cellStyle name="Percent 3 12 6 2" xfId="27777"/>
    <cellStyle name="Percent 3 12 7" xfId="9132"/>
    <cellStyle name="Percent 3 12 7 2" xfId="31904"/>
    <cellStyle name="Percent 3 12 8" xfId="13532"/>
    <cellStyle name="Percent 3 12 8 2" xfId="36304"/>
    <cellStyle name="Percent 3 12 9" xfId="17492"/>
    <cellStyle name="Percent 3 12 9 2" xfId="40264"/>
    <cellStyle name="Percent 3 13" xfId="935"/>
    <cellStyle name="Percent 3 13 2" xfId="5060"/>
    <cellStyle name="Percent 3 13 2 2" xfId="27832"/>
    <cellStyle name="Percent 3 13 3" xfId="9187"/>
    <cellStyle name="Percent 3 13 3 2" xfId="31959"/>
    <cellStyle name="Percent 3 13 4" xfId="13587"/>
    <cellStyle name="Percent 3 13 4 2" xfId="36359"/>
    <cellStyle name="Percent 3 13 5" xfId="17547"/>
    <cellStyle name="Percent 3 13 5 2" xfId="40319"/>
    <cellStyle name="Percent 3 13 6" xfId="23707"/>
    <cellStyle name="Percent 3 14" xfId="1650"/>
    <cellStyle name="Percent 3 14 2" xfId="5775"/>
    <cellStyle name="Percent 3 14 2 2" xfId="28547"/>
    <cellStyle name="Percent 3 14 3" xfId="9902"/>
    <cellStyle name="Percent 3 14 3 2" xfId="32674"/>
    <cellStyle name="Percent 3 14 4" xfId="14302"/>
    <cellStyle name="Percent 3 14 4 2" xfId="37074"/>
    <cellStyle name="Percent 3 14 5" xfId="18262"/>
    <cellStyle name="Percent 3 14 5 2" xfId="41034"/>
    <cellStyle name="Percent 3 14 6" xfId="24422"/>
    <cellStyle name="Percent 3 15" xfId="2365"/>
    <cellStyle name="Percent 3 15 2" xfId="6490"/>
    <cellStyle name="Percent 3 15 2 2" xfId="29262"/>
    <cellStyle name="Percent 3 15 3" xfId="10617"/>
    <cellStyle name="Percent 3 15 3 2" xfId="33389"/>
    <cellStyle name="Percent 3 15 4" xfId="15017"/>
    <cellStyle name="Percent 3 15 4 2" xfId="37789"/>
    <cellStyle name="Percent 3 15 5" xfId="18977"/>
    <cellStyle name="Percent 3 15 5 2" xfId="41749"/>
    <cellStyle name="Percent 3 15 6" xfId="25137"/>
    <cellStyle name="Percent 3 16" xfId="2420"/>
    <cellStyle name="Percent 3 16 2" xfId="6545"/>
    <cellStyle name="Percent 3 16 2 2" xfId="29317"/>
    <cellStyle name="Percent 3 16 3" xfId="10672"/>
    <cellStyle name="Percent 3 16 3 2" xfId="33444"/>
    <cellStyle name="Percent 3 16 4" xfId="15072"/>
    <cellStyle name="Percent 3 16 4 2" xfId="37844"/>
    <cellStyle name="Percent 3 16 5" xfId="19032"/>
    <cellStyle name="Percent 3 16 5 2" xfId="41804"/>
    <cellStyle name="Percent 3 16 6" xfId="25192"/>
    <cellStyle name="Percent 3 17" xfId="2475"/>
    <cellStyle name="Percent 3 17 2" xfId="6600"/>
    <cellStyle name="Percent 3 17 2 2" xfId="29372"/>
    <cellStyle name="Percent 3 17 3" xfId="10727"/>
    <cellStyle name="Percent 3 17 3 2" xfId="33499"/>
    <cellStyle name="Percent 3 17 4" xfId="15127"/>
    <cellStyle name="Percent 3 17 4 2" xfId="37899"/>
    <cellStyle name="Percent 3 17 5" xfId="19087"/>
    <cellStyle name="Percent 3 17 5 2" xfId="41859"/>
    <cellStyle name="Percent 3 17 6" xfId="25247"/>
    <cellStyle name="Percent 3 18" xfId="3190"/>
    <cellStyle name="Percent 3 18 2" xfId="7315"/>
    <cellStyle name="Percent 3 18 2 2" xfId="30087"/>
    <cellStyle name="Percent 3 18 3" xfId="11442"/>
    <cellStyle name="Percent 3 18 3 2" xfId="34214"/>
    <cellStyle name="Percent 3 18 4" xfId="15842"/>
    <cellStyle name="Percent 3 18 4 2" xfId="38614"/>
    <cellStyle name="Percent 3 18 5" xfId="19802"/>
    <cellStyle name="Percent 3 18 5 2" xfId="42574"/>
    <cellStyle name="Percent 3 18 6" xfId="25962"/>
    <cellStyle name="Percent 3 19" xfId="3245"/>
    <cellStyle name="Percent 3 19 2" xfId="7370"/>
    <cellStyle name="Percent 3 19 2 2" xfId="30142"/>
    <cellStyle name="Percent 3 19 3" xfId="11497"/>
    <cellStyle name="Percent 3 19 3 2" xfId="34269"/>
    <cellStyle name="Percent 3 19 4" xfId="15897"/>
    <cellStyle name="Percent 3 19 4 2" xfId="38669"/>
    <cellStyle name="Percent 3 19 5" xfId="19857"/>
    <cellStyle name="Percent 3 19 5 2" xfId="42629"/>
    <cellStyle name="Percent 3 19 6" xfId="26017"/>
    <cellStyle name="Percent 3 2" xfId="193"/>
    <cellStyle name="Percent 3 2 2" xfId="194"/>
    <cellStyle name="Percent 3 20" xfId="3300"/>
    <cellStyle name="Percent 3 20 2" xfId="7425"/>
    <cellStyle name="Percent 3 20 2 2" xfId="30197"/>
    <cellStyle name="Percent 3 20 3" xfId="11552"/>
    <cellStyle name="Percent 3 20 3 2" xfId="34324"/>
    <cellStyle name="Percent 3 20 4" xfId="15952"/>
    <cellStyle name="Percent 3 20 4 2" xfId="38724"/>
    <cellStyle name="Percent 3 20 5" xfId="19912"/>
    <cellStyle name="Percent 3 20 5 2" xfId="42684"/>
    <cellStyle name="Percent 3 20 6" xfId="26072"/>
    <cellStyle name="Percent 3 21" xfId="3355"/>
    <cellStyle name="Percent 3 21 2" xfId="7480"/>
    <cellStyle name="Percent 3 21 2 2" xfId="30252"/>
    <cellStyle name="Percent 3 21 3" xfId="11607"/>
    <cellStyle name="Percent 3 21 3 2" xfId="34379"/>
    <cellStyle name="Percent 3 21 4" xfId="16007"/>
    <cellStyle name="Percent 3 21 4 2" xfId="38779"/>
    <cellStyle name="Percent 3 21 5" xfId="19967"/>
    <cellStyle name="Percent 3 21 5 2" xfId="42739"/>
    <cellStyle name="Percent 3 21 6" xfId="26127"/>
    <cellStyle name="Percent 3 22" xfId="3410"/>
    <cellStyle name="Percent 3 22 2" xfId="7535"/>
    <cellStyle name="Percent 3 22 2 2" xfId="30307"/>
    <cellStyle name="Percent 3 22 3" xfId="11662"/>
    <cellStyle name="Percent 3 22 3 2" xfId="34434"/>
    <cellStyle name="Percent 3 22 4" xfId="16062"/>
    <cellStyle name="Percent 3 22 4 2" xfId="38834"/>
    <cellStyle name="Percent 3 22 5" xfId="20022"/>
    <cellStyle name="Percent 3 22 5 2" xfId="42794"/>
    <cellStyle name="Percent 3 22 6" xfId="26182"/>
    <cellStyle name="Percent 3 23" xfId="3465"/>
    <cellStyle name="Percent 3 23 2" xfId="7590"/>
    <cellStyle name="Percent 3 23 2 2" xfId="30362"/>
    <cellStyle name="Percent 3 23 3" xfId="11717"/>
    <cellStyle name="Percent 3 23 3 2" xfId="34489"/>
    <cellStyle name="Percent 3 23 4" xfId="16117"/>
    <cellStyle name="Percent 3 23 4 2" xfId="38889"/>
    <cellStyle name="Percent 3 23 5" xfId="20077"/>
    <cellStyle name="Percent 3 23 5 2" xfId="42849"/>
    <cellStyle name="Percent 3 23 6" xfId="26237"/>
    <cellStyle name="Percent 3 24" xfId="4180"/>
    <cellStyle name="Percent 3 24 2" xfId="26952"/>
    <cellStyle name="Percent 3 25" xfId="4235"/>
    <cellStyle name="Percent 3 25 2" xfId="27007"/>
    <cellStyle name="Percent 3 26" xfId="4290"/>
    <cellStyle name="Percent 3 26 2" xfId="27062"/>
    <cellStyle name="Percent 3 27" xfId="4345"/>
    <cellStyle name="Percent 3 27 2" xfId="27117"/>
    <cellStyle name="Percent 3 28" xfId="8305"/>
    <cellStyle name="Percent 3 28 2" xfId="31077"/>
    <cellStyle name="Percent 3 29" xfId="8362"/>
    <cellStyle name="Percent 3 29 2" xfId="31134"/>
    <cellStyle name="Percent 3 3" xfId="195"/>
    <cellStyle name="Percent 3 30" xfId="8417"/>
    <cellStyle name="Percent 3 30 2" xfId="31189"/>
    <cellStyle name="Percent 3 31" xfId="8472"/>
    <cellStyle name="Percent 3 31 2" xfId="31244"/>
    <cellStyle name="Percent 3 32" xfId="12432"/>
    <cellStyle name="Percent 3 32 2" xfId="35204"/>
    <cellStyle name="Percent 3 33" xfId="12762"/>
    <cellStyle name="Percent 3 33 2" xfId="35534"/>
    <cellStyle name="Percent 3 34" xfId="12817"/>
    <cellStyle name="Percent 3 34 2" xfId="35589"/>
    <cellStyle name="Percent 3 35" xfId="12872"/>
    <cellStyle name="Percent 3 35 2" xfId="35644"/>
    <cellStyle name="Percent 3 36" xfId="16832"/>
    <cellStyle name="Percent 3 36 2" xfId="39604"/>
    <cellStyle name="Percent 3 37" xfId="20792"/>
    <cellStyle name="Percent 3 37 2" xfId="43564"/>
    <cellStyle name="Percent 3 38" xfId="20847"/>
    <cellStyle name="Percent 3 38 2" xfId="43619"/>
    <cellStyle name="Percent 3 39" xfId="20902"/>
    <cellStyle name="Percent 3 39 2" xfId="43674"/>
    <cellStyle name="Percent 3 4" xfId="220"/>
    <cellStyle name="Percent 3 4 10" xfId="8527"/>
    <cellStyle name="Percent 3 4 10 2" xfId="31299"/>
    <cellStyle name="Percent 3 4 11" xfId="12487"/>
    <cellStyle name="Percent 3 4 11 2" xfId="35259"/>
    <cellStyle name="Percent 3 4 12" xfId="12927"/>
    <cellStyle name="Percent 3 4 12 2" xfId="35699"/>
    <cellStyle name="Percent 3 4 13" xfId="16887"/>
    <cellStyle name="Percent 3 4 13 2" xfId="39659"/>
    <cellStyle name="Percent 3 4 14" xfId="330"/>
    <cellStyle name="Percent 3 4 14 2" xfId="23102"/>
    <cellStyle name="Percent 3 4 15" xfId="22992"/>
    <cellStyle name="Percent 3 4 2" xfId="385"/>
    <cellStyle name="Percent 3 4 2 10" xfId="16997"/>
    <cellStyle name="Percent 3 4 2 10 2" xfId="39769"/>
    <cellStyle name="Percent 3 4 2 11" xfId="23157"/>
    <cellStyle name="Percent 3 4 2 2" xfId="1100"/>
    <cellStyle name="Percent 3 4 2 2 2" xfId="5225"/>
    <cellStyle name="Percent 3 4 2 2 2 2" xfId="27997"/>
    <cellStyle name="Percent 3 4 2 2 3" xfId="9352"/>
    <cellStyle name="Percent 3 4 2 2 3 2" xfId="32124"/>
    <cellStyle name="Percent 3 4 2 2 4" xfId="13752"/>
    <cellStyle name="Percent 3 4 2 2 4 2" xfId="36524"/>
    <cellStyle name="Percent 3 4 2 2 5" xfId="17712"/>
    <cellStyle name="Percent 3 4 2 2 5 2" xfId="40484"/>
    <cellStyle name="Percent 3 4 2 2 6" xfId="23872"/>
    <cellStyle name="Percent 3 4 2 3" xfId="1815"/>
    <cellStyle name="Percent 3 4 2 3 2" xfId="5940"/>
    <cellStyle name="Percent 3 4 2 3 2 2" xfId="28712"/>
    <cellStyle name="Percent 3 4 2 3 3" xfId="10067"/>
    <cellStyle name="Percent 3 4 2 3 3 2" xfId="32839"/>
    <cellStyle name="Percent 3 4 2 3 4" xfId="14467"/>
    <cellStyle name="Percent 3 4 2 3 4 2" xfId="37239"/>
    <cellStyle name="Percent 3 4 2 3 5" xfId="18427"/>
    <cellStyle name="Percent 3 4 2 3 5 2" xfId="41199"/>
    <cellStyle name="Percent 3 4 2 3 6" xfId="24587"/>
    <cellStyle name="Percent 3 4 2 4" xfId="2640"/>
    <cellStyle name="Percent 3 4 2 4 2" xfId="6765"/>
    <cellStyle name="Percent 3 4 2 4 2 2" xfId="29537"/>
    <cellStyle name="Percent 3 4 2 4 3" xfId="10892"/>
    <cellStyle name="Percent 3 4 2 4 3 2" xfId="33664"/>
    <cellStyle name="Percent 3 4 2 4 4" xfId="15292"/>
    <cellStyle name="Percent 3 4 2 4 4 2" xfId="38064"/>
    <cellStyle name="Percent 3 4 2 4 5" xfId="19252"/>
    <cellStyle name="Percent 3 4 2 4 5 2" xfId="42024"/>
    <cellStyle name="Percent 3 4 2 4 6" xfId="25412"/>
    <cellStyle name="Percent 3 4 2 5" xfId="3630"/>
    <cellStyle name="Percent 3 4 2 5 2" xfId="7755"/>
    <cellStyle name="Percent 3 4 2 5 2 2" xfId="30527"/>
    <cellStyle name="Percent 3 4 2 5 3" xfId="11882"/>
    <cellStyle name="Percent 3 4 2 5 3 2" xfId="34654"/>
    <cellStyle name="Percent 3 4 2 5 4" xfId="16282"/>
    <cellStyle name="Percent 3 4 2 5 4 2" xfId="39054"/>
    <cellStyle name="Percent 3 4 2 5 5" xfId="20242"/>
    <cellStyle name="Percent 3 4 2 5 5 2" xfId="43014"/>
    <cellStyle name="Percent 3 4 2 5 6" xfId="26402"/>
    <cellStyle name="Percent 3 4 2 6" xfId="4510"/>
    <cellStyle name="Percent 3 4 2 6 2" xfId="27282"/>
    <cellStyle name="Percent 3 4 2 7" xfId="8637"/>
    <cellStyle name="Percent 3 4 2 7 2" xfId="31409"/>
    <cellStyle name="Percent 3 4 2 8" xfId="12597"/>
    <cellStyle name="Percent 3 4 2 8 2" xfId="35369"/>
    <cellStyle name="Percent 3 4 2 9" xfId="13037"/>
    <cellStyle name="Percent 3 4 2 9 2" xfId="35809"/>
    <cellStyle name="Percent 3 4 3" xfId="495"/>
    <cellStyle name="Percent 3 4 3 10" xfId="17107"/>
    <cellStyle name="Percent 3 4 3 10 2" xfId="39879"/>
    <cellStyle name="Percent 3 4 3 11" xfId="23267"/>
    <cellStyle name="Percent 3 4 3 2" xfId="1210"/>
    <cellStyle name="Percent 3 4 3 2 2" xfId="5335"/>
    <cellStyle name="Percent 3 4 3 2 2 2" xfId="28107"/>
    <cellStyle name="Percent 3 4 3 2 3" xfId="9462"/>
    <cellStyle name="Percent 3 4 3 2 3 2" xfId="32234"/>
    <cellStyle name="Percent 3 4 3 2 4" xfId="13862"/>
    <cellStyle name="Percent 3 4 3 2 4 2" xfId="36634"/>
    <cellStyle name="Percent 3 4 3 2 5" xfId="17822"/>
    <cellStyle name="Percent 3 4 3 2 5 2" xfId="40594"/>
    <cellStyle name="Percent 3 4 3 2 6" xfId="23982"/>
    <cellStyle name="Percent 3 4 3 3" xfId="1925"/>
    <cellStyle name="Percent 3 4 3 3 2" xfId="6050"/>
    <cellStyle name="Percent 3 4 3 3 2 2" xfId="28822"/>
    <cellStyle name="Percent 3 4 3 3 3" xfId="10177"/>
    <cellStyle name="Percent 3 4 3 3 3 2" xfId="32949"/>
    <cellStyle name="Percent 3 4 3 3 4" xfId="14577"/>
    <cellStyle name="Percent 3 4 3 3 4 2" xfId="37349"/>
    <cellStyle name="Percent 3 4 3 3 5" xfId="18537"/>
    <cellStyle name="Percent 3 4 3 3 5 2" xfId="41309"/>
    <cellStyle name="Percent 3 4 3 3 6" xfId="24697"/>
    <cellStyle name="Percent 3 4 3 4" xfId="2750"/>
    <cellStyle name="Percent 3 4 3 4 2" xfId="6875"/>
    <cellStyle name="Percent 3 4 3 4 2 2" xfId="29647"/>
    <cellStyle name="Percent 3 4 3 4 3" xfId="11002"/>
    <cellStyle name="Percent 3 4 3 4 3 2" xfId="33774"/>
    <cellStyle name="Percent 3 4 3 4 4" xfId="15402"/>
    <cellStyle name="Percent 3 4 3 4 4 2" xfId="38174"/>
    <cellStyle name="Percent 3 4 3 4 5" xfId="19362"/>
    <cellStyle name="Percent 3 4 3 4 5 2" xfId="42134"/>
    <cellStyle name="Percent 3 4 3 4 6" xfId="25522"/>
    <cellStyle name="Percent 3 4 3 5" xfId="3740"/>
    <cellStyle name="Percent 3 4 3 5 2" xfId="7865"/>
    <cellStyle name="Percent 3 4 3 5 2 2" xfId="30637"/>
    <cellStyle name="Percent 3 4 3 5 3" xfId="11992"/>
    <cellStyle name="Percent 3 4 3 5 3 2" xfId="34764"/>
    <cellStyle name="Percent 3 4 3 5 4" xfId="16392"/>
    <cellStyle name="Percent 3 4 3 5 4 2" xfId="39164"/>
    <cellStyle name="Percent 3 4 3 5 5" xfId="20352"/>
    <cellStyle name="Percent 3 4 3 5 5 2" xfId="43124"/>
    <cellStyle name="Percent 3 4 3 5 6" xfId="26512"/>
    <cellStyle name="Percent 3 4 3 6" xfId="4620"/>
    <cellStyle name="Percent 3 4 3 6 2" xfId="27392"/>
    <cellStyle name="Percent 3 4 3 7" xfId="8747"/>
    <cellStyle name="Percent 3 4 3 7 2" xfId="31519"/>
    <cellStyle name="Percent 3 4 3 8" xfId="12707"/>
    <cellStyle name="Percent 3 4 3 8 2" xfId="35479"/>
    <cellStyle name="Percent 3 4 3 9" xfId="13147"/>
    <cellStyle name="Percent 3 4 3 9 2" xfId="35919"/>
    <cellStyle name="Percent 3 4 4" xfId="770"/>
    <cellStyle name="Percent 3 4 4 10" xfId="23542"/>
    <cellStyle name="Percent 3 4 4 2" xfId="1485"/>
    <cellStyle name="Percent 3 4 4 2 2" xfId="5610"/>
    <cellStyle name="Percent 3 4 4 2 2 2" xfId="28382"/>
    <cellStyle name="Percent 3 4 4 2 3" xfId="9737"/>
    <cellStyle name="Percent 3 4 4 2 3 2" xfId="32509"/>
    <cellStyle name="Percent 3 4 4 2 4" xfId="14137"/>
    <cellStyle name="Percent 3 4 4 2 4 2" xfId="36909"/>
    <cellStyle name="Percent 3 4 4 2 5" xfId="18097"/>
    <cellStyle name="Percent 3 4 4 2 5 2" xfId="40869"/>
    <cellStyle name="Percent 3 4 4 2 6" xfId="24257"/>
    <cellStyle name="Percent 3 4 4 3" xfId="2200"/>
    <cellStyle name="Percent 3 4 4 3 2" xfId="6325"/>
    <cellStyle name="Percent 3 4 4 3 2 2" xfId="29097"/>
    <cellStyle name="Percent 3 4 4 3 3" xfId="10452"/>
    <cellStyle name="Percent 3 4 4 3 3 2" xfId="33224"/>
    <cellStyle name="Percent 3 4 4 3 4" xfId="14852"/>
    <cellStyle name="Percent 3 4 4 3 4 2" xfId="37624"/>
    <cellStyle name="Percent 3 4 4 3 5" xfId="18812"/>
    <cellStyle name="Percent 3 4 4 3 5 2" xfId="41584"/>
    <cellStyle name="Percent 3 4 4 3 6" xfId="24972"/>
    <cellStyle name="Percent 3 4 4 4" xfId="3025"/>
    <cellStyle name="Percent 3 4 4 4 2" xfId="7150"/>
    <cellStyle name="Percent 3 4 4 4 2 2" xfId="29922"/>
    <cellStyle name="Percent 3 4 4 4 3" xfId="11277"/>
    <cellStyle name="Percent 3 4 4 4 3 2" xfId="34049"/>
    <cellStyle name="Percent 3 4 4 4 4" xfId="15677"/>
    <cellStyle name="Percent 3 4 4 4 4 2" xfId="38449"/>
    <cellStyle name="Percent 3 4 4 4 5" xfId="19637"/>
    <cellStyle name="Percent 3 4 4 4 5 2" xfId="42409"/>
    <cellStyle name="Percent 3 4 4 4 6" xfId="25797"/>
    <cellStyle name="Percent 3 4 4 5" xfId="4015"/>
    <cellStyle name="Percent 3 4 4 5 2" xfId="8140"/>
    <cellStyle name="Percent 3 4 4 5 2 2" xfId="30912"/>
    <cellStyle name="Percent 3 4 4 5 3" xfId="12267"/>
    <cellStyle name="Percent 3 4 4 5 3 2" xfId="35039"/>
    <cellStyle name="Percent 3 4 4 5 4" xfId="16667"/>
    <cellStyle name="Percent 3 4 4 5 4 2" xfId="39439"/>
    <cellStyle name="Percent 3 4 4 5 5" xfId="20627"/>
    <cellStyle name="Percent 3 4 4 5 5 2" xfId="43399"/>
    <cellStyle name="Percent 3 4 4 5 6" xfId="26787"/>
    <cellStyle name="Percent 3 4 4 6" xfId="4895"/>
    <cellStyle name="Percent 3 4 4 6 2" xfId="27667"/>
    <cellStyle name="Percent 3 4 4 7" xfId="9022"/>
    <cellStyle name="Percent 3 4 4 7 2" xfId="31794"/>
    <cellStyle name="Percent 3 4 4 8" xfId="13422"/>
    <cellStyle name="Percent 3 4 4 8 2" xfId="36194"/>
    <cellStyle name="Percent 3 4 4 9" xfId="17382"/>
    <cellStyle name="Percent 3 4 4 9 2" xfId="40154"/>
    <cellStyle name="Percent 3 4 5" xfId="990"/>
    <cellStyle name="Percent 3 4 5 2" xfId="5115"/>
    <cellStyle name="Percent 3 4 5 2 2" xfId="27887"/>
    <cellStyle name="Percent 3 4 5 3" xfId="9242"/>
    <cellStyle name="Percent 3 4 5 3 2" xfId="32014"/>
    <cellStyle name="Percent 3 4 5 4" xfId="13642"/>
    <cellStyle name="Percent 3 4 5 4 2" xfId="36414"/>
    <cellStyle name="Percent 3 4 5 5" xfId="17602"/>
    <cellStyle name="Percent 3 4 5 5 2" xfId="40374"/>
    <cellStyle name="Percent 3 4 5 6" xfId="23762"/>
    <cellStyle name="Percent 3 4 6" xfId="1705"/>
    <cellStyle name="Percent 3 4 6 2" xfId="5830"/>
    <cellStyle name="Percent 3 4 6 2 2" xfId="28602"/>
    <cellStyle name="Percent 3 4 6 3" xfId="9957"/>
    <cellStyle name="Percent 3 4 6 3 2" xfId="32729"/>
    <cellStyle name="Percent 3 4 6 4" xfId="14357"/>
    <cellStyle name="Percent 3 4 6 4 2" xfId="37129"/>
    <cellStyle name="Percent 3 4 6 5" xfId="18317"/>
    <cellStyle name="Percent 3 4 6 5 2" xfId="41089"/>
    <cellStyle name="Percent 3 4 6 6" xfId="24477"/>
    <cellStyle name="Percent 3 4 7" xfId="2530"/>
    <cellStyle name="Percent 3 4 7 2" xfId="6655"/>
    <cellStyle name="Percent 3 4 7 2 2" xfId="29427"/>
    <cellStyle name="Percent 3 4 7 3" xfId="10782"/>
    <cellStyle name="Percent 3 4 7 3 2" xfId="33554"/>
    <cellStyle name="Percent 3 4 7 4" xfId="15182"/>
    <cellStyle name="Percent 3 4 7 4 2" xfId="37954"/>
    <cellStyle name="Percent 3 4 7 5" xfId="19142"/>
    <cellStyle name="Percent 3 4 7 5 2" xfId="41914"/>
    <cellStyle name="Percent 3 4 7 6" xfId="25302"/>
    <cellStyle name="Percent 3 4 8" xfId="3520"/>
    <cellStyle name="Percent 3 4 8 2" xfId="7645"/>
    <cellStyle name="Percent 3 4 8 2 2" xfId="30417"/>
    <cellStyle name="Percent 3 4 8 3" xfId="11772"/>
    <cellStyle name="Percent 3 4 8 3 2" xfId="34544"/>
    <cellStyle name="Percent 3 4 8 4" xfId="16172"/>
    <cellStyle name="Percent 3 4 8 4 2" xfId="38944"/>
    <cellStyle name="Percent 3 4 8 5" xfId="20132"/>
    <cellStyle name="Percent 3 4 8 5 2" xfId="42904"/>
    <cellStyle name="Percent 3 4 8 6" xfId="26292"/>
    <cellStyle name="Percent 3 4 9" xfId="4400"/>
    <cellStyle name="Percent 3 4 9 2" xfId="27172"/>
    <cellStyle name="Percent 3 40" xfId="20957"/>
    <cellStyle name="Percent 3 40 2" xfId="43729"/>
    <cellStyle name="Percent 3 41" xfId="21012"/>
    <cellStyle name="Percent 3 41 2" xfId="43784"/>
    <cellStyle name="Percent 3 42" xfId="21067"/>
    <cellStyle name="Percent 3 42 2" xfId="43839"/>
    <cellStyle name="Percent 3 43" xfId="21122"/>
    <cellStyle name="Percent 3 43 2" xfId="43894"/>
    <cellStyle name="Percent 3 44" xfId="21177"/>
    <cellStyle name="Percent 3 44 2" xfId="43949"/>
    <cellStyle name="Percent 3 45" xfId="21232"/>
    <cellStyle name="Percent 3 45 2" xfId="44004"/>
    <cellStyle name="Percent 3 46" xfId="21287"/>
    <cellStyle name="Percent 3 46 2" xfId="44059"/>
    <cellStyle name="Percent 3 47" xfId="21342"/>
    <cellStyle name="Percent 3 47 2" xfId="44114"/>
    <cellStyle name="Percent 3 48" xfId="21397"/>
    <cellStyle name="Percent 3 48 2" xfId="44169"/>
    <cellStyle name="Percent 3 49" xfId="21452"/>
    <cellStyle name="Percent 3 49 2" xfId="44224"/>
    <cellStyle name="Percent 3 5" xfId="275"/>
    <cellStyle name="Percent 3 5 10" xfId="16942"/>
    <cellStyle name="Percent 3 5 10 2" xfId="39714"/>
    <cellStyle name="Percent 3 5 11" xfId="23047"/>
    <cellStyle name="Percent 3 5 2" xfId="1045"/>
    <cellStyle name="Percent 3 5 2 2" xfId="5170"/>
    <cellStyle name="Percent 3 5 2 2 2" xfId="27942"/>
    <cellStyle name="Percent 3 5 2 3" xfId="9297"/>
    <cellStyle name="Percent 3 5 2 3 2" xfId="32069"/>
    <cellStyle name="Percent 3 5 2 4" xfId="13697"/>
    <cellStyle name="Percent 3 5 2 4 2" xfId="36469"/>
    <cellStyle name="Percent 3 5 2 5" xfId="17657"/>
    <cellStyle name="Percent 3 5 2 5 2" xfId="40429"/>
    <cellStyle name="Percent 3 5 2 6" xfId="23817"/>
    <cellStyle name="Percent 3 5 3" xfId="1760"/>
    <cellStyle name="Percent 3 5 3 2" xfId="5885"/>
    <cellStyle name="Percent 3 5 3 2 2" xfId="28657"/>
    <cellStyle name="Percent 3 5 3 3" xfId="10012"/>
    <cellStyle name="Percent 3 5 3 3 2" xfId="32784"/>
    <cellStyle name="Percent 3 5 3 4" xfId="14412"/>
    <cellStyle name="Percent 3 5 3 4 2" xfId="37184"/>
    <cellStyle name="Percent 3 5 3 5" xfId="18372"/>
    <cellStyle name="Percent 3 5 3 5 2" xfId="41144"/>
    <cellStyle name="Percent 3 5 3 6" xfId="24532"/>
    <cellStyle name="Percent 3 5 4" xfId="2585"/>
    <cellStyle name="Percent 3 5 4 2" xfId="6710"/>
    <cellStyle name="Percent 3 5 4 2 2" xfId="29482"/>
    <cellStyle name="Percent 3 5 4 3" xfId="10837"/>
    <cellStyle name="Percent 3 5 4 3 2" xfId="33609"/>
    <cellStyle name="Percent 3 5 4 4" xfId="15237"/>
    <cellStyle name="Percent 3 5 4 4 2" xfId="38009"/>
    <cellStyle name="Percent 3 5 4 5" xfId="19197"/>
    <cellStyle name="Percent 3 5 4 5 2" xfId="41969"/>
    <cellStyle name="Percent 3 5 4 6" xfId="25357"/>
    <cellStyle name="Percent 3 5 5" xfId="3575"/>
    <cellStyle name="Percent 3 5 5 2" xfId="7700"/>
    <cellStyle name="Percent 3 5 5 2 2" xfId="30472"/>
    <cellStyle name="Percent 3 5 5 3" xfId="11827"/>
    <cellStyle name="Percent 3 5 5 3 2" xfId="34599"/>
    <cellStyle name="Percent 3 5 5 4" xfId="16227"/>
    <cellStyle name="Percent 3 5 5 4 2" xfId="38999"/>
    <cellStyle name="Percent 3 5 5 5" xfId="20187"/>
    <cellStyle name="Percent 3 5 5 5 2" xfId="42959"/>
    <cellStyle name="Percent 3 5 5 6" xfId="26347"/>
    <cellStyle name="Percent 3 5 6" xfId="4455"/>
    <cellStyle name="Percent 3 5 6 2" xfId="27227"/>
    <cellStyle name="Percent 3 5 7" xfId="8582"/>
    <cellStyle name="Percent 3 5 7 2" xfId="31354"/>
    <cellStyle name="Percent 3 5 8" xfId="12542"/>
    <cellStyle name="Percent 3 5 8 2" xfId="35314"/>
    <cellStyle name="Percent 3 5 9" xfId="12982"/>
    <cellStyle name="Percent 3 5 9 2" xfId="35754"/>
    <cellStyle name="Percent 3 50" xfId="21507"/>
    <cellStyle name="Percent 3 50 2" xfId="44279"/>
    <cellStyle name="Percent 3 51" xfId="21562"/>
    <cellStyle name="Percent 3 51 2" xfId="44334"/>
    <cellStyle name="Percent 3 52" xfId="21617"/>
    <cellStyle name="Percent 3 52 2" xfId="44389"/>
    <cellStyle name="Percent 3 53" xfId="21672"/>
    <cellStyle name="Percent 3 53 2" xfId="44444"/>
    <cellStyle name="Percent 3 54" xfId="21727"/>
    <cellStyle name="Percent 3 54 2" xfId="44499"/>
    <cellStyle name="Percent 3 55" xfId="21782"/>
    <cellStyle name="Percent 3 55 2" xfId="44554"/>
    <cellStyle name="Percent 3 56" xfId="21837"/>
    <cellStyle name="Percent 3 56 2" xfId="44609"/>
    <cellStyle name="Percent 3 57" xfId="21892"/>
    <cellStyle name="Percent 3 57 2" xfId="44664"/>
    <cellStyle name="Percent 3 58" xfId="21947"/>
    <cellStyle name="Percent 3 58 2" xfId="44719"/>
    <cellStyle name="Percent 3 59" xfId="22002"/>
    <cellStyle name="Percent 3 59 2" xfId="44774"/>
    <cellStyle name="Percent 3 6" xfId="440"/>
    <cellStyle name="Percent 3 6 10" xfId="17052"/>
    <cellStyle name="Percent 3 6 10 2" xfId="39824"/>
    <cellStyle name="Percent 3 6 11" xfId="23212"/>
    <cellStyle name="Percent 3 6 2" xfId="1155"/>
    <cellStyle name="Percent 3 6 2 2" xfId="5280"/>
    <cellStyle name="Percent 3 6 2 2 2" xfId="28052"/>
    <cellStyle name="Percent 3 6 2 3" xfId="9407"/>
    <cellStyle name="Percent 3 6 2 3 2" xfId="32179"/>
    <cellStyle name="Percent 3 6 2 4" xfId="13807"/>
    <cellStyle name="Percent 3 6 2 4 2" xfId="36579"/>
    <cellStyle name="Percent 3 6 2 5" xfId="17767"/>
    <cellStyle name="Percent 3 6 2 5 2" xfId="40539"/>
    <cellStyle name="Percent 3 6 2 6" xfId="23927"/>
    <cellStyle name="Percent 3 6 3" xfId="1870"/>
    <cellStyle name="Percent 3 6 3 2" xfId="5995"/>
    <cellStyle name="Percent 3 6 3 2 2" xfId="28767"/>
    <cellStyle name="Percent 3 6 3 3" xfId="10122"/>
    <cellStyle name="Percent 3 6 3 3 2" xfId="32894"/>
    <cellStyle name="Percent 3 6 3 4" xfId="14522"/>
    <cellStyle name="Percent 3 6 3 4 2" xfId="37294"/>
    <cellStyle name="Percent 3 6 3 5" xfId="18482"/>
    <cellStyle name="Percent 3 6 3 5 2" xfId="41254"/>
    <cellStyle name="Percent 3 6 3 6" xfId="24642"/>
    <cellStyle name="Percent 3 6 4" xfId="2695"/>
    <cellStyle name="Percent 3 6 4 2" xfId="6820"/>
    <cellStyle name="Percent 3 6 4 2 2" xfId="29592"/>
    <cellStyle name="Percent 3 6 4 3" xfId="10947"/>
    <cellStyle name="Percent 3 6 4 3 2" xfId="33719"/>
    <cellStyle name="Percent 3 6 4 4" xfId="15347"/>
    <cellStyle name="Percent 3 6 4 4 2" xfId="38119"/>
    <cellStyle name="Percent 3 6 4 5" xfId="19307"/>
    <cellStyle name="Percent 3 6 4 5 2" xfId="42079"/>
    <cellStyle name="Percent 3 6 4 6" xfId="25467"/>
    <cellStyle name="Percent 3 6 5" xfId="3685"/>
    <cellStyle name="Percent 3 6 5 2" xfId="7810"/>
    <cellStyle name="Percent 3 6 5 2 2" xfId="30582"/>
    <cellStyle name="Percent 3 6 5 3" xfId="11937"/>
    <cellStyle name="Percent 3 6 5 3 2" xfId="34709"/>
    <cellStyle name="Percent 3 6 5 4" xfId="16337"/>
    <cellStyle name="Percent 3 6 5 4 2" xfId="39109"/>
    <cellStyle name="Percent 3 6 5 5" xfId="20297"/>
    <cellStyle name="Percent 3 6 5 5 2" xfId="43069"/>
    <cellStyle name="Percent 3 6 5 6" xfId="26457"/>
    <cellStyle name="Percent 3 6 6" xfId="4565"/>
    <cellStyle name="Percent 3 6 6 2" xfId="27337"/>
    <cellStyle name="Percent 3 6 7" xfId="8692"/>
    <cellStyle name="Percent 3 6 7 2" xfId="31464"/>
    <cellStyle name="Percent 3 6 8" xfId="12652"/>
    <cellStyle name="Percent 3 6 8 2" xfId="35424"/>
    <cellStyle name="Percent 3 6 9" xfId="13092"/>
    <cellStyle name="Percent 3 6 9 2" xfId="35864"/>
    <cellStyle name="Percent 3 60" xfId="22057"/>
    <cellStyle name="Percent 3 60 2" xfId="44829"/>
    <cellStyle name="Percent 3 61" xfId="22112"/>
    <cellStyle name="Percent 3 61 2" xfId="44884"/>
    <cellStyle name="Percent 3 62" xfId="22167"/>
    <cellStyle name="Percent 3 62 2" xfId="44939"/>
    <cellStyle name="Percent 3 63" xfId="22222"/>
    <cellStyle name="Percent 3 63 2" xfId="44994"/>
    <cellStyle name="Percent 3 64" xfId="22277"/>
    <cellStyle name="Percent 3 64 2" xfId="45049"/>
    <cellStyle name="Percent 3 65" xfId="22332"/>
    <cellStyle name="Percent 3 65 2" xfId="45104"/>
    <cellStyle name="Percent 3 66" xfId="22387"/>
    <cellStyle name="Percent 3 66 2" xfId="45159"/>
    <cellStyle name="Percent 3 67" xfId="22442"/>
    <cellStyle name="Percent 3 67 2" xfId="45214"/>
    <cellStyle name="Percent 3 68" xfId="22497"/>
    <cellStyle name="Percent 3 68 2" xfId="45269"/>
    <cellStyle name="Percent 3 69" xfId="22552"/>
    <cellStyle name="Percent 3 69 2" xfId="45324"/>
    <cellStyle name="Percent 3 7" xfId="550"/>
    <cellStyle name="Percent 3 7 10" xfId="23322"/>
    <cellStyle name="Percent 3 7 2" xfId="1265"/>
    <cellStyle name="Percent 3 7 2 2" xfId="5390"/>
    <cellStyle name="Percent 3 7 2 2 2" xfId="28162"/>
    <cellStyle name="Percent 3 7 2 3" xfId="9517"/>
    <cellStyle name="Percent 3 7 2 3 2" xfId="32289"/>
    <cellStyle name="Percent 3 7 2 4" xfId="13917"/>
    <cellStyle name="Percent 3 7 2 4 2" xfId="36689"/>
    <cellStyle name="Percent 3 7 2 5" xfId="17877"/>
    <cellStyle name="Percent 3 7 2 5 2" xfId="40649"/>
    <cellStyle name="Percent 3 7 2 6" xfId="24037"/>
    <cellStyle name="Percent 3 7 3" xfId="1980"/>
    <cellStyle name="Percent 3 7 3 2" xfId="6105"/>
    <cellStyle name="Percent 3 7 3 2 2" xfId="28877"/>
    <cellStyle name="Percent 3 7 3 3" xfId="10232"/>
    <cellStyle name="Percent 3 7 3 3 2" xfId="33004"/>
    <cellStyle name="Percent 3 7 3 4" xfId="14632"/>
    <cellStyle name="Percent 3 7 3 4 2" xfId="37404"/>
    <cellStyle name="Percent 3 7 3 5" xfId="18592"/>
    <cellStyle name="Percent 3 7 3 5 2" xfId="41364"/>
    <cellStyle name="Percent 3 7 3 6" xfId="24752"/>
    <cellStyle name="Percent 3 7 4" xfId="2805"/>
    <cellStyle name="Percent 3 7 4 2" xfId="6930"/>
    <cellStyle name="Percent 3 7 4 2 2" xfId="29702"/>
    <cellStyle name="Percent 3 7 4 3" xfId="11057"/>
    <cellStyle name="Percent 3 7 4 3 2" xfId="33829"/>
    <cellStyle name="Percent 3 7 4 4" xfId="15457"/>
    <cellStyle name="Percent 3 7 4 4 2" xfId="38229"/>
    <cellStyle name="Percent 3 7 4 5" xfId="19417"/>
    <cellStyle name="Percent 3 7 4 5 2" xfId="42189"/>
    <cellStyle name="Percent 3 7 4 6" xfId="25577"/>
    <cellStyle name="Percent 3 7 5" xfId="3795"/>
    <cellStyle name="Percent 3 7 5 2" xfId="7920"/>
    <cellStyle name="Percent 3 7 5 2 2" xfId="30692"/>
    <cellStyle name="Percent 3 7 5 3" xfId="12047"/>
    <cellStyle name="Percent 3 7 5 3 2" xfId="34819"/>
    <cellStyle name="Percent 3 7 5 4" xfId="16447"/>
    <cellStyle name="Percent 3 7 5 4 2" xfId="39219"/>
    <cellStyle name="Percent 3 7 5 5" xfId="20407"/>
    <cellStyle name="Percent 3 7 5 5 2" xfId="43179"/>
    <cellStyle name="Percent 3 7 5 6" xfId="26567"/>
    <cellStyle name="Percent 3 7 6" xfId="4675"/>
    <cellStyle name="Percent 3 7 6 2" xfId="27447"/>
    <cellStyle name="Percent 3 7 7" xfId="8802"/>
    <cellStyle name="Percent 3 7 7 2" xfId="31574"/>
    <cellStyle name="Percent 3 7 8" xfId="13202"/>
    <cellStyle name="Percent 3 7 8 2" xfId="35974"/>
    <cellStyle name="Percent 3 7 9" xfId="17162"/>
    <cellStyle name="Percent 3 7 9 2" xfId="39934"/>
    <cellStyle name="Percent 3 70" xfId="22607"/>
    <cellStyle name="Percent 3 70 2" xfId="45379"/>
    <cellStyle name="Percent 3 71" xfId="22662"/>
    <cellStyle name="Percent 3 71 2" xfId="45434"/>
    <cellStyle name="Percent 3 72" xfId="22717"/>
    <cellStyle name="Percent 3 72 2" xfId="45489"/>
    <cellStyle name="Percent 3 73" xfId="22772"/>
    <cellStyle name="Percent 3 73 2" xfId="45544"/>
    <cellStyle name="Percent 3 74" xfId="22827"/>
    <cellStyle name="Percent 3 74 2" xfId="45599"/>
    <cellStyle name="Percent 3 75" xfId="22882"/>
    <cellStyle name="Percent 3 75 2" xfId="45654"/>
    <cellStyle name="Percent 3 76" xfId="22937"/>
    <cellStyle name="Percent 3 8" xfId="605"/>
    <cellStyle name="Percent 3 8 10" xfId="23377"/>
    <cellStyle name="Percent 3 8 2" xfId="1320"/>
    <cellStyle name="Percent 3 8 2 2" xfId="5445"/>
    <cellStyle name="Percent 3 8 2 2 2" xfId="28217"/>
    <cellStyle name="Percent 3 8 2 3" xfId="9572"/>
    <cellStyle name="Percent 3 8 2 3 2" xfId="32344"/>
    <cellStyle name="Percent 3 8 2 4" xfId="13972"/>
    <cellStyle name="Percent 3 8 2 4 2" xfId="36744"/>
    <cellStyle name="Percent 3 8 2 5" xfId="17932"/>
    <cellStyle name="Percent 3 8 2 5 2" xfId="40704"/>
    <cellStyle name="Percent 3 8 2 6" xfId="24092"/>
    <cellStyle name="Percent 3 8 3" xfId="2035"/>
    <cellStyle name="Percent 3 8 3 2" xfId="6160"/>
    <cellStyle name="Percent 3 8 3 2 2" xfId="28932"/>
    <cellStyle name="Percent 3 8 3 3" xfId="10287"/>
    <cellStyle name="Percent 3 8 3 3 2" xfId="33059"/>
    <cellStyle name="Percent 3 8 3 4" xfId="14687"/>
    <cellStyle name="Percent 3 8 3 4 2" xfId="37459"/>
    <cellStyle name="Percent 3 8 3 5" xfId="18647"/>
    <cellStyle name="Percent 3 8 3 5 2" xfId="41419"/>
    <cellStyle name="Percent 3 8 3 6" xfId="24807"/>
    <cellStyle name="Percent 3 8 4" xfId="2860"/>
    <cellStyle name="Percent 3 8 4 2" xfId="6985"/>
    <cellStyle name="Percent 3 8 4 2 2" xfId="29757"/>
    <cellStyle name="Percent 3 8 4 3" xfId="11112"/>
    <cellStyle name="Percent 3 8 4 3 2" xfId="33884"/>
    <cellStyle name="Percent 3 8 4 4" xfId="15512"/>
    <cellStyle name="Percent 3 8 4 4 2" xfId="38284"/>
    <cellStyle name="Percent 3 8 4 5" xfId="19472"/>
    <cellStyle name="Percent 3 8 4 5 2" xfId="42244"/>
    <cellStyle name="Percent 3 8 4 6" xfId="25632"/>
    <cellStyle name="Percent 3 8 5" xfId="3850"/>
    <cellStyle name="Percent 3 8 5 2" xfId="7975"/>
    <cellStyle name="Percent 3 8 5 2 2" xfId="30747"/>
    <cellStyle name="Percent 3 8 5 3" xfId="12102"/>
    <cellStyle name="Percent 3 8 5 3 2" xfId="34874"/>
    <cellStyle name="Percent 3 8 5 4" xfId="16502"/>
    <cellStyle name="Percent 3 8 5 4 2" xfId="39274"/>
    <cellStyle name="Percent 3 8 5 5" xfId="20462"/>
    <cellStyle name="Percent 3 8 5 5 2" xfId="43234"/>
    <cellStyle name="Percent 3 8 5 6" xfId="26622"/>
    <cellStyle name="Percent 3 8 6" xfId="4730"/>
    <cellStyle name="Percent 3 8 6 2" xfId="27502"/>
    <cellStyle name="Percent 3 8 7" xfId="8857"/>
    <cellStyle name="Percent 3 8 7 2" xfId="31629"/>
    <cellStyle name="Percent 3 8 8" xfId="13257"/>
    <cellStyle name="Percent 3 8 8 2" xfId="36029"/>
    <cellStyle name="Percent 3 8 9" xfId="17217"/>
    <cellStyle name="Percent 3 8 9 2" xfId="39989"/>
    <cellStyle name="Percent 3 9" xfId="660"/>
    <cellStyle name="Percent 3 9 10" xfId="23432"/>
    <cellStyle name="Percent 3 9 2" xfId="1375"/>
    <cellStyle name="Percent 3 9 2 2" xfId="5500"/>
    <cellStyle name="Percent 3 9 2 2 2" xfId="28272"/>
    <cellStyle name="Percent 3 9 2 3" xfId="9627"/>
    <cellStyle name="Percent 3 9 2 3 2" xfId="32399"/>
    <cellStyle name="Percent 3 9 2 4" xfId="14027"/>
    <cellStyle name="Percent 3 9 2 4 2" xfId="36799"/>
    <cellStyle name="Percent 3 9 2 5" xfId="17987"/>
    <cellStyle name="Percent 3 9 2 5 2" xfId="40759"/>
    <cellStyle name="Percent 3 9 2 6" xfId="24147"/>
    <cellStyle name="Percent 3 9 3" xfId="2090"/>
    <cellStyle name="Percent 3 9 3 2" xfId="6215"/>
    <cellStyle name="Percent 3 9 3 2 2" xfId="28987"/>
    <cellStyle name="Percent 3 9 3 3" xfId="10342"/>
    <cellStyle name="Percent 3 9 3 3 2" xfId="33114"/>
    <cellStyle name="Percent 3 9 3 4" xfId="14742"/>
    <cellStyle name="Percent 3 9 3 4 2" xfId="37514"/>
    <cellStyle name="Percent 3 9 3 5" xfId="18702"/>
    <cellStyle name="Percent 3 9 3 5 2" xfId="41474"/>
    <cellStyle name="Percent 3 9 3 6" xfId="24862"/>
    <cellStyle name="Percent 3 9 4" xfId="2915"/>
    <cellStyle name="Percent 3 9 4 2" xfId="7040"/>
    <cellStyle name="Percent 3 9 4 2 2" xfId="29812"/>
    <cellStyle name="Percent 3 9 4 3" xfId="11167"/>
    <cellStyle name="Percent 3 9 4 3 2" xfId="33939"/>
    <cellStyle name="Percent 3 9 4 4" xfId="15567"/>
    <cellStyle name="Percent 3 9 4 4 2" xfId="38339"/>
    <cellStyle name="Percent 3 9 4 5" xfId="19527"/>
    <cellStyle name="Percent 3 9 4 5 2" xfId="42299"/>
    <cellStyle name="Percent 3 9 4 6" xfId="25687"/>
    <cellStyle name="Percent 3 9 5" xfId="3905"/>
    <cellStyle name="Percent 3 9 5 2" xfId="8030"/>
    <cellStyle name="Percent 3 9 5 2 2" xfId="30802"/>
    <cellStyle name="Percent 3 9 5 3" xfId="12157"/>
    <cellStyle name="Percent 3 9 5 3 2" xfId="34929"/>
    <cellStyle name="Percent 3 9 5 4" xfId="16557"/>
    <cellStyle name="Percent 3 9 5 4 2" xfId="39329"/>
    <cellStyle name="Percent 3 9 5 5" xfId="20517"/>
    <cellStyle name="Percent 3 9 5 5 2" xfId="43289"/>
    <cellStyle name="Percent 3 9 5 6" xfId="26677"/>
    <cellStyle name="Percent 3 9 6" xfId="4785"/>
    <cellStyle name="Percent 3 9 6 2" xfId="27557"/>
    <cellStyle name="Percent 3 9 7" xfId="8912"/>
    <cellStyle name="Percent 3 9 7 2" xfId="31684"/>
    <cellStyle name="Percent 3 9 8" xfId="13312"/>
    <cellStyle name="Percent 3 9 8 2" xfId="36084"/>
    <cellStyle name="Percent 3 9 9" xfId="17272"/>
    <cellStyle name="Percent 3 9 9 2" xfId="40044"/>
    <cellStyle name="Percent 4" xfId="196"/>
    <cellStyle name="Percent 4 2" xfId="197"/>
    <cellStyle name="Percent 4 2 2" xfId="198"/>
    <cellStyle name="Percent 4 3" xfId="199"/>
    <cellStyle name="Percent 5" xfId="200"/>
    <cellStyle name="Percent 6" xfId="201"/>
    <cellStyle name="Percent 7" xfId="202"/>
    <cellStyle name="Percent 7 2" xfId="203"/>
    <cellStyle name="Percent 8" xfId="204"/>
    <cellStyle name="Percent 8 10" xfId="930"/>
    <cellStyle name="Percent 8 10 10" xfId="23702"/>
    <cellStyle name="Percent 8 10 2" xfId="1645"/>
    <cellStyle name="Percent 8 10 2 2" xfId="5770"/>
    <cellStyle name="Percent 8 10 2 2 2" xfId="28542"/>
    <cellStyle name="Percent 8 10 2 3" xfId="9897"/>
    <cellStyle name="Percent 8 10 2 3 2" xfId="32669"/>
    <cellStyle name="Percent 8 10 2 4" xfId="14297"/>
    <cellStyle name="Percent 8 10 2 4 2" xfId="37069"/>
    <cellStyle name="Percent 8 10 2 5" xfId="18257"/>
    <cellStyle name="Percent 8 10 2 5 2" xfId="41029"/>
    <cellStyle name="Percent 8 10 2 6" xfId="24417"/>
    <cellStyle name="Percent 8 10 3" xfId="2360"/>
    <cellStyle name="Percent 8 10 3 2" xfId="6485"/>
    <cellStyle name="Percent 8 10 3 2 2" xfId="29257"/>
    <cellStyle name="Percent 8 10 3 3" xfId="10612"/>
    <cellStyle name="Percent 8 10 3 3 2" xfId="33384"/>
    <cellStyle name="Percent 8 10 3 4" xfId="15012"/>
    <cellStyle name="Percent 8 10 3 4 2" xfId="37784"/>
    <cellStyle name="Percent 8 10 3 5" xfId="18972"/>
    <cellStyle name="Percent 8 10 3 5 2" xfId="41744"/>
    <cellStyle name="Percent 8 10 3 6" xfId="25132"/>
    <cellStyle name="Percent 8 10 4" xfId="3185"/>
    <cellStyle name="Percent 8 10 4 2" xfId="7310"/>
    <cellStyle name="Percent 8 10 4 2 2" xfId="30082"/>
    <cellStyle name="Percent 8 10 4 3" xfId="11437"/>
    <cellStyle name="Percent 8 10 4 3 2" xfId="34209"/>
    <cellStyle name="Percent 8 10 4 4" xfId="15837"/>
    <cellStyle name="Percent 8 10 4 4 2" xfId="38609"/>
    <cellStyle name="Percent 8 10 4 5" xfId="19797"/>
    <cellStyle name="Percent 8 10 4 5 2" xfId="42569"/>
    <cellStyle name="Percent 8 10 4 6" xfId="25957"/>
    <cellStyle name="Percent 8 10 5" xfId="4175"/>
    <cellStyle name="Percent 8 10 5 2" xfId="8300"/>
    <cellStyle name="Percent 8 10 5 2 2" xfId="31072"/>
    <cellStyle name="Percent 8 10 5 3" xfId="12427"/>
    <cellStyle name="Percent 8 10 5 3 2" xfId="35199"/>
    <cellStyle name="Percent 8 10 5 4" xfId="16827"/>
    <cellStyle name="Percent 8 10 5 4 2" xfId="39599"/>
    <cellStyle name="Percent 8 10 5 5" xfId="20787"/>
    <cellStyle name="Percent 8 10 5 5 2" xfId="43559"/>
    <cellStyle name="Percent 8 10 5 6" xfId="26947"/>
    <cellStyle name="Percent 8 10 6" xfId="5055"/>
    <cellStyle name="Percent 8 10 6 2" xfId="27827"/>
    <cellStyle name="Percent 8 10 7" xfId="9182"/>
    <cellStyle name="Percent 8 10 7 2" xfId="31954"/>
    <cellStyle name="Percent 8 10 8" xfId="13582"/>
    <cellStyle name="Percent 8 10 8 2" xfId="36354"/>
    <cellStyle name="Percent 8 10 9" xfId="17542"/>
    <cellStyle name="Percent 8 10 9 2" xfId="40314"/>
    <cellStyle name="Percent 8 11" xfId="985"/>
    <cellStyle name="Percent 8 11 2" xfId="5110"/>
    <cellStyle name="Percent 8 11 2 2" xfId="27882"/>
    <cellStyle name="Percent 8 11 3" xfId="9237"/>
    <cellStyle name="Percent 8 11 3 2" xfId="32009"/>
    <cellStyle name="Percent 8 11 4" xfId="13637"/>
    <cellStyle name="Percent 8 11 4 2" xfId="36409"/>
    <cellStyle name="Percent 8 11 5" xfId="17597"/>
    <cellStyle name="Percent 8 11 5 2" xfId="40369"/>
    <cellStyle name="Percent 8 11 6" xfId="23757"/>
    <cellStyle name="Percent 8 12" xfId="1700"/>
    <cellStyle name="Percent 8 12 2" xfId="5825"/>
    <cellStyle name="Percent 8 12 2 2" xfId="28597"/>
    <cellStyle name="Percent 8 12 3" xfId="9952"/>
    <cellStyle name="Percent 8 12 3 2" xfId="32724"/>
    <cellStyle name="Percent 8 12 4" xfId="14352"/>
    <cellStyle name="Percent 8 12 4 2" xfId="37124"/>
    <cellStyle name="Percent 8 12 5" xfId="18312"/>
    <cellStyle name="Percent 8 12 5 2" xfId="41084"/>
    <cellStyle name="Percent 8 12 6" xfId="24472"/>
    <cellStyle name="Percent 8 13" xfId="2415"/>
    <cellStyle name="Percent 8 13 2" xfId="6540"/>
    <cellStyle name="Percent 8 13 2 2" xfId="29312"/>
    <cellStyle name="Percent 8 13 3" xfId="10667"/>
    <cellStyle name="Percent 8 13 3 2" xfId="33439"/>
    <cellStyle name="Percent 8 13 4" xfId="15067"/>
    <cellStyle name="Percent 8 13 4 2" xfId="37839"/>
    <cellStyle name="Percent 8 13 5" xfId="19027"/>
    <cellStyle name="Percent 8 13 5 2" xfId="41799"/>
    <cellStyle name="Percent 8 13 6" xfId="25187"/>
    <cellStyle name="Percent 8 14" xfId="2470"/>
    <cellStyle name="Percent 8 14 2" xfId="6595"/>
    <cellStyle name="Percent 8 14 2 2" xfId="29367"/>
    <cellStyle name="Percent 8 14 3" xfId="10722"/>
    <cellStyle name="Percent 8 14 3 2" xfId="33494"/>
    <cellStyle name="Percent 8 14 4" xfId="15122"/>
    <cellStyle name="Percent 8 14 4 2" xfId="37894"/>
    <cellStyle name="Percent 8 14 5" xfId="19082"/>
    <cellStyle name="Percent 8 14 5 2" xfId="41854"/>
    <cellStyle name="Percent 8 14 6" xfId="25242"/>
    <cellStyle name="Percent 8 15" xfId="2525"/>
    <cellStyle name="Percent 8 15 2" xfId="6650"/>
    <cellStyle name="Percent 8 15 2 2" xfId="29422"/>
    <cellStyle name="Percent 8 15 3" xfId="10777"/>
    <cellStyle name="Percent 8 15 3 2" xfId="33549"/>
    <cellStyle name="Percent 8 15 4" xfId="15177"/>
    <cellStyle name="Percent 8 15 4 2" xfId="37949"/>
    <cellStyle name="Percent 8 15 5" xfId="19137"/>
    <cellStyle name="Percent 8 15 5 2" xfId="41909"/>
    <cellStyle name="Percent 8 15 6" xfId="25297"/>
    <cellStyle name="Percent 8 16" xfId="3240"/>
    <cellStyle name="Percent 8 16 2" xfId="7365"/>
    <cellStyle name="Percent 8 16 2 2" xfId="30137"/>
    <cellStyle name="Percent 8 16 3" xfId="11492"/>
    <cellStyle name="Percent 8 16 3 2" xfId="34264"/>
    <cellStyle name="Percent 8 16 4" xfId="15892"/>
    <cellStyle name="Percent 8 16 4 2" xfId="38664"/>
    <cellStyle name="Percent 8 16 5" xfId="19852"/>
    <cellStyle name="Percent 8 16 5 2" xfId="42624"/>
    <cellStyle name="Percent 8 16 6" xfId="26012"/>
    <cellStyle name="Percent 8 17" xfId="3295"/>
    <cellStyle name="Percent 8 17 2" xfId="7420"/>
    <cellStyle name="Percent 8 17 2 2" xfId="30192"/>
    <cellStyle name="Percent 8 17 3" xfId="11547"/>
    <cellStyle name="Percent 8 17 3 2" xfId="34319"/>
    <cellStyle name="Percent 8 17 4" xfId="15947"/>
    <cellStyle name="Percent 8 17 4 2" xfId="38719"/>
    <cellStyle name="Percent 8 17 5" xfId="19907"/>
    <cellStyle name="Percent 8 17 5 2" xfId="42679"/>
    <cellStyle name="Percent 8 17 6" xfId="26067"/>
    <cellStyle name="Percent 8 18" xfId="3350"/>
    <cellStyle name="Percent 8 18 2" xfId="7475"/>
    <cellStyle name="Percent 8 18 2 2" xfId="30247"/>
    <cellStyle name="Percent 8 18 3" xfId="11602"/>
    <cellStyle name="Percent 8 18 3 2" xfId="34374"/>
    <cellStyle name="Percent 8 18 4" xfId="16002"/>
    <cellStyle name="Percent 8 18 4 2" xfId="38774"/>
    <cellStyle name="Percent 8 18 5" xfId="19962"/>
    <cellStyle name="Percent 8 18 5 2" xfId="42734"/>
    <cellStyle name="Percent 8 18 6" xfId="26122"/>
    <cellStyle name="Percent 8 19" xfId="3405"/>
    <cellStyle name="Percent 8 19 2" xfId="7530"/>
    <cellStyle name="Percent 8 19 2 2" xfId="30302"/>
    <cellStyle name="Percent 8 19 3" xfId="11657"/>
    <cellStyle name="Percent 8 19 3 2" xfId="34429"/>
    <cellStyle name="Percent 8 19 4" xfId="16057"/>
    <cellStyle name="Percent 8 19 4 2" xfId="38829"/>
    <cellStyle name="Percent 8 19 5" xfId="20017"/>
    <cellStyle name="Percent 8 19 5 2" xfId="42789"/>
    <cellStyle name="Percent 8 19 6" xfId="26177"/>
    <cellStyle name="Percent 8 2" xfId="270"/>
    <cellStyle name="Percent 8 2 10" xfId="8577"/>
    <cellStyle name="Percent 8 2 10 2" xfId="31349"/>
    <cellStyle name="Percent 8 2 11" xfId="12537"/>
    <cellStyle name="Percent 8 2 11 2" xfId="35309"/>
    <cellStyle name="Percent 8 2 12" xfId="12977"/>
    <cellStyle name="Percent 8 2 12 2" xfId="35749"/>
    <cellStyle name="Percent 8 2 13" xfId="16937"/>
    <cellStyle name="Percent 8 2 13 2" xfId="39709"/>
    <cellStyle name="Percent 8 2 14" xfId="380"/>
    <cellStyle name="Percent 8 2 14 2" xfId="23152"/>
    <cellStyle name="Percent 8 2 15" xfId="23042"/>
    <cellStyle name="Percent 8 2 2" xfId="435"/>
    <cellStyle name="Percent 8 2 2 10" xfId="17047"/>
    <cellStyle name="Percent 8 2 2 10 2" xfId="39819"/>
    <cellStyle name="Percent 8 2 2 11" xfId="23207"/>
    <cellStyle name="Percent 8 2 2 2" xfId="1150"/>
    <cellStyle name="Percent 8 2 2 2 2" xfId="5275"/>
    <cellStyle name="Percent 8 2 2 2 2 2" xfId="28047"/>
    <cellStyle name="Percent 8 2 2 2 3" xfId="9402"/>
    <cellStyle name="Percent 8 2 2 2 3 2" xfId="32174"/>
    <cellStyle name="Percent 8 2 2 2 4" xfId="13802"/>
    <cellStyle name="Percent 8 2 2 2 4 2" xfId="36574"/>
    <cellStyle name="Percent 8 2 2 2 5" xfId="17762"/>
    <cellStyle name="Percent 8 2 2 2 5 2" xfId="40534"/>
    <cellStyle name="Percent 8 2 2 2 6" xfId="23922"/>
    <cellStyle name="Percent 8 2 2 3" xfId="1865"/>
    <cellStyle name="Percent 8 2 2 3 2" xfId="5990"/>
    <cellStyle name="Percent 8 2 2 3 2 2" xfId="28762"/>
    <cellStyle name="Percent 8 2 2 3 3" xfId="10117"/>
    <cellStyle name="Percent 8 2 2 3 3 2" xfId="32889"/>
    <cellStyle name="Percent 8 2 2 3 4" xfId="14517"/>
    <cellStyle name="Percent 8 2 2 3 4 2" xfId="37289"/>
    <cellStyle name="Percent 8 2 2 3 5" xfId="18477"/>
    <cellStyle name="Percent 8 2 2 3 5 2" xfId="41249"/>
    <cellStyle name="Percent 8 2 2 3 6" xfId="24637"/>
    <cellStyle name="Percent 8 2 2 4" xfId="2690"/>
    <cellStyle name="Percent 8 2 2 4 2" xfId="6815"/>
    <cellStyle name="Percent 8 2 2 4 2 2" xfId="29587"/>
    <cellStyle name="Percent 8 2 2 4 3" xfId="10942"/>
    <cellStyle name="Percent 8 2 2 4 3 2" xfId="33714"/>
    <cellStyle name="Percent 8 2 2 4 4" xfId="15342"/>
    <cellStyle name="Percent 8 2 2 4 4 2" xfId="38114"/>
    <cellStyle name="Percent 8 2 2 4 5" xfId="19302"/>
    <cellStyle name="Percent 8 2 2 4 5 2" xfId="42074"/>
    <cellStyle name="Percent 8 2 2 4 6" xfId="25462"/>
    <cellStyle name="Percent 8 2 2 5" xfId="3680"/>
    <cellStyle name="Percent 8 2 2 5 2" xfId="7805"/>
    <cellStyle name="Percent 8 2 2 5 2 2" xfId="30577"/>
    <cellStyle name="Percent 8 2 2 5 3" xfId="11932"/>
    <cellStyle name="Percent 8 2 2 5 3 2" xfId="34704"/>
    <cellStyle name="Percent 8 2 2 5 4" xfId="16332"/>
    <cellStyle name="Percent 8 2 2 5 4 2" xfId="39104"/>
    <cellStyle name="Percent 8 2 2 5 5" xfId="20292"/>
    <cellStyle name="Percent 8 2 2 5 5 2" xfId="43064"/>
    <cellStyle name="Percent 8 2 2 5 6" xfId="26452"/>
    <cellStyle name="Percent 8 2 2 6" xfId="4560"/>
    <cellStyle name="Percent 8 2 2 6 2" xfId="27332"/>
    <cellStyle name="Percent 8 2 2 7" xfId="8687"/>
    <cellStyle name="Percent 8 2 2 7 2" xfId="31459"/>
    <cellStyle name="Percent 8 2 2 8" xfId="12647"/>
    <cellStyle name="Percent 8 2 2 8 2" xfId="35419"/>
    <cellStyle name="Percent 8 2 2 9" xfId="13087"/>
    <cellStyle name="Percent 8 2 2 9 2" xfId="35859"/>
    <cellStyle name="Percent 8 2 3" xfId="545"/>
    <cellStyle name="Percent 8 2 3 10" xfId="17157"/>
    <cellStyle name="Percent 8 2 3 10 2" xfId="39929"/>
    <cellStyle name="Percent 8 2 3 11" xfId="23317"/>
    <cellStyle name="Percent 8 2 3 2" xfId="1260"/>
    <cellStyle name="Percent 8 2 3 2 2" xfId="5385"/>
    <cellStyle name="Percent 8 2 3 2 2 2" xfId="28157"/>
    <cellStyle name="Percent 8 2 3 2 3" xfId="9512"/>
    <cellStyle name="Percent 8 2 3 2 3 2" xfId="32284"/>
    <cellStyle name="Percent 8 2 3 2 4" xfId="13912"/>
    <cellStyle name="Percent 8 2 3 2 4 2" xfId="36684"/>
    <cellStyle name="Percent 8 2 3 2 5" xfId="17872"/>
    <cellStyle name="Percent 8 2 3 2 5 2" xfId="40644"/>
    <cellStyle name="Percent 8 2 3 2 6" xfId="24032"/>
    <cellStyle name="Percent 8 2 3 3" xfId="1975"/>
    <cellStyle name="Percent 8 2 3 3 2" xfId="6100"/>
    <cellStyle name="Percent 8 2 3 3 2 2" xfId="28872"/>
    <cellStyle name="Percent 8 2 3 3 3" xfId="10227"/>
    <cellStyle name="Percent 8 2 3 3 3 2" xfId="32999"/>
    <cellStyle name="Percent 8 2 3 3 4" xfId="14627"/>
    <cellStyle name="Percent 8 2 3 3 4 2" xfId="37399"/>
    <cellStyle name="Percent 8 2 3 3 5" xfId="18587"/>
    <cellStyle name="Percent 8 2 3 3 5 2" xfId="41359"/>
    <cellStyle name="Percent 8 2 3 3 6" xfId="24747"/>
    <cellStyle name="Percent 8 2 3 4" xfId="2800"/>
    <cellStyle name="Percent 8 2 3 4 2" xfId="6925"/>
    <cellStyle name="Percent 8 2 3 4 2 2" xfId="29697"/>
    <cellStyle name="Percent 8 2 3 4 3" xfId="11052"/>
    <cellStyle name="Percent 8 2 3 4 3 2" xfId="33824"/>
    <cellStyle name="Percent 8 2 3 4 4" xfId="15452"/>
    <cellStyle name="Percent 8 2 3 4 4 2" xfId="38224"/>
    <cellStyle name="Percent 8 2 3 4 5" xfId="19412"/>
    <cellStyle name="Percent 8 2 3 4 5 2" xfId="42184"/>
    <cellStyle name="Percent 8 2 3 4 6" xfId="25572"/>
    <cellStyle name="Percent 8 2 3 5" xfId="3790"/>
    <cellStyle name="Percent 8 2 3 5 2" xfId="7915"/>
    <cellStyle name="Percent 8 2 3 5 2 2" xfId="30687"/>
    <cellStyle name="Percent 8 2 3 5 3" xfId="12042"/>
    <cellStyle name="Percent 8 2 3 5 3 2" xfId="34814"/>
    <cellStyle name="Percent 8 2 3 5 4" xfId="16442"/>
    <cellStyle name="Percent 8 2 3 5 4 2" xfId="39214"/>
    <cellStyle name="Percent 8 2 3 5 5" xfId="20402"/>
    <cellStyle name="Percent 8 2 3 5 5 2" xfId="43174"/>
    <cellStyle name="Percent 8 2 3 5 6" xfId="26562"/>
    <cellStyle name="Percent 8 2 3 6" xfId="4670"/>
    <cellStyle name="Percent 8 2 3 6 2" xfId="27442"/>
    <cellStyle name="Percent 8 2 3 7" xfId="8797"/>
    <cellStyle name="Percent 8 2 3 7 2" xfId="31569"/>
    <cellStyle name="Percent 8 2 3 8" xfId="12757"/>
    <cellStyle name="Percent 8 2 3 8 2" xfId="35529"/>
    <cellStyle name="Percent 8 2 3 9" xfId="13197"/>
    <cellStyle name="Percent 8 2 3 9 2" xfId="35969"/>
    <cellStyle name="Percent 8 2 4" xfId="820"/>
    <cellStyle name="Percent 8 2 4 10" xfId="23592"/>
    <cellStyle name="Percent 8 2 4 2" xfId="1535"/>
    <cellStyle name="Percent 8 2 4 2 2" xfId="5660"/>
    <cellStyle name="Percent 8 2 4 2 2 2" xfId="28432"/>
    <cellStyle name="Percent 8 2 4 2 3" xfId="9787"/>
    <cellStyle name="Percent 8 2 4 2 3 2" xfId="32559"/>
    <cellStyle name="Percent 8 2 4 2 4" xfId="14187"/>
    <cellStyle name="Percent 8 2 4 2 4 2" xfId="36959"/>
    <cellStyle name="Percent 8 2 4 2 5" xfId="18147"/>
    <cellStyle name="Percent 8 2 4 2 5 2" xfId="40919"/>
    <cellStyle name="Percent 8 2 4 2 6" xfId="24307"/>
    <cellStyle name="Percent 8 2 4 3" xfId="2250"/>
    <cellStyle name="Percent 8 2 4 3 2" xfId="6375"/>
    <cellStyle name="Percent 8 2 4 3 2 2" xfId="29147"/>
    <cellStyle name="Percent 8 2 4 3 3" xfId="10502"/>
    <cellStyle name="Percent 8 2 4 3 3 2" xfId="33274"/>
    <cellStyle name="Percent 8 2 4 3 4" xfId="14902"/>
    <cellStyle name="Percent 8 2 4 3 4 2" xfId="37674"/>
    <cellStyle name="Percent 8 2 4 3 5" xfId="18862"/>
    <cellStyle name="Percent 8 2 4 3 5 2" xfId="41634"/>
    <cellStyle name="Percent 8 2 4 3 6" xfId="25022"/>
    <cellStyle name="Percent 8 2 4 4" xfId="3075"/>
    <cellStyle name="Percent 8 2 4 4 2" xfId="7200"/>
    <cellStyle name="Percent 8 2 4 4 2 2" xfId="29972"/>
    <cellStyle name="Percent 8 2 4 4 3" xfId="11327"/>
    <cellStyle name="Percent 8 2 4 4 3 2" xfId="34099"/>
    <cellStyle name="Percent 8 2 4 4 4" xfId="15727"/>
    <cellStyle name="Percent 8 2 4 4 4 2" xfId="38499"/>
    <cellStyle name="Percent 8 2 4 4 5" xfId="19687"/>
    <cellStyle name="Percent 8 2 4 4 5 2" xfId="42459"/>
    <cellStyle name="Percent 8 2 4 4 6" xfId="25847"/>
    <cellStyle name="Percent 8 2 4 5" xfId="4065"/>
    <cellStyle name="Percent 8 2 4 5 2" xfId="8190"/>
    <cellStyle name="Percent 8 2 4 5 2 2" xfId="30962"/>
    <cellStyle name="Percent 8 2 4 5 3" xfId="12317"/>
    <cellStyle name="Percent 8 2 4 5 3 2" xfId="35089"/>
    <cellStyle name="Percent 8 2 4 5 4" xfId="16717"/>
    <cellStyle name="Percent 8 2 4 5 4 2" xfId="39489"/>
    <cellStyle name="Percent 8 2 4 5 5" xfId="20677"/>
    <cellStyle name="Percent 8 2 4 5 5 2" xfId="43449"/>
    <cellStyle name="Percent 8 2 4 5 6" xfId="26837"/>
    <cellStyle name="Percent 8 2 4 6" xfId="4945"/>
    <cellStyle name="Percent 8 2 4 6 2" xfId="27717"/>
    <cellStyle name="Percent 8 2 4 7" xfId="9072"/>
    <cellStyle name="Percent 8 2 4 7 2" xfId="31844"/>
    <cellStyle name="Percent 8 2 4 8" xfId="13472"/>
    <cellStyle name="Percent 8 2 4 8 2" xfId="36244"/>
    <cellStyle name="Percent 8 2 4 9" xfId="17432"/>
    <cellStyle name="Percent 8 2 4 9 2" xfId="40204"/>
    <cellStyle name="Percent 8 2 5" xfId="1040"/>
    <cellStyle name="Percent 8 2 5 2" xfId="5165"/>
    <cellStyle name="Percent 8 2 5 2 2" xfId="27937"/>
    <cellStyle name="Percent 8 2 5 3" xfId="9292"/>
    <cellStyle name="Percent 8 2 5 3 2" xfId="32064"/>
    <cellStyle name="Percent 8 2 5 4" xfId="13692"/>
    <cellStyle name="Percent 8 2 5 4 2" xfId="36464"/>
    <cellStyle name="Percent 8 2 5 5" xfId="17652"/>
    <cellStyle name="Percent 8 2 5 5 2" xfId="40424"/>
    <cellStyle name="Percent 8 2 5 6" xfId="23812"/>
    <cellStyle name="Percent 8 2 6" xfId="1755"/>
    <cellStyle name="Percent 8 2 6 2" xfId="5880"/>
    <cellStyle name="Percent 8 2 6 2 2" xfId="28652"/>
    <cellStyle name="Percent 8 2 6 3" xfId="10007"/>
    <cellStyle name="Percent 8 2 6 3 2" xfId="32779"/>
    <cellStyle name="Percent 8 2 6 4" xfId="14407"/>
    <cellStyle name="Percent 8 2 6 4 2" xfId="37179"/>
    <cellStyle name="Percent 8 2 6 5" xfId="18367"/>
    <cellStyle name="Percent 8 2 6 5 2" xfId="41139"/>
    <cellStyle name="Percent 8 2 6 6" xfId="24527"/>
    <cellStyle name="Percent 8 2 7" xfId="2580"/>
    <cellStyle name="Percent 8 2 7 2" xfId="6705"/>
    <cellStyle name="Percent 8 2 7 2 2" xfId="29477"/>
    <cellStyle name="Percent 8 2 7 3" xfId="10832"/>
    <cellStyle name="Percent 8 2 7 3 2" xfId="33604"/>
    <cellStyle name="Percent 8 2 7 4" xfId="15232"/>
    <cellStyle name="Percent 8 2 7 4 2" xfId="38004"/>
    <cellStyle name="Percent 8 2 7 5" xfId="19192"/>
    <cellStyle name="Percent 8 2 7 5 2" xfId="41964"/>
    <cellStyle name="Percent 8 2 7 6" xfId="25352"/>
    <cellStyle name="Percent 8 2 8" xfId="3570"/>
    <cellStyle name="Percent 8 2 8 2" xfId="7695"/>
    <cellStyle name="Percent 8 2 8 2 2" xfId="30467"/>
    <cellStyle name="Percent 8 2 8 3" xfId="11822"/>
    <cellStyle name="Percent 8 2 8 3 2" xfId="34594"/>
    <cellStyle name="Percent 8 2 8 4" xfId="16222"/>
    <cellStyle name="Percent 8 2 8 4 2" xfId="38994"/>
    <cellStyle name="Percent 8 2 8 5" xfId="20182"/>
    <cellStyle name="Percent 8 2 8 5 2" xfId="42954"/>
    <cellStyle name="Percent 8 2 8 6" xfId="26342"/>
    <cellStyle name="Percent 8 2 9" xfId="4450"/>
    <cellStyle name="Percent 8 2 9 2" xfId="27222"/>
    <cellStyle name="Percent 8 20" xfId="3460"/>
    <cellStyle name="Percent 8 20 2" xfId="7585"/>
    <cellStyle name="Percent 8 20 2 2" xfId="30357"/>
    <cellStyle name="Percent 8 20 3" xfId="11712"/>
    <cellStyle name="Percent 8 20 3 2" xfId="34484"/>
    <cellStyle name="Percent 8 20 4" xfId="16112"/>
    <cellStyle name="Percent 8 20 4 2" xfId="38884"/>
    <cellStyle name="Percent 8 20 5" xfId="20072"/>
    <cellStyle name="Percent 8 20 5 2" xfId="42844"/>
    <cellStyle name="Percent 8 20 6" xfId="26232"/>
    <cellStyle name="Percent 8 21" xfId="3515"/>
    <cellStyle name="Percent 8 21 2" xfId="7640"/>
    <cellStyle name="Percent 8 21 2 2" xfId="30412"/>
    <cellStyle name="Percent 8 21 3" xfId="11767"/>
    <cellStyle name="Percent 8 21 3 2" xfId="34539"/>
    <cellStyle name="Percent 8 21 4" xfId="16167"/>
    <cellStyle name="Percent 8 21 4 2" xfId="38939"/>
    <cellStyle name="Percent 8 21 5" xfId="20127"/>
    <cellStyle name="Percent 8 21 5 2" xfId="42899"/>
    <cellStyle name="Percent 8 21 6" xfId="26287"/>
    <cellStyle name="Percent 8 22" xfId="4230"/>
    <cellStyle name="Percent 8 22 2" xfId="27002"/>
    <cellStyle name="Percent 8 23" xfId="4285"/>
    <cellStyle name="Percent 8 23 2" xfId="27057"/>
    <cellStyle name="Percent 8 24" xfId="4340"/>
    <cellStyle name="Percent 8 24 2" xfId="27112"/>
    <cellStyle name="Percent 8 25" xfId="4395"/>
    <cellStyle name="Percent 8 25 2" xfId="27167"/>
    <cellStyle name="Percent 8 26" xfId="8355"/>
    <cellStyle name="Percent 8 26 2" xfId="31127"/>
    <cellStyle name="Percent 8 27" xfId="8412"/>
    <cellStyle name="Percent 8 27 2" xfId="31184"/>
    <cellStyle name="Percent 8 28" xfId="8467"/>
    <cellStyle name="Percent 8 28 2" xfId="31239"/>
    <cellStyle name="Percent 8 29" xfId="8522"/>
    <cellStyle name="Percent 8 29 2" xfId="31294"/>
    <cellStyle name="Percent 8 3" xfId="325"/>
    <cellStyle name="Percent 8 3 10" xfId="16992"/>
    <cellStyle name="Percent 8 3 10 2" xfId="39764"/>
    <cellStyle name="Percent 8 3 11" xfId="23097"/>
    <cellStyle name="Percent 8 3 2" xfId="1095"/>
    <cellStyle name="Percent 8 3 2 2" xfId="5220"/>
    <cellStyle name="Percent 8 3 2 2 2" xfId="27992"/>
    <cellStyle name="Percent 8 3 2 3" xfId="9347"/>
    <cellStyle name="Percent 8 3 2 3 2" xfId="32119"/>
    <cellStyle name="Percent 8 3 2 4" xfId="13747"/>
    <cellStyle name="Percent 8 3 2 4 2" xfId="36519"/>
    <cellStyle name="Percent 8 3 2 5" xfId="17707"/>
    <cellStyle name="Percent 8 3 2 5 2" xfId="40479"/>
    <cellStyle name="Percent 8 3 2 6" xfId="23867"/>
    <cellStyle name="Percent 8 3 3" xfId="1810"/>
    <cellStyle name="Percent 8 3 3 2" xfId="5935"/>
    <cellStyle name="Percent 8 3 3 2 2" xfId="28707"/>
    <cellStyle name="Percent 8 3 3 3" xfId="10062"/>
    <cellStyle name="Percent 8 3 3 3 2" xfId="32834"/>
    <cellStyle name="Percent 8 3 3 4" xfId="14462"/>
    <cellStyle name="Percent 8 3 3 4 2" xfId="37234"/>
    <cellStyle name="Percent 8 3 3 5" xfId="18422"/>
    <cellStyle name="Percent 8 3 3 5 2" xfId="41194"/>
    <cellStyle name="Percent 8 3 3 6" xfId="24582"/>
    <cellStyle name="Percent 8 3 4" xfId="2635"/>
    <cellStyle name="Percent 8 3 4 2" xfId="6760"/>
    <cellStyle name="Percent 8 3 4 2 2" xfId="29532"/>
    <cellStyle name="Percent 8 3 4 3" xfId="10887"/>
    <cellStyle name="Percent 8 3 4 3 2" xfId="33659"/>
    <cellStyle name="Percent 8 3 4 4" xfId="15287"/>
    <cellStyle name="Percent 8 3 4 4 2" xfId="38059"/>
    <cellStyle name="Percent 8 3 4 5" xfId="19247"/>
    <cellStyle name="Percent 8 3 4 5 2" xfId="42019"/>
    <cellStyle name="Percent 8 3 4 6" xfId="25407"/>
    <cellStyle name="Percent 8 3 5" xfId="3625"/>
    <cellStyle name="Percent 8 3 5 2" xfId="7750"/>
    <cellStyle name="Percent 8 3 5 2 2" xfId="30522"/>
    <cellStyle name="Percent 8 3 5 3" xfId="11877"/>
    <cellStyle name="Percent 8 3 5 3 2" xfId="34649"/>
    <cellStyle name="Percent 8 3 5 4" xfId="16277"/>
    <cellStyle name="Percent 8 3 5 4 2" xfId="39049"/>
    <cellStyle name="Percent 8 3 5 5" xfId="20237"/>
    <cellStyle name="Percent 8 3 5 5 2" xfId="43009"/>
    <cellStyle name="Percent 8 3 5 6" xfId="26397"/>
    <cellStyle name="Percent 8 3 6" xfId="4505"/>
    <cellStyle name="Percent 8 3 6 2" xfId="27277"/>
    <cellStyle name="Percent 8 3 7" xfId="8632"/>
    <cellStyle name="Percent 8 3 7 2" xfId="31404"/>
    <cellStyle name="Percent 8 3 8" xfId="12592"/>
    <cellStyle name="Percent 8 3 8 2" xfId="35364"/>
    <cellStyle name="Percent 8 3 9" xfId="13032"/>
    <cellStyle name="Percent 8 3 9 2" xfId="35804"/>
    <cellStyle name="Percent 8 30" xfId="12482"/>
    <cellStyle name="Percent 8 30 2" xfId="35254"/>
    <cellStyle name="Percent 8 31" xfId="12812"/>
    <cellStyle name="Percent 8 31 2" xfId="35584"/>
    <cellStyle name="Percent 8 32" xfId="12867"/>
    <cellStyle name="Percent 8 32 2" xfId="35639"/>
    <cellStyle name="Percent 8 33" xfId="12922"/>
    <cellStyle name="Percent 8 33 2" xfId="35694"/>
    <cellStyle name="Percent 8 34" xfId="16882"/>
    <cellStyle name="Percent 8 34 2" xfId="39654"/>
    <cellStyle name="Percent 8 35" xfId="20842"/>
    <cellStyle name="Percent 8 35 2" xfId="43614"/>
    <cellStyle name="Percent 8 36" xfId="20897"/>
    <cellStyle name="Percent 8 36 2" xfId="43669"/>
    <cellStyle name="Percent 8 37" xfId="20952"/>
    <cellStyle name="Percent 8 37 2" xfId="43724"/>
    <cellStyle name="Percent 8 38" xfId="21007"/>
    <cellStyle name="Percent 8 38 2" xfId="43779"/>
    <cellStyle name="Percent 8 39" xfId="21062"/>
    <cellStyle name="Percent 8 39 2" xfId="43834"/>
    <cellStyle name="Percent 8 4" xfId="490"/>
    <cellStyle name="Percent 8 4 10" xfId="17102"/>
    <cellStyle name="Percent 8 4 10 2" xfId="39874"/>
    <cellStyle name="Percent 8 4 11" xfId="23262"/>
    <cellStyle name="Percent 8 4 2" xfId="1205"/>
    <cellStyle name="Percent 8 4 2 2" xfId="5330"/>
    <cellStyle name="Percent 8 4 2 2 2" xfId="28102"/>
    <cellStyle name="Percent 8 4 2 3" xfId="9457"/>
    <cellStyle name="Percent 8 4 2 3 2" xfId="32229"/>
    <cellStyle name="Percent 8 4 2 4" xfId="13857"/>
    <cellStyle name="Percent 8 4 2 4 2" xfId="36629"/>
    <cellStyle name="Percent 8 4 2 5" xfId="17817"/>
    <cellStyle name="Percent 8 4 2 5 2" xfId="40589"/>
    <cellStyle name="Percent 8 4 2 6" xfId="23977"/>
    <cellStyle name="Percent 8 4 3" xfId="1920"/>
    <cellStyle name="Percent 8 4 3 2" xfId="6045"/>
    <cellStyle name="Percent 8 4 3 2 2" xfId="28817"/>
    <cellStyle name="Percent 8 4 3 3" xfId="10172"/>
    <cellStyle name="Percent 8 4 3 3 2" xfId="32944"/>
    <cellStyle name="Percent 8 4 3 4" xfId="14572"/>
    <cellStyle name="Percent 8 4 3 4 2" xfId="37344"/>
    <cellStyle name="Percent 8 4 3 5" xfId="18532"/>
    <cellStyle name="Percent 8 4 3 5 2" xfId="41304"/>
    <cellStyle name="Percent 8 4 3 6" xfId="24692"/>
    <cellStyle name="Percent 8 4 4" xfId="2745"/>
    <cellStyle name="Percent 8 4 4 2" xfId="6870"/>
    <cellStyle name="Percent 8 4 4 2 2" xfId="29642"/>
    <cellStyle name="Percent 8 4 4 3" xfId="10997"/>
    <cellStyle name="Percent 8 4 4 3 2" xfId="33769"/>
    <cellStyle name="Percent 8 4 4 4" xfId="15397"/>
    <cellStyle name="Percent 8 4 4 4 2" xfId="38169"/>
    <cellStyle name="Percent 8 4 4 5" xfId="19357"/>
    <cellStyle name="Percent 8 4 4 5 2" xfId="42129"/>
    <cellStyle name="Percent 8 4 4 6" xfId="25517"/>
    <cellStyle name="Percent 8 4 5" xfId="3735"/>
    <cellStyle name="Percent 8 4 5 2" xfId="7860"/>
    <cellStyle name="Percent 8 4 5 2 2" xfId="30632"/>
    <cellStyle name="Percent 8 4 5 3" xfId="11987"/>
    <cellStyle name="Percent 8 4 5 3 2" xfId="34759"/>
    <cellStyle name="Percent 8 4 5 4" xfId="16387"/>
    <cellStyle name="Percent 8 4 5 4 2" xfId="39159"/>
    <cellStyle name="Percent 8 4 5 5" xfId="20347"/>
    <cellStyle name="Percent 8 4 5 5 2" xfId="43119"/>
    <cellStyle name="Percent 8 4 5 6" xfId="26507"/>
    <cellStyle name="Percent 8 4 6" xfId="4615"/>
    <cellStyle name="Percent 8 4 6 2" xfId="27387"/>
    <cellStyle name="Percent 8 4 7" xfId="8742"/>
    <cellStyle name="Percent 8 4 7 2" xfId="31514"/>
    <cellStyle name="Percent 8 4 8" xfId="12702"/>
    <cellStyle name="Percent 8 4 8 2" xfId="35474"/>
    <cellStyle name="Percent 8 4 9" xfId="13142"/>
    <cellStyle name="Percent 8 4 9 2" xfId="35914"/>
    <cellStyle name="Percent 8 40" xfId="21117"/>
    <cellStyle name="Percent 8 40 2" xfId="43889"/>
    <cellStyle name="Percent 8 41" xfId="21172"/>
    <cellStyle name="Percent 8 41 2" xfId="43944"/>
    <cellStyle name="Percent 8 42" xfId="21227"/>
    <cellStyle name="Percent 8 42 2" xfId="43999"/>
    <cellStyle name="Percent 8 43" xfId="21282"/>
    <cellStyle name="Percent 8 43 2" xfId="44054"/>
    <cellStyle name="Percent 8 44" xfId="21337"/>
    <cellStyle name="Percent 8 44 2" xfId="44109"/>
    <cellStyle name="Percent 8 45" xfId="21392"/>
    <cellStyle name="Percent 8 45 2" xfId="44164"/>
    <cellStyle name="Percent 8 46" xfId="21447"/>
    <cellStyle name="Percent 8 46 2" xfId="44219"/>
    <cellStyle name="Percent 8 47" xfId="21502"/>
    <cellStyle name="Percent 8 47 2" xfId="44274"/>
    <cellStyle name="Percent 8 48" xfId="21557"/>
    <cellStyle name="Percent 8 48 2" xfId="44329"/>
    <cellStyle name="Percent 8 49" xfId="21612"/>
    <cellStyle name="Percent 8 49 2" xfId="44384"/>
    <cellStyle name="Percent 8 5" xfId="600"/>
    <cellStyle name="Percent 8 5 10" xfId="23372"/>
    <cellStyle name="Percent 8 5 2" xfId="1315"/>
    <cellStyle name="Percent 8 5 2 2" xfId="5440"/>
    <cellStyle name="Percent 8 5 2 2 2" xfId="28212"/>
    <cellStyle name="Percent 8 5 2 3" xfId="9567"/>
    <cellStyle name="Percent 8 5 2 3 2" xfId="32339"/>
    <cellStyle name="Percent 8 5 2 4" xfId="13967"/>
    <cellStyle name="Percent 8 5 2 4 2" xfId="36739"/>
    <cellStyle name="Percent 8 5 2 5" xfId="17927"/>
    <cellStyle name="Percent 8 5 2 5 2" xfId="40699"/>
    <cellStyle name="Percent 8 5 2 6" xfId="24087"/>
    <cellStyle name="Percent 8 5 3" xfId="2030"/>
    <cellStyle name="Percent 8 5 3 2" xfId="6155"/>
    <cellStyle name="Percent 8 5 3 2 2" xfId="28927"/>
    <cellStyle name="Percent 8 5 3 3" xfId="10282"/>
    <cellStyle name="Percent 8 5 3 3 2" xfId="33054"/>
    <cellStyle name="Percent 8 5 3 4" xfId="14682"/>
    <cellStyle name="Percent 8 5 3 4 2" xfId="37454"/>
    <cellStyle name="Percent 8 5 3 5" xfId="18642"/>
    <cellStyle name="Percent 8 5 3 5 2" xfId="41414"/>
    <cellStyle name="Percent 8 5 3 6" xfId="24802"/>
    <cellStyle name="Percent 8 5 4" xfId="2855"/>
    <cellStyle name="Percent 8 5 4 2" xfId="6980"/>
    <cellStyle name="Percent 8 5 4 2 2" xfId="29752"/>
    <cellStyle name="Percent 8 5 4 3" xfId="11107"/>
    <cellStyle name="Percent 8 5 4 3 2" xfId="33879"/>
    <cellStyle name="Percent 8 5 4 4" xfId="15507"/>
    <cellStyle name="Percent 8 5 4 4 2" xfId="38279"/>
    <cellStyle name="Percent 8 5 4 5" xfId="19467"/>
    <cellStyle name="Percent 8 5 4 5 2" xfId="42239"/>
    <cellStyle name="Percent 8 5 4 6" xfId="25627"/>
    <cellStyle name="Percent 8 5 5" xfId="3845"/>
    <cellStyle name="Percent 8 5 5 2" xfId="7970"/>
    <cellStyle name="Percent 8 5 5 2 2" xfId="30742"/>
    <cellStyle name="Percent 8 5 5 3" xfId="12097"/>
    <cellStyle name="Percent 8 5 5 3 2" xfId="34869"/>
    <cellStyle name="Percent 8 5 5 4" xfId="16497"/>
    <cellStyle name="Percent 8 5 5 4 2" xfId="39269"/>
    <cellStyle name="Percent 8 5 5 5" xfId="20457"/>
    <cellStyle name="Percent 8 5 5 5 2" xfId="43229"/>
    <cellStyle name="Percent 8 5 5 6" xfId="26617"/>
    <cellStyle name="Percent 8 5 6" xfId="4725"/>
    <cellStyle name="Percent 8 5 6 2" xfId="27497"/>
    <cellStyle name="Percent 8 5 7" xfId="8852"/>
    <cellStyle name="Percent 8 5 7 2" xfId="31624"/>
    <cellStyle name="Percent 8 5 8" xfId="13252"/>
    <cellStyle name="Percent 8 5 8 2" xfId="36024"/>
    <cellStyle name="Percent 8 5 9" xfId="17212"/>
    <cellStyle name="Percent 8 5 9 2" xfId="39984"/>
    <cellStyle name="Percent 8 50" xfId="21667"/>
    <cellStyle name="Percent 8 50 2" xfId="44439"/>
    <cellStyle name="Percent 8 51" xfId="21722"/>
    <cellStyle name="Percent 8 51 2" xfId="44494"/>
    <cellStyle name="Percent 8 52" xfId="21777"/>
    <cellStyle name="Percent 8 52 2" xfId="44549"/>
    <cellStyle name="Percent 8 53" xfId="21832"/>
    <cellStyle name="Percent 8 53 2" xfId="44604"/>
    <cellStyle name="Percent 8 54" xfId="21887"/>
    <cellStyle name="Percent 8 54 2" xfId="44659"/>
    <cellStyle name="Percent 8 55" xfId="21942"/>
    <cellStyle name="Percent 8 55 2" xfId="44714"/>
    <cellStyle name="Percent 8 56" xfId="21997"/>
    <cellStyle name="Percent 8 56 2" xfId="44769"/>
    <cellStyle name="Percent 8 57" xfId="22052"/>
    <cellStyle name="Percent 8 57 2" xfId="44824"/>
    <cellStyle name="Percent 8 58" xfId="22107"/>
    <cellStyle name="Percent 8 58 2" xfId="44879"/>
    <cellStyle name="Percent 8 59" xfId="22162"/>
    <cellStyle name="Percent 8 59 2" xfId="44934"/>
    <cellStyle name="Percent 8 6" xfId="655"/>
    <cellStyle name="Percent 8 6 10" xfId="23427"/>
    <cellStyle name="Percent 8 6 2" xfId="1370"/>
    <cellStyle name="Percent 8 6 2 2" xfId="5495"/>
    <cellStyle name="Percent 8 6 2 2 2" xfId="28267"/>
    <cellStyle name="Percent 8 6 2 3" xfId="9622"/>
    <cellStyle name="Percent 8 6 2 3 2" xfId="32394"/>
    <cellStyle name="Percent 8 6 2 4" xfId="14022"/>
    <cellStyle name="Percent 8 6 2 4 2" xfId="36794"/>
    <cellStyle name="Percent 8 6 2 5" xfId="17982"/>
    <cellStyle name="Percent 8 6 2 5 2" xfId="40754"/>
    <cellStyle name="Percent 8 6 2 6" xfId="24142"/>
    <cellStyle name="Percent 8 6 3" xfId="2085"/>
    <cellStyle name="Percent 8 6 3 2" xfId="6210"/>
    <cellStyle name="Percent 8 6 3 2 2" xfId="28982"/>
    <cellStyle name="Percent 8 6 3 3" xfId="10337"/>
    <cellStyle name="Percent 8 6 3 3 2" xfId="33109"/>
    <cellStyle name="Percent 8 6 3 4" xfId="14737"/>
    <cellStyle name="Percent 8 6 3 4 2" xfId="37509"/>
    <cellStyle name="Percent 8 6 3 5" xfId="18697"/>
    <cellStyle name="Percent 8 6 3 5 2" xfId="41469"/>
    <cellStyle name="Percent 8 6 3 6" xfId="24857"/>
    <cellStyle name="Percent 8 6 4" xfId="2910"/>
    <cellStyle name="Percent 8 6 4 2" xfId="7035"/>
    <cellStyle name="Percent 8 6 4 2 2" xfId="29807"/>
    <cellStyle name="Percent 8 6 4 3" xfId="11162"/>
    <cellStyle name="Percent 8 6 4 3 2" xfId="33934"/>
    <cellStyle name="Percent 8 6 4 4" xfId="15562"/>
    <cellStyle name="Percent 8 6 4 4 2" xfId="38334"/>
    <cellStyle name="Percent 8 6 4 5" xfId="19522"/>
    <cellStyle name="Percent 8 6 4 5 2" xfId="42294"/>
    <cellStyle name="Percent 8 6 4 6" xfId="25682"/>
    <cellStyle name="Percent 8 6 5" xfId="3900"/>
    <cellStyle name="Percent 8 6 5 2" xfId="8025"/>
    <cellStyle name="Percent 8 6 5 2 2" xfId="30797"/>
    <cellStyle name="Percent 8 6 5 3" xfId="12152"/>
    <cellStyle name="Percent 8 6 5 3 2" xfId="34924"/>
    <cellStyle name="Percent 8 6 5 4" xfId="16552"/>
    <cellStyle name="Percent 8 6 5 4 2" xfId="39324"/>
    <cellStyle name="Percent 8 6 5 5" xfId="20512"/>
    <cellStyle name="Percent 8 6 5 5 2" xfId="43284"/>
    <cellStyle name="Percent 8 6 5 6" xfId="26672"/>
    <cellStyle name="Percent 8 6 6" xfId="4780"/>
    <cellStyle name="Percent 8 6 6 2" xfId="27552"/>
    <cellStyle name="Percent 8 6 7" xfId="8907"/>
    <cellStyle name="Percent 8 6 7 2" xfId="31679"/>
    <cellStyle name="Percent 8 6 8" xfId="13307"/>
    <cellStyle name="Percent 8 6 8 2" xfId="36079"/>
    <cellStyle name="Percent 8 6 9" xfId="17267"/>
    <cellStyle name="Percent 8 6 9 2" xfId="40039"/>
    <cellStyle name="Percent 8 60" xfId="22217"/>
    <cellStyle name="Percent 8 60 2" xfId="44989"/>
    <cellStyle name="Percent 8 61" xfId="22272"/>
    <cellStyle name="Percent 8 61 2" xfId="45044"/>
    <cellStyle name="Percent 8 62" xfId="22327"/>
    <cellStyle name="Percent 8 62 2" xfId="45099"/>
    <cellStyle name="Percent 8 63" xfId="22382"/>
    <cellStyle name="Percent 8 63 2" xfId="45154"/>
    <cellStyle name="Percent 8 64" xfId="22437"/>
    <cellStyle name="Percent 8 64 2" xfId="45209"/>
    <cellStyle name="Percent 8 65" xfId="22492"/>
    <cellStyle name="Percent 8 65 2" xfId="45264"/>
    <cellStyle name="Percent 8 66" xfId="22547"/>
    <cellStyle name="Percent 8 66 2" xfId="45319"/>
    <cellStyle name="Percent 8 67" xfId="22602"/>
    <cellStyle name="Percent 8 67 2" xfId="45374"/>
    <cellStyle name="Percent 8 68" xfId="22657"/>
    <cellStyle name="Percent 8 68 2" xfId="45429"/>
    <cellStyle name="Percent 8 69" xfId="22712"/>
    <cellStyle name="Percent 8 69 2" xfId="45484"/>
    <cellStyle name="Percent 8 7" xfId="710"/>
    <cellStyle name="Percent 8 7 10" xfId="23482"/>
    <cellStyle name="Percent 8 7 2" xfId="1425"/>
    <cellStyle name="Percent 8 7 2 2" xfId="5550"/>
    <cellStyle name="Percent 8 7 2 2 2" xfId="28322"/>
    <cellStyle name="Percent 8 7 2 3" xfId="9677"/>
    <cellStyle name="Percent 8 7 2 3 2" xfId="32449"/>
    <cellStyle name="Percent 8 7 2 4" xfId="14077"/>
    <cellStyle name="Percent 8 7 2 4 2" xfId="36849"/>
    <cellStyle name="Percent 8 7 2 5" xfId="18037"/>
    <cellStyle name="Percent 8 7 2 5 2" xfId="40809"/>
    <cellStyle name="Percent 8 7 2 6" xfId="24197"/>
    <cellStyle name="Percent 8 7 3" xfId="2140"/>
    <cellStyle name="Percent 8 7 3 2" xfId="6265"/>
    <cellStyle name="Percent 8 7 3 2 2" xfId="29037"/>
    <cellStyle name="Percent 8 7 3 3" xfId="10392"/>
    <cellStyle name="Percent 8 7 3 3 2" xfId="33164"/>
    <cellStyle name="Percent 8 7 3 4" xfId="14792"/>
    <cellStyle name="Percent 8 7 3 4 2" xfId="37564"/>
    <cellStyle name="Percent 8 7 3 5" xfId="18752"/>
    <cellStyle name="Percent 8 7 3 5 2" xfId="41524"/>
    <cellStyle name="Percent 8 7 3 6" xfId="24912"/>
    <cellStyle name="Percent 8 7 4" xfId="2965"/>
    <cellStyle name="Percent 8 7 4 2" xfId="7090"/>
    <cellStyle name="Percent 8 7 4 2 2" xfId="29862"/>
    <cellStyle name="Percent 8 7 4 3" xfId="11217"/>
    <cellStyle name="Percent 8 7 4 3 2" xfId="33989"/>
    <cellStyle name="Percent 8 7 4 4" xfId="15617"/>
    <cellStyle name="Percent 8 7 4 4 2" xfId="38389"/>
    <cellStyle name="Percent 8 7 4 5" xfId="19577"/>
    <cellStyle name="Percent 8 7 4 5 2" xfId="42349"/>
    <cellStyle name="Percent 8 7 4 6" xfId="25737"/>
    <cellStyle name="Percent 8 7 5" xfId="3955"/>
    <cellStyle name="Percent 8 7 5 2" xfId="8080"/>
    <cellStyle name="Percent 8 7 5 2 2" xfId="30852"/>
    <cellStyle name="Percent 8 7 5 3" xfId="12207"/>
    <cellStyle name="Percent 8 7 5 3 2" xfId="34979"/>
    <cellStyle name="Percent 8 7 5 4" xfId="16607"/>
    <cellStyle name="Percent 8 7 5 4 2" xfId="39379"/>
    <cellStyle name="Percent 8 7 5 5" xfId="20567"/>
    <cellStyle name="Percent 8 7 5 5 2" xfId="43339"/>
    <cellStyle name="Percent 8 7 5 6" xfId="26727"/>
    <cellStyle name="Percent 8 7 6" xfId="4835"/>
    <cellStyle name="Percent 8 7 6 2" xfId="27607"/>
    <cellStyle name="Percent 8 7 7" xfId="8962"/>
    <cellStyle name="Percent 8 7 7 2" xfId="31734"/>
    <cellStyle name="Percent 8 7 8" xfId="13362"/>
    <cellStyle name="Percent 8 7 8 2" xfId="36134"/>
    <cellStyle name="Percent 8 7 9" xfId="17322"/>
    <cellStyle name="Percent 8 7 9 2" xfId="40094"/>
    <cellStyle name="Percent 8 70" xfId="22767"/>
    <cellStyle name="Percent 8 70 2" xfId="45539"/>
    <cellStyle name="Percent 8 71" xfId="22822"/>
    <cellStyle name="Percent 8 71 2" xfId="45594"/>
    <cellStyle name="Percent 8 72" xfId="22877"/>
    <cellStyle name="Percent 8 72 2" xfId="45649"/>
    <cellStyle name="Percent 8 73" xfId="22932"/>
    <cellStyle name="Percent 8 73 2" xfId="45704"/>
    <cellStyle name="Percent 8 74" xfId="22987"/>
    <cellStyle name="Percent 8 8" xfId="765"/>
    <cellStyle name="Percent 8 8 10" xfId="23537"/>
    <cellStyle name="Percent 8 8 2" xfId="1480"/>
    <cellStyle name="Percent 8 8 2 2" xfId="5605"/>
    <cellStyle name="Percent 8 8 2 2 2" xfId="28377"/>
    <cellStyle name="Percent 8 8 2 3" xfId="9732"/>
    <cellStyle name="Percent 8 8 2 3 2" xfId="32504"/>
    <cellStyle name="Percent 8 8 2 4" xfId="14132"/>
    <cellStyle name="Percent 8 8 2 4 2" xfId="36904"/>
    <cellStyle name="Percent 8 8 2 5" xfId="18092"/>
    <cellStyle name="Percent 8 8 2 5 2" xfId="40864"/>
    <cellStyle name="Percent 8 8 2 6" xfId="24252"/>
    <cellStyle name="Percent 8 8 3" xfId="2195"/>
    <cellStyle name="Percent 8 8 3 2" xfId="6320"/>
    <cellStyle name="Percent 8 8 3 2 2" xfId="29092"/>
    <cellStyle name="Percent 8 8 3 3" xfId="10447"/>
    <cellStyle name="Percent 8 8 3 3 2" xfId="33219"/>
    <cellStyle name="Percent 8 8 3 4" xfId="14847"/>
    <cellStyle name="Percent 8 8 3 4 2" xfId="37619"/>
    <cellStyle name="Percent 8 8 3 5" xfId="18807"/>
    <cellStyle name="Percent 8 8 3 5 2" xfId="41579"/>
    <cellStyle name="Percent 8 8 3 6" xfId="24967"/>
    <cellStyle name="Percent 8 8 4" xfId="3020"/>
    <cellStyle name="Percent 8 8 4 2" xfId="7145"/>
    <cellStyle name="Percent 8 8 4 2 2" xfId="29917"/>
    <cellStyle name="Percent 8 8 4 3" xfId="11272"/>
    <cellStyle name="Percent 8 8 4 3 2" xfId="34044"/>
    <cellStyle name="Percent 8 8 4 4" xfId="15672"/>
    <cellStyle name="Percent 8 8 4 4 2" xfId="38444"/>
    <cellStyle name="Percent 8 8 4 5" xfId="19632"/>
    <cellStyle name="Percent 8 8 4 5 2" xfId="42404"/>
    <cellStyle name="Percent 8 8 4 6" xfId="25792"/>
    <cellStyle name="Percent 8 8 5" xfId="4010"/>
    <cellStyle name="Percent 8 8 5 2" xfId="8135"/>
    <cellStyle name="Percent 8 8 5 2 2" xfId="30907"/>
    <cellStyle name="Percent 8 8 5 3" xfId="12262"/>
    <cellStyle name="Percent 8 8 5 3 2" xfId="35034"/>
    <cellStyle name="Percent 8 8 5 4" xfId="16662"/>
    <cellStyle name="Percent 8 8 5 4 2" xfId="39434"/>
    <cellStyle name="Percent 8 8 5 5" xfId="20622"/>
    <cellStyle name="Percent 8 8 5 5 2" xfId="43394"/>
    <cellStyle name="Percent 8 8 5 6" xfId="26782"/>
    <cellStyle name="Percent 8 8 6" xfId="4890"/>
    <cellStyle name="Percent 8 8 6 2" xfId="27662"/>
    <cellStyle name="Percent 8 8 7" xfId="9017"/>
    <cellStyle name="Percent 8 8 7 2" xfId="31789"/>
    <cellStyle name="Percent 8 8 8" xfId="13417"/>
    <cellStyle name="Percent 8 8 8 2" xfId="36189"/>
    <cellStyle name="Percent 8 8 9" xfId="17377"/>
    <cellStyle name="Percent 8 8 9 2" xfId="40149"/>
    <cellStyle name="Percent 8 9" xfId="875"/>
    <cellStyle name="Percent 8 9 10" xfId="23647"/>
    <cellStyle name="Percent 8 9 2" xfId="1590"/>
    <cellStyle name="Percent 8 9 2 2" xfId="5715"/>
    <cellStyle name="Percent 8 9 2 2 2" xfId="28487"/>
    <cellStyle name="Percent 8 9 2 3" xfId="9842"/>
    <cellStyle name="Percent 8 9 2 3 2" xfId="32614"/>
    <cellStyle name="Percent 8 9 2 4" xfId="14242"/>
    <cellStyle name="Percent 8 9 2 4 2" xfId="37014"/>
    <cellStyle name="Percent 8 9 2 5" xfId="18202"/>
    <cellStyle name="Percent 8 9 2 5 2" xfId="40974"/>
    <cellStyle name="Percent 8 9 2 6" xfId="24362"/>
    <cellStyle name="Percent 8 9 3" xfId="2305"/>
    <cellStyle name="Percent 8 9 3 2" xfId="6430"/>
    <cellStyle name="Percent 8 9 3 2 2" xfId="29202"/>
    <cellStyle name="Percent 8 9 3 3" xfId="10557"/>
    <cellStyle name="Percent 8 9 3 3 2" xfId="33329"/>
    <cellStyle name="Percent 8 9 3 4" xfId="14957"/>
    <cellStyle name="Percent 8 9 3 4 2" xfId="37729"/>
    <cellStyle name="Percent 8 9 3 5" xfId="18917"/>
    <cellStyle name="Percent 8 9 3 5 2" xfId="41689"/>
    <cellStyle name="Percent 8 9 3 6" xfId="25077"/>
    <cellStyle name="Percent 8 9 4" xfId="3130"/>
    <cellStyle name="Percent 8 9 4 2" xfId="7255"/>
    <cellStyle name="Percent 8 9 4 2 2" xfId="30027"/>
    <cellStyle name="Percent 8 9 4 3" xfId="11382"/>
    <cellStyle name="Percent 8 9 4 3 2" xfId="34154"/>
    <cellStyle name="Percent 8 9 4 4" xfId="15782"/>
    <cellStyle name="Percent 8 9 4 4 2" xfId="38554"/>
    <cellStyle name="Percent 8 9 4 5" xfId="19742"/>
    <cellStyle name="Percent 8 9 4 5 2" xfId="42514"/>
    <cellStyle name="Percent 8 9 4 6" xfId="25902"/>
    <cellStyle name="Percent 8 9 5" xfId="4120"/>
    <cellStyle name="Percent 8 9 5 2" xfId="8245"/>
    <cellStyle name="Percent 8 9 5 2 2" xfId="31017"/>
    <cellStyle name="Percent 8 9 5 3" xfId="12372"/>
    <cellStyle name="Percent 8 9 5 3 2" xfId="35144"/>
    <cellStyle name="Percent 8 9 5 4" xfId="16772"/>
    <cellStyle name="Percent 8 9 5 4 2" xfId="39544"/>
    <cellStyle name="Percent 8 9 5 5" xfId="20732"/>
    <cellStyle name="Percent 8 9 5 5 2" xfId="43504"/>
    <cellStyle name="Percent 8 9 5 6" xfId="26892"/>
    <cellStyle name="Percent 8 9 6" xfId="5000"/>
    <cellStyle name="Percent 8 9 6 2" xfId="27772"/>
    <cellStyle name="Percent 8 9 7" xfId="9127"/>
    <cellStyle name="Percent 8 9 7 2" xfId="31899"/>
    <cellStyle name="Percent 8 9 8" xfId="13527"/>
    <cellStyle name="Percent 8 9 8 2" xfId="36299"/>
    <cellStyle name="Percent 8 9 9" xfId="17487"/>
    <cellStyle name="Percent 8 9 9 2" xfId="40259"/>
    <cellStyle name="Percent 9" xfId="205"/>
    <cellStyle name="Percent 9 10" xfId="931"/>
    <cellStyle name="Percent 9 10 10" xfId="23703"/>
    <cellStyle name="Percent 9 10 2" xfId="1646"/>
    <cellStyle name="Percent 9 10 2 2" xfId="5771"/>
    <cellStyle name="Percent 9 10 2 2 2" xfId="28543"/>
    <cellStyle name="Percent 9 10 2 3" xfId="9898"/>
    <cellStyle name="Percent 9 10 2 3 2" xfId="32670"/>
    <cellStyle name="Percent 9 10 2 4" xfId="14298"/>
    <cellStyle name="Percent 9 10 2 4 2" xfId="37070"/>
    <cellStyle name="Percent 9 10 2 5" xfId="18258"/>
    <cellStyle name="Percent 9 10 2 5 2" xfId="41030"/>
    <cellStyle name="Percent 9 10 2 6" xfId="24418"/>
    <cellStyle name="Percent 9 10 3" xfId="2361"/>
    <cellStyle name="Percent 9 10 3 2" xfId="6486"/>
    <cellStyle name="Percent 9 10 3 2 2" xfId="29258"/>
    <cellStyle name="Percent 9 10 3 3" xfId="10613"/>
    <cellStyle name="Percent 9 10 3 3 2" xfId="33385"/>
    <cellStyle name="Percent 9 10 3 4" xfId="15013"/>
    <cellStyle name="Percent 9 10 3 4 2" xfId="37785"/>
    <cellStyle name="Percent 9 10 3 5" xfId="18973"/>
    <cellStyle name="Percent 9 10 3 5 2" xfId="41745"/>
    <cellStyle name="Percent 9 10 3 6" xfId="25133"/>
    <cellStyle name="Percent 9 10 4" xfId="3186"/>
    <cellStyle name="Percent 9 10 4 2" xfId="7311"/>
    <cellStyle name="Percent 9 10 4 2 2" xfId="30083"/>
    <cellStyle name="Percent 9 10 4 3" xfId="11438"/>
    <cellStyle name="Percent 9 10 4 3 2" xfId="34210"/>
    <cellStyle name="Percent 9 10 4 4" xfId="15838"/>
    <cellStyle name="Percent 9 10 4 4 2" xfId="38610"/>
    <cellStyle name="Percent 9 10 4 5" xfId="19798"/>
    <cellStyle name="Percent 9 10 4 5 2" xfId="42570"/>
    <cellStyle name="Percent 9 10 4 6" xfId="25958"/>
    <cellStyle name="Percent 9 10 5" xfId="4176"/>
    <cellStyle name="Percent 9 10 5 2" xfId="8301"/>
    <cellStyle name="Percent 9 10 5 2 2" xfId="31073"/>
    <cellStyle name="Percent 9 10 5 3" xfId="12428"/>
    <cellStyle name="Percent 9 10 5 3 2" xfId="35200"/>
    <cellStyle name="Percent 9 10 5 4" xfId="16828"/>
    <cellStyle name="Percent 9 10 5 4 2" xfId="39600"/>
    <cellStyle name="Percent 9 10 5 5" xfId="20788"/>
    <cellStyle name="Percent 9 10 5 5 2" xfId="43560"/>
    <cellStyle name="Percent 9 10 5 6" xfId="26948"/>
    <cellStyle name="Percent 9 10 6" xfId="5056"/>
    <cellStyle name="Percent 9 10 6 2" xfId="27828"/>
    <cellStyle name="Percent 9 10 7" xfId="9183"/>
    <cellStyle name="Percent 9 10 7 2" xfId="31955"/>
    <cellStyle name="Percent 9 10 8" xfId="13583"/>
    <cellStyle name="Percent 9 10 8 2" xfId="36355"/>
    <cellStyle name="Percent 9 10 9" xfId="17543"/>
    <cellStyle name="Percent 9 10 9 2" xfId="40315"/>
    <cellStyle name="Percent 9 11" xfId="986"/>
    <cellStyle name="Percent 9 11 2" xfId="5111"/>
    <cellStyle name="Percent 9 11 2 2" xfId="27883"/>
    <cellStyle name="Percent 9 11 3" xfId="9238"/>
    <cellStyle name="Percent 9 11 3 2" xfId="32010"/>
    <cellStyle name="Percent 9 11 4" xfId="13638"/>
    <cellStyle name="Percent 9 11 4 2" xfId="36410"/>
    <cellStyle name="Percent 9 11 5" xfId="17598"/>
    <cellStyle name="Percent 9 11 5 2" xfId="40370"/>
    <cellStyle name="Percent 9 11 6" xfId="23758"/>
    <cellStyle name="Percent 9 12" xfId="1701"/>
    <cellStyle name="Percent 9 12 2" xfId="5826"/>
    <cellStyle name="Percent 9 12 2 2" xfId="28598"/>
    <cellStyle name="Percent 9 12 3" xfId="9953"/>
    <cellStyle name="Percent 9 12 3 2" xfId="32725"/>
    <cellStyle name="Percent 9 12 4" xfId="14353"/>
    <cellStyle name="Percent 9 12 4 2" xfId="37125"/>
    <cellStyle name="Percent 9 12 5" xfId="18313"/>
    <cellStyle name="Percent 9 12 5 2" xfId="41085"/>
    <cellStyle name="Percent 9 12 6" xfId="24473"/>
    <cellStyle name="Percent 9 13" xfId="2416"/>
    <cellStyle name="Percent 9 13 2" xfId="6541"/>
    <cellStyle name="Percent 9 13 2 2" xfId="29313"/>
    <cellStyle name="Percent 9 13 3" xfId="10668"/>
    <cellStyle name="Percent 9 13 3 2" xfId="33440"/>
    <cellStyle name="Percent 9 13 4" xfId="15068"/>
    <cellStyle name="Percent 9 13 4 2" xfId="37840"/>
    <cellStyle name="Percent 9 13 5" xfId="19028"/>
    <cellStyle name="Percent 9 13 5 2" xfId="41800"/>
    <cellStyle name="Percent 9 13 6" xfId="25188"/>
    <cellStyle name="Percent 9 14" xfId="2471"/>
    <cellStyle name="Percent 9 14 2" xfId="6596"/>
    <cellStyle name="Percent 9 14 2 2" xfId="29368"/>
    <cellStyle name="Percent 9 14 3" xfId="10723"/>
    <cellStyle name="Percent 9 14 3 2" xfId="33495"/>
    <cellStyle name="Percent 9 14 4" xfId="15123"/>
    <cellStyle name="Percent 9 14 4 2" xfId="37895"/>
    <cellStyle name="Percent 9 14 5" xfId="19083"/>
    <cellStyle name="Percent 9 14 5 2" xfId="41855"/>
    <cellStyle name="Percent 9 14 6" xfId="25243"/>
    <cellStyle name="Percent 9 15" xfId="2526"/>
    <cellStyle name="Percent 9 15 2" xfId="6651"/>
    <cellStyle name="Percent 9 15 2 2" xfId="29423"/>
    <cellStyle name="Percent 9 15 3" xfId="10778"/>
    <cellStyle name="Percent 9 15 3 2" xfId="33550"/>
    <cellStyle name="Percent 9 15 4" xfId="15178"/>
    <cellStyle name="Percent 9 15 4 2" xfId="37950"/>
    <cellStyle name="Percent 9 15 5" xfId="19138"/>
    <cellStyle name="Percent 9 15 5 2" xfId="41910"/>
    <cellStyle name="Percent 9 15 6" xfId="25298"/>
    <cellStyle name="Percent 9 16" xfId="3241"/>
    <cellStyle name="Percent 9 16 2" xfId="7366"/>
    <cellStyle name="Percent 9 16 2 2" xfId="30138"/>
    <cellStyle name="Percent 9 16 3" xfId="11493"/>
    <cellStyle name="Percent 9 16 3 2" xfId="34265"/>
    <cellStyle name="Percent 9 16 4" xfId="15893"/>
    <cellStyle name="Percent 9 16 4 2" xfId="38665"/>
    <cellStyle name="Percent 9 16 5" xfId="19853"/>
    <cellStyle name="Percent 9 16 5 2" xfId="42625"/>
    <cellStyle name="Percent 9 16 6" xfId="26013"/>
    <cellStyle name="Percent 9 17" xfId="3296"/>
    <cellStyle name="Percent 9 17 2" xfId="7421"/>
    <cellStyle name="Percent 9 17 2 2" xfId="30193"/>
    <cellStyle name="Percent 9 17 3" xfId="11548"/>
    <cellStyle name="Percent 9 17 3 2" xfId="34320"/>
    <cellStyle name="Percent 9 17 4" xfId="15948"/>
    <cellStyle name="Percent 9 17 4 2" xfId="38720"/>
    <cellStyle name="Percent 9 17 5" xfId="19908"/>
    <cellStyle name="Percent 9 17 5 2" xfId="42680"/>
    <cellStyle name="Percent 9 17 6" xfId="26068"/>
    <cellStyle name="Percent 9 18" xfId="3351"/>
    <cellStyle name="Percent 9 18 2" xfId="7476"/>
    <cellStyle name="Percent 9 18 2 2" xfId="30248"/>
    <cellStyle name="Percent 9 18 3" xfId="11603"/>
    <cellStyle name="Percent 9 18 3 2" xfId="34375"/>
    <cellStyle name="Percent 9 18 4" xfId="16003"/>
    <cellStyle name="Percent 9 18 4 2" xfId="38775"/>
    <cellStyle name="Percent 9 18 5" xfId="19963"/>
    <cellStyle name="Percent 9 18 5 2" xfId="42735"/>
    <cellStyle name="Percent 9 18 6" xfId="26123"/>
    <cellStyle name="Percent 9 19" xfId="3406"/>
    <cellStyle name="Percent 9 19 2" xfId="7531"/>
    <cellStyle name="Percent 9 19 2 2" xfId="30303"/>
    <cellStyle name="Percent 9 19 3" xfId="11658"/>
    <cellStyle name="Percent 9 19 3 2" xfId="34430"/>
    <cellStyle name="Percent 9 19 4" xfId="16058"/>
    <cellStyle name="Percent 9 19 4 2" xfId="38830"/>
    <cellStyle name="Percent 9 19 5" xfId="20018"/>
    <cellStyle name="Percent 9 19 5 2" xfId="42790"/>
    <cellStyle name="Percent 9 19 6" xfId="26178"/>
    <cellStyle name="Percent 9 2" xfId="271"/>
    <cellStyle name="Percent 9 2 10" xfId="8578"/>
    <cellStyle name="Percent 9 2 10 2" xfId="31350"/>
    <cellStyle name="Percent 9 2 11" xfId="12538"/>
    <cellStyle name="Percent 9 2 11 2" xfId="35310"/>
    <cellStyle name="Percent 9 2 12" xfId="12978"/>
    <cellStyle name="Percent 9 2 12 2" xfId="35750"/>
    <cellStyle name="Percent 9 2 13" xfId="16938"/>
    <cellStyle name="Percent 9 2 13 2" xfId="39710"/>
    <cellStyle name="Percent 9 2 14" xfId="381"/>
    <cellStyle name="Percent 9 2 14 2" xfId="23153"/>
    <cellStyle name="Percent 9 2 15" xfId="23043"/>
    <cellStyle name="Percent 9 2 2" xfId="436"/>
    <cellStyle name="Percent 9 2 2 10" xfId="17048"/>
    <cellStyle name="Percent 9 2 2 10 2" xfId="39820"/>
    <cellStyle name="Percent 9 2 2 11" xfId="23208"/>
    <cellStyle name="Percent 9 2 2 2" xfId="1151"/>
    <cellStyle name="Percent 9 2 2 2 2" xfId="5276"/>
    <cellStyle name="Percent 9 2 2 2 2 2" xfId="28048"/>
    <cellStyle name="Percent 9 2 2 2 3" xfId="9403"/>
    <cellStyle name="Percent 9 2 2 2 3 2" xfId="32175"/>
    <cellStyle name="Percent 9 2 2 2 4" xfId="13803"/>
    <cellStyle name="Percent 9 2 2 2 4 2" xfId="36575"/>
    <cellStyle name="Percent 9 2 2 2 5" xfId="17763"/>
    <cellStyle name="Percent 9 2 2 2 5 2" xfId="40535"/>
    <cellStyle name="Percent 9 2 2 2 6" xfId="23923"/>
    <cellStyle name="Percent 9 2 2 3" xfId="1866"/>
    <cellStyle name="Percent 9 2 2 3 2" xfId="5991"/>
    <cellStyle name="Percent 9 2 2 3 2 2" xfId="28763"/>
    <cellStyle name="Percent 9 2 2 3 3" xfId="10118"/>
    <cellStyle name="Percent 9 2 2 3 3 2" xfId="32890"/>
    <cellStyle name="Percent 9 2 2 3 4" xfId="14518"/>
    <cellStyle name="Percent 9 2 2 3 4 2" xfId="37290"/>
    <cellStyle name="Percent 9 2 2 3 5" xfId="18478"/>
    <cellStyle name="Percent 9 2 2 3 5 2" xfId="41250"/>
    <cellStyle name="Percent 9 2 2 3 6" xfId="24638"/>
    <cellStyle name="Percent 9 2 2 4" xfId="2691"/>
    <cellStyle name="Percent 9 2 2 4 2" xfId="6816"/>
    <cellStyle name="Percent 9 2 2 4 2 2" xfId="29588"/>
    <cellStyle name="Percent 9 2 2 4 3" xfId="10943"/>
    <cellStyle name="Percent 9 2 2 4 3 2" xfId="33715"/>
    <cellStyle name="Percent 9 2 2 4 4" xfId="15343"/>
    <cellStyle name="Percent 9 2 2 4 4 2" xfId="38115"/>
    <cellStyle name="Percent 9 2 2 4 5" xfId="19303"/>
    <cellStyle name="Percent 9 2 2 4 5 2" xfId="42075"/>
    <cellStyle name="Percent 9 2 2 4 6" xfId="25463"/>
    <cellStyle name="Percent 9 2 2 5" xfId="3681"/>
    <cellStyle name="Percent 9 2 2 5 2" xfId="7806"/>
    <cellStyle name="Percent 9 2 2 5 2 2" xfId="30578"/>
    <cellStyle name="Percent 9 2 2 5 3" xfId="11933"/>
    <cellStyle name="Percent 9 2 2 5 3 2" xfId="34705"/>
    <cellStyle name="Percent 9 2 2 5 4" xfId="16333"/>
    <cellStyle name="Percent 9 2 2 5 4 2" xfId="39105"/>
    <cellStyle name="Percent 9 2 2 5 5" xfId="20293"/>
    <cellStyle name="Percent 9 2 2 5 5 2" xfId="43065"/>
    <cellStyle name="Percent 9 2 2 5 6" xfId="26453"/>
    <cellStyle name="Percent 9 2 2 6" xfId="4561"/>
    <cellStyle name="Percent 9 2 2 6 2" xfId="27333"/>
    <cellStyle name="Percent 9 2 2 7" xfId="8688"/>
    <cellStyle name="Percent 9 2 2 7 2" xfId="31460"/>
    <cellStyle name="Percent 9 2 2 8" xfId="12648"/>
    <cellStyle name="Percent 9 2 2 8 2" xfId="35420"/>
    <cellStyle name="Percent 9 2 2 9" xfId="13088"/>
    <cellStyle name="Percent 9 2 2 9 2" xfId="35860"/>
    <cellStyle name="Percent 9 2 3" xfId="546"/>
    <cellStyle name="Percent 9 2 3 10" xfId="17158"/>
    <cellStyle name="Percent 9 2 3 10 2" xfId="39930"/>
    <cellStyle name="Percent 9 2 3 11" xfId="23318"/>
    <cellStyle name="Percent 9 2 3 2" xfId="1261"/>
    <cellStyle name="Percent 9 2 3 2 2" xfId="5386"/>
    <cellStyle name="Percent 9 2 3 2 2 2" xfId="28158"/>
    <cellStyle name="Percent 9 2 3 2 3" xfId="9513"/>
    <cellStyle name="Percent 9 2 3 2 3 2" xfId="32285"/>
    <cellStyle name="Percent 9 2 3 2 4" xfId="13913"/>
    <cellStyle name="Percent 9 2 3 2 4 2" xfId="36685"/>
    <cellStyle name="Percent 9 2 3 2 5" xfId="17873"/>
    <cellStyle name="Percent 9 2 3 2 5 2" xfId="40645"/>
    <cellStyle name="Percent 9 2 3 2 6" xfId="24033"/>
    <cellStyle name="Percent 9 2 3 3" xfId="1976"/>
    <cellStyle name="Percent 9 2 3 3 2" xfId="6101"/>
    <cellStyle name="Percent 9 2 3 3 2 2" xfId="28873"/>
    <cellStyle name="Percent 9 2 3 3 3" xfId="10228"/>
    <cellStyle name="Percent 9 2 3 3 3 2" xfId="33000"/>
    <cellStyle name="Percent 9 2 3 3 4" xfId="14628"/>
    <cellStyle name="Percent 9 2 3 3 4 2" xfId="37400"/>
    <cellStyle name="Percent 9 2 3 3 5" xfId="18588"/>
    <cellStyle name="Percent 9 2 3 3 5 2" xfId="41360"/>
    <cellStyle name="Percent 9 2 3 3 6" xfId="24748"/>
    <cellStyle name="Percent 9 2 3 4" xfId="2801"/>
    <cellStyle name="Percent 9 2 3 4 2" xfId="6926"/>
    <cellStyle name="Percent 9 2 3 4 2 2" xfId="29698"/>
    <cellStyle name="Percent 9 2 3 4 3" xfId="11053"/>
    <cellStyle name="Percent 9 2 3 4 3 2" xfId="33825"/>
    <cellStyle name="Percent 9 2 3 4 4" xfId="15453"/>
    <cellStyle name="Percent 9 2 3 4 4 2" xfId="38225"/>
    <cellStyle name="Percent 9 2 3 4 5" xfId="19413"/>
    <cellStyle name="Percent 9 2 3 4 5 2" xfId="42185"/>
    <cellStyle name="Percent 9 2 3 4 6" xfId="25573"/>
    <cellStyle name="Percent 9 2 3 5" xfId="3791"/>
    <cellStyle name="Percent 9 2 3 5 2" xfId="7916"/>
    <cellStyle name="Percent 9 2 3 5 2 2" xfId="30688"/>
    <cellStyle name="Percent 9 2 3 5 3" xfId="12043"/>
    <cellStyle name="Percent 9 2 3 5 3 2" xfId="34815"/>
    <cellStyle name="Percent 9 2 3 5 4" xfId="16443"/>
    <cellStyle name="Percent 9 2 3 5 4 2" xfId="39215"/>
    <cellStyle name="Percent 9 2 3 5 5" xfId="20403"/>
    <cellStyle name="Percent 9 2 3 5 5 2" xfId="43175"/>
    <cellStyle name="Percent 9 2 3 5 6" xfId="26563"/>
    <cellStyle name="Percent 9 2 3 6" xfId="4671"/>
    <cellStyle name="Percent 9 2 3 6 2" xfId="27443"/>
    <cellStyle name="Percent 9 2 3 7" xfId="8798"/>
    <cellStyle name="Percent 9 2 3 7 2" xfId="31570"/>
    <cellStyle name="Percent 9 2 3 8" xfId="12758"/>
    <cellStyle name="Percent 9 2 3 8 2" xfId="35530"/>
    <cellStyle name="Percent 9 2 3 9" xfId="13198"/>
    <cellStyle name="Percent 9 2 3 9 2" xfId="35970"/>
    <cellStyle name="Percent 9 2 4" xfId="821"/>
    <cellStyle name="Percent 9 2 4 10" xfId="23593"/>
    <cellStyle name="Percent 9 2 4 2" xfId="1536"/>
    <cellStyle name="Percent 9 2 4 2 2" xfId="5661"/>
    <cellStyle name="Percent 9 2 4 2 2 2" xfId="28433"/>
    <cellStyle name="Percent 9 2 4 2 3" xfId="9788"/>
    <cellStyle name="Percent 9 2 4 2 3 2" xfId="32560"/>
    <cellStyle name="Percent 9 2 4 2 4" xfId="14188"/>
    <cellStyle name="Percent 9 2 4 2 4 2" xfId="36960"/>
    <cellStyle name="Percent 9 2 4 2 5" xfId="18148"/>
    <cellStyle name="Percent 9 2 4 2 5 2" xfId="40920"/>
    <cellStyle name="Percent 9 2 4 2 6" xfId="24308"/>
    <cellStyle name="Percent 9 2 4 3" xfId="2251"/>
    <cellStyle name="Percent 9 2 4 3 2" xfId="6376"/>
    <cellStyle name="Percent 9 2 4 3 2 2" xfId="29148"/>
    <cellStyle name="Percent 9 2 4 3 3" xfId="10503"/>
    <cellStyle name="Percent 9 2 4 3 3 2" xfId="33275"/>
    <cellStyle name="Percent 9 2 4 3 4" xfId="14903"/>
    <cellStyle name="Percent 9 2 4 3 4 2" xfId="37675"/>
    <cellStyle name="Percent 9 2 4 3 5" xfId="18863"/>
    <cellStyle name="Percent 9 2 4 3 5 2" xfId="41635"/>
    <cellStyle name="Percent 9 2 4 3 6" xfId="25023"/>
    <cellStyle name="Percent 9 2 4 4" xfId="3076"/>
    <cellStyle name="Percent 9 2 4 4 2" xfId="7201"/>
    <cellStyle name="Percent 9 2 4 4 2 2" xfId="29973"/>
    <cellStyle name="Percent 9 2 4 4 3" xfId="11328"/>
    <cellStyle name="Percent 9 2 4 4 3 2" xfId="34100"/>
    <cellStyle name="Percent 9 2 4 4 4" xfId="15728"/>
    <cellStyle name="Percent 9 2 4 4 4 2" xfId="38500"/>
    <cellStyle name="Percent 9 2 4 4 5" xfId="19688"/>
    <cellStyle name="Percent 9 2 4 4 5 2" xfId="42460"/>
    <cellStyle name="Percent 9 2 4 4 6" xfId="25848"/>
    <cellStyle name="Percent 9 2 4 5" xfId="4066"/>
    <cellStyle name="Percent 9 2 4 5 2" xfId="8191"/>
    <cellStyle name="Percent 9 2 4 5 2 2" xfId="30963"/>
    <cellStyle name="Percent 9 2 4 5 3" xfId="12318"/>
    <cellStyle name="Percent 9 2 4 5 3 2" xfId="35090"/>
    <cellStyle name="Percent 9 2 4 5 4" xfId="16718"/>
    <cellStyle name="Percent 9 2 4 5 4 2" xfId="39490"/>
    <cellStyle name="Percent 9 2 4 5 5" xfId="20678"/>
    <cellStyle name="Percent 9 2 4 5 5 2" xfId="43450"/>
    <cellStyle name="Percent 9 2 4 5 6" xfId="26838"/>
    <cellStyle name="Percent 9 2 4 6" xfId="4946"/>
    <cellStyle name="Percent 9 2 4 6 2" xfId="27718"/>
    <cellStyle name="Percent 9 2 4 7" xfId="9073"/>
    <cellStyle name="Percent 9 2 4 7 2" xfId="31845"/>
    <cellStyle name="Percent 9 2 4 8" xfId="13473"/>
    <cellStyle name="Percent 9 2 4 8 2" xfId="36245"/>
    <cellStyle name="Percent 9 2 4 9" xfId="17433"/>
    <cellStyle name="Percent 9 2 4 9 2" xfId="40205"/>
    <cellStyle name="Percent 9 2 5" xfId="1041"/>
    <cellStyle name="Percent 9 2 5 2" xfId="5166"/>
    <cellStyle name="Percent 9 2 5 2 2" xfId="27938"/>
    <cellStyle name="Percent 9 2 5 3" xfId="9293"/>
    <cellStyle name="Percent 9 2 5 3 2" xfId="32065"/>
    <cellStyle name="Percent 9 2 5 4" xfId="13693"/>
    <cellStyle name="Percent 9 2 5 4 2" xfId="36465"/>
    <cellStyle name="Percent 9 2 5 5" xfId="17653"/>
    <cellStyle name="Percent 9 2 5 5 2" xfId="40425"/>
    <cellStyle name="Percent 9 2 5 6" xfId="23813"/>
    <cellStyle name="Percent 9 2 6" xfId="1756"/>
    <cellStyle name="Percent 9 2 6 2" xfId="5881"/>
    <cellStyle name="Percent 9 2 6 2 2" xfId="28653"/>
    <cellStyle name="Percent 9 2 6 3" xfId="10008"/>
    <cellStyle name="Percent 9 2 6 3 2" xfId="32780"/>
    <cellStyle name="Percent 9 2 6 4" xfId="14408"/>
    <cellStyle name="Percent 9 2 6 4 2" xfId="37180"/>
    <cellStyle name="Percent 9 2 6 5" xfId="18368"/>
    <cellStyle name="Percent 9 2 6 5 2" xfId="41140"/>
    <cellStyle name="Percent 9 2 6 6" xfId="24528"/>
    <cellStyle name="Percent 9 2 7" xfId="2581"/>
    <cellStyle name="Percent 9 2 7 2" xfId="6706"/>
    <cellStyle name="Percent 9 2 7 2 2" xfId="29478"/>
    <cellStyle name="Percent 9 2 7 3" xfId="10833"/>
    <cellStyle name="Percent 9 2 7 3 2" xfId="33605"/>
    <cellStyle name="Percent 9 2 7 4" xfId="15233"/>
    <cellStyle name="Percent 9 2 7 4 2" xfId="38005"/>
    <cellStyle name="Percent 9 2 7 5" xfId="19193"/>
    <cellStyle name="Percent 9 2 7 5 2" xfId="41965"/>
    <cellStyle name="Percent 9 2 7 6" xfId="25353"/>
    <cellStyle name="Percent 9 2 8" xfId="3571"/>
    <cellStyle name="Percent 9 2 8 2" xfId="7696"/>
    <cellStyle name="Percent 9 2 8 2 2" xfId="30468"/>
    <cellStyle name="Percent 9 2 8 3" xfId="11823"/>
    <cellStyle name="Percent 9 2 8 3 2" xfId="34595"/>
    <cellStyle name="Percent 9 2 8 4" xfId="16223"/>
    <cellStyle name="Percent 9 2 8 4 2" xfId="38995"/>
    <cellStyle name="Percent 9 2 8 5" xfId="20183"/>
    <cellStyle name="Percent 9 2 8 5 2" xfId="42955"/>
    <cellStyle name="Percent 9 2 8 6" xfId="26343"/>
    <cellStyle name="Percent 9 2 9" xfId="4451"/>
    <cellStyle name="Percent 9 2 9 2" xfId="27223"/>
    <cellStyle name="Percent 9 20" xfId="3461"/>
    <cellStyle name="Percent 9 20 2" xfId="7586"/>
    <cellStyle name="Percent 9 20 2 2" xfId="30358"/>
    <cellStyle name="Percent 9 20 3" xfId="11713"/>
    <cellStyle name="Percent 9 20 3 2" xfId="34485"/>
    <cellStyle name="Percent 9 20 4" xfId="16113"/>
    <cellStyle name="Percent 9 20 4 2" xfId="38885"/>
    <cellStyle name="Percent 9 20 5" xfId="20073"/>
    <cellStyle name="Percent 9 20 5 2" xfId="42845"/>
    <cellStyle name="Percent 9 20 6" xfId="26233"/>
    <cellStyle name="Percent 9 21" xfId="3516"/>
    <cellStyle name="Percent 9 21 2" xfId="7641"/>
    <cellStyle name="Percent 9 21 2 2" xfId="30413"/>
    <cellStyle name="Percent 9 21 3" xfId="11768"/>
    <cellStyle name="Percent 9 21 3 2" xfId="34540"/>
    <cellStyle name="Percent 9 21 4" xfId="16168"/>
    <cellStyle name="Percent 9 21 4 2" xfId="38940"/>
    <cellStyle name="Percent 9 21 5" xfId="20128"/>
    <cellStyle name="Percent 9 21 5 2" xfId="42900"/>
    <cellStyle name="Percent 9 21 6" xfId="26288"/>
    <cellStyle name="Percent 9 22" xfId="4231"/>
    <cellStyle name="Percent 9 22 2" xfId="27003"/>
    <cellStyle name="Percent 9 23" xfId="4286"/>
    <cellStyle name="Percent 9 23 2" xfId="27058"/>
    <cellStyle name="Percent 9 24" xfId="4341"/>
    <cellStyle name="Percent 9 24 2" xfId="27113"/>
    <cellStyle name="Percent 9 25" xfId="4396"/>
    <cellStyle name="Percent 9 25 2" xfId="27168"/>
    <cellStyle name="Percent 9 26" xfId="8356"/>
    <cellStyle name="Percent 9 26 2" xfId="31128"/>
    <cellStyle name="Percent 9 27" xfId="8413"/>
    <cellStyle name="Percent 9 27 2" xfId="31185"/>
    <cellStyle name="Percent 9 28" xfId="8468"/>
    <cellStyle name="Percent 9 28 2" xfId="31240"/>
    <cellStyle name="Percent 9 29" xfId="8523"/>
    <cellStyle name="Percent 9 29 2" xfId="31295"/>
    <cellStyle name="Percent 9 3" xfId="326"/>
    <cellStyle name="Percent 9 3 10" xfId="16993"/>
    <cellStyle name="Percent 9 3 10 2" xfId="39765"/>
    <cellStyle name="Percent 9 3 11" xfId="23098"/>
    <cellStyle name="Percent 9 3 2" xfId="1096"/>
    <cellStyle name="Percent 9 3 2 2" xfId="5221"/>
    <cellStyle name="Percent 9 3 2 2 2" xfId="27993"/>
    <cellStyle name="Percent 9 3 2 3" xfId="9348"/>
    <cellStyle name="Percent 9 3 2 3 2" xfId="32120"/>
    <cellStyle name="Percent 9 3 2 4" xfId="13748"/>
    <cellStyle name="Percent 9 3 2 4 2" xfId="36520"/>
    <cellStyle name="Percent 9 3 2 5" xfId="17708"/>
    <cellStyle name="Percent 9 3 2 5 2" xfId="40480"/>
    <cellStyle name="Percent 9 3 2 6" xfId="23868"/>
    <cellStyle name="Percent 9 3 3" xfId="1811"/>
    <cellStyle name="Percent 9 3 3 2" xfId="5936"/>
    <cellStyle name="Percent 9 3 3 2 2" xfId="28708"/>
    <cellStyle name="Percent 9 3 3 3" xfId="10063"/>
    <cellStyle name="Percent 9 3 3 3 2" xfId="32835"/>
    <cellStyle name="Percent 9 3 3 4" xfId="14463"/>
    <cellStyle name="Percent 9 3 3 4 2" xfId="37235"/>
    <cellStyle name="Percent 9 3 3 5" xfId="18423"/>
    <cellStyle name="Percent 9 3 3 5 2" xfId="41195"/>
    <cellStyle name="Percent 9 3 3 6" xfId="24583"/>
    <cellStyle name="Percent 9 3 4" xfId="2636"/>
    <cellStyle name="Percent 9 3 4 2" xfId="6761"/>
    <cellStyle name="Percent 9 3 4 2 2" xfId="29533"/>
    <cellStyle name="Percent 9 3 4 3" xfId="10888"/>
    <cellStyle name="Percent 9 3 4 3 2" xfId="33660"/>
    <cellStyle name="Percent 9 3 4 4" xfId="15288"/>
    <cellStyle name="Percent 9 3 4 4 2" xfId="38060"/>
    <cellStyle name="Percent 9 3 4 5" xfId="19248"/>
    <cellStyle name="Percent 9 3 4 5 2" xfId="42020"/>
    <cellStyle name="Percent 9 3 4 6" xfId="25408"/>
    <cellStyle name="Percent 9 3 5" xfId="3626"/>
    <cellStyle name="Percent 9 3 5 2" xfId="7751"/>
    <cellStyle name="Percent 9 3 5 2 2" xfId="30523"/>
    <cellStyle name="Percent 9 3 5 3" xfId="11878"/>
    <cellStyle name="Percent 9 3 5 3 2" xfId="34650"/>
    <cellStyle name="Percent 9 3 5 4" xfId="16278"/>
    <cellStyle name="Percent 9 3 5 4 2" xfId="39050"/>
    <cellStyle name="Percent 9 3 5 5" xfId="20238"/>
    <cellStyle name="Percent 9 3 5 5 2" xfId="43010"/>
    <cellStyle name="Percent 9 3 5 6" xfId="26398"/>
    <cellStyle name="Percent 9 3 6" xfId="4506"/>
    <cellStyle name="Percent 9 3 6 2" xfId="27278"/>
    <cellStyle name="Percent 9 3 7" xfId="8633"/>
    <cellStyle name="Percent 9 3 7 2" xfId="31405"/>
    <cellStyle name="Percent 9 3 8" xfId="12593"/>
    <cellStyle name="Percent 9 3 8 2" xfId="35365"/>
    <cellStyle name="Percent 9 3 9" xfId="13033"/>
    <cellStyle name="Percent 9 3 9 2" xfId="35805"/>
    <cellStyle name="Percent 9 30" xfId="12483"/>
    <cellStyle name="Percent 9 30 2" xfId="35255"/>
    <cellStyle name="Percent 9 31" xfId="12813"/>
    <cellStyle name="Percent 9 31 2" xfId="35585"/>
    <cellStyle name="Percent 9 32" xfId="12868"/>
    <cellStyle name="Percent 9 32 2" xfId="35640"/>
    <cellStyle name="Percent 9 33" xfId="12923"/>
    <cellStyle name="Percent 9 33 2" xfId="35695"/>
    <cellStyle name="Percent 9 34" xfId="16883"/>
    <cellStyle name="Percent 9 34 2" xfId="39655"/>
    <cellStyle name="Percent 9 35" xfId="20843"/>
    <cellStyle name="Percent 9 35 2" xfId="43615"/>
    <cellStyle name="Percent 9 36" xfId="20898"/>
    <cellStyle name="Percent 9 36 2" xfId="43670"/>
    <cellStyle name="Percent 9 37" xfId="20953"/>
    <cellStyle name="Percent 9 37 2" xfId="43725"/>
    <cellStyle name="Percent 9 38" xfId="21008"/>
    <cellStyle name="Percent 9 38 2" xfId="43780"/>
    <cellStyle name="Percent 9 39" xfId="21063"/>
    <cellStyle name="Percent 9 39 2" xfId="43835"/>
    <cellStyle name="Percent 9 4" xfId="491"/>
    <cellStyle name="Percent 9 4 10" xfId="17103"/>
    <cellStyle name="Percent 9 4 10 2" xfId="39875"/>
    <cellStyle name="Percent 9 4 11" xfId="23263"/>
    <cellStyle name="Percent 9 4 2" xfId="1206"/>
    <cellStyle name="Percent 9 4 2 2" xfId="5331"/>
    <cellStyle name="Percent 9 4 2 2 2" xfId="28103"/>
    <cellStyle name="Percent 9 4 2 3" xfId="9458"/>
    <cellStyle name="Percent 9 4 2 3 2" xfId="32230"/>
    <cellStyle name="Percent 9 4 2 4" xfId="13858"/>
    <cellStyle name="Percent 9 4 2 4 2" xfId="36630"/>
    <cellStyle name="Percent 9 4 2 5" xfId="17818"/>
    <cellStyle name="Percent 9 4 2 5 2" xfId="40590"/>
    <cellStyle name="Percent 9 4 2 6" xfId="23978"/>
    <cellStyle name="Percent 9 4 3" xfId="1921"/>
    <cellStyle name="Percent 9 4 3 2" xfId="6046"/>
    <cellStyle name="Percent 9 4 3 2 2" xfId="28818"/>
    <cellStyle name="Percent 9 4 3 3" xfId="10173"/>
    <cellStyle name="Percent 9 4 3 3 2" xfId="32945"/>
    <cellStyle name="Percent 9 4 3 4" xfId="14573"/>
    <cellStyle name="Percent 9 4 3 4 2" xfId="37345"/>
    <cellStyle name="Percent 9 4 3 5" xfId="18533"/>
    <cellStyle name="Percent 9 4 3 5 2" xfId="41305"/>
    <cellStyle name="Percent 9 4 3 6" xfId="24693"/>
    <cellStyle name="Percent 9 4 4" xfId="2746"/>
    <cellStyle name="Percent 9 4 4 2" xfId="6871"/>
    <cellStyle name="Percent 9 4 4 2 2" xfId="29643"/>
    <cellStyle name="Percent 9 4 4 3" xfId="10998"/>
    <cellStyle name="Percent 9 4 4 3 2" xfId="33770"/>
    <cellStyle name="Percent 9 4 4 4" xfId="15398"/>
    <cellStyle name="Percent 9 4 4 4 2" xfId="38170"/>
    <cellStyle name="Percent 9 4 4 5" xfId="19358"/>
    <cellStyle name="Percent 9 4 4 5 2" xfId="42130"/>
    <cellStyle name="Percent 9 4 4 6" xfId="25518"/>
    <cellStyle name="Percent 9 4 5" xfId="3736"/>
    <cellStyle name="Percent 9 4 5 2" xfId="7861"/>
    <cellStyle name="Percent 9 4 5 2 2" xfId="30633"/>
    <cellStyle name="Percent 9 4 5 3" xfId="11988"/>
    <cellStyle name="Percent 9 4 5 3 2" xfId="34760"/>
    <cellStyle name="Percent 9 4 5 4" xfId="16388"/>
    <cellStyle name="Percent 9 4 5 4 2" xfId="39160"/>
    <cellStyle name="Percent 9 4 5 5" xfId="20348"/>
    <cellStyle name="Percent 9 4 5 5 2" xfId="43120"/>
    <cellStyle name="Percent 9 4 5 6" xfId="26508"/>
    <cellStyle name="Percent 9 4 6" xfId="4616"/>
    <cellStyle name="Percent 9 4 6 2" xfId="27388"/>
    <cellStyle name="Percent 9 4 7" xfId="8743"/>
    <cellStyle name="Percent 9 4 7 2" xfId="31515"/>
    <cellStyle name="Percent 9 4 8" xfId="12703"/>
    <cellStyle name="Percent 9 4 8 2" xfId="35475"/>
    <cellStyle name="Percent 9 4 9" xfId="13143"/>
    <cellStyle name="Percent 9 4 9 2" xfId="35915"/>
    <cellStyle name="Percent 9 40" xfId="21118"/>
    <cellStyle name="Percent 9 40 2" xfId="43890"/>
    <cellStyle name="Percent 9 41" xfId="21173"/>
    <cellStyle name="Percent 9 41 2" xfId="43945"/>
    <cellStyle name="Percent 9 42" xfId="21228"/>
    <cellStyle name="Percent 9 42 2" xfId="44000"/>
    <cellStyle name="Percent 9 43" xfId="21283"/>
    <cellStyle name="Percent 9 43 2" xfId="44055"/>
    <cellStyle name="Percent 9 44" xfId="21338"/>
    <cellStyle name="Percent 9 44 2" xfId="44110"/>
    <cellStyle name="Percent 9 45" xfId="21393"/>
    <cellStyle name="Percent 9 45 2" xfId="44165"/>
    <cellStyle name="Percent 9 46" xfId="21448"/>
    <cellStyle name="Percent 9 46 2" xfId="44220"/>
    <cellStyle name="Percent 9 47" xfId="21503"/>
    <cellStyle name="Percent 9 47 2" xfId="44275"/>
    <cellStyle name="Percent 9 48" xfId="21558"/>
    <cellStyle name="Percent 9 48 2" xfId="44330"/>
    <cellStyle name="Percent 9 49" xfId="21613"/>
    <cellStyle name="Percent 9 49 2" xfId="44385"/>
    <cellStyle name="Percent 9 5" xfId="601"/>
    <cellStyle name="Percent 9 5 10" xfId="23373"/>
    <cellStyle name="Percent 9 5 2" xfId="1316"/>
    <cellStyle name="Percent 9 5 2 2" xfId="5441"/>
    <cellStyle name="Percent 9 5 2 2 2" xfId="28213"/>
    <cellStyle name="Percent 9 5 2 3" xfId="9568"/>
    <cellStyle name="Percent 9 5 2 3 2" xfId="32340"/>
    <cellStyle name="Percent 9 5 2 4" xfId="13968"/>
    <cellStyle name="Percent 9 5 2 4 2" xfId="36740"/>
    <cellStyle name="Percent 9 5 2 5" xfId="17928"/>
    <cellStyle name="Percent 9 5 2 5 2" xfId="40700"/>
    <cellStyle name="Percent 9 5 2 6" xfId="24088"/>
    <cellStyle name="Percent 9 5 3" xfId="2031"/>
    <cellStyle name="Percent 9 5 3 2" xfId="6156"/>
    <cellStyle name="Percent 9 5 3 2 2" xfId="28928"/>
    <cellStyle name="Percent 9 5 3 3" xfId="10283"/>
    <cellStyle name="Percent 9 5 3 3 2" xfId="33055"/>
    <cellStyle name="Percent 9 5 3 4" xfId="14683"/>
    <cellStyle name="Percent 9 5 3 4 2" xfId="37455"/>
    <cellStyle name="Percent 9 5 3 5" xfId="18643"/>
    <cellStyle name="Percent 9 5 3 5 2" xfId="41415"/>
    <cellStyle name="Percent 9 5 3 6" xfId="24803"/>
    <cellStyle name="Percent 9 5 4" xfId="2856"/>
    <cellStyle name="Percent 9 5 4 2" xfId="6981"/>
    <cellStyle name="Percent 9 5 4 2 2" xfId="29753"/>
    <cellStyle name="Percent 9 5 4 3" xfId="11108"/>
    <cellStyle name="Percent 9 5 4 3 2" xfId="33880"/>
    <cellStyle name="Percent 9 5 4 4" xfId="15508"/>
    <cellStyle name="Percent 9 5 4 4 2" xfId="38280"/>
    <cellStyle name="Percent 9 5 4 5" xfId="19468"/>
    <cellStyle name="Percent 9 5 4 5 2" xfId="42240"/>
    <cellStyle name="Percent 9 5 4 6" xfId="25628"/>
    <cellStyle name="Percent 9 5 5" xfId="3846"/>
    <cellStyle name="Percent 9 5 5 2" xfId="7971"/>
    <cellStyle name="Percent 9 5 5 2 2" xfId="30743"/>
    <cellStyle name="Percent 9 5 5 3" xfId="12098"/>
    <cellStyle name="Percent 9 5 5 3 2" xfId="34870"/>
    <cellStyle name="Percent 9 5 5 4" xfId="16498"/>
    <cellStyle name="Percent 9 5 5 4 2" xfId="39270"/>
    <cellStyle name="Percent 9 5 5 5" xfId="20458"/>
    <cellStyle name="Percent 9 5 5 5 2" xfId="43230"/>
    <cellStyle name="Percent 9 5 5 6" xfId="26618"/>
    <cellStyle name="Percent 9 5 6" xfId="4726"/>
    <cellStyle name="Percent 9 5 6 2" xfId="27498"/>
    <cellStyle name="Percent 9 5 7" xfId="8853"/>
    <cellStyle name="Percent 9 5 7 2" xfId="31625"/>
    <cellStyle name="Percent 9 5 8" xfId="13253"/>
    <cellStyle name="Percent 9 5 8 2" xfId="36025"/>
    <cellStyle name="Percent 9 5 9" xfId="17213"/>
    <cellStyle name="Percent 9 5 9 2" xfId="39985"/>
    <cellStyle name="Percent 9 50" xfId="21668"/>
    <cellStyle name="Percent 9 50 2" xfId="44440"/>
    <cellStyle name="Percent 9 51" xfId="21723"/>
    <cellStyle name="Percent 9 51 2" xfId="44495"/>
    <cellStyle name="Percent 9 52" xfId="21778"/>
    <cellStyle name="Percent 9 52 2" xfId="44550"/>
    <cellStyle name="Percent 9 53" xfId="21833"/>
    <cellStyle name="Percent 9 53 2" xfId="44605"/>
    <cellStyle name="Percent 9 54" xfId="21888"/>
    <cellStyle name="Percent 9 54 2" xfId="44660"/>
    <cellStyle name="Percent 9 55" xfId="21943"/>
    <cellStyle name="Percent 9 55 2" xfId="44715"/>
    <cellStyle name="Percent 9 56" xfId="21998"/>
    <cellStyle name="Percent 9 56 2" xfId="44770"/>
    <cellStyle name="Percent 9 57" xfId="22053"/>
    <cellStyle name="Percent 9 57 2" xfId="44825"/>
    <cellStyle name="Percent 9 58" xfId="22108"/>
    <cellStyle name="Percent 9 58 2" xfId="44880"/>
    <cellStyle name="Percent 9 59" xfId="22163"/>
    <cellStyle name="Percent 9 59 2" xfId="44935"/>
    <cellStyle name="Percent 9 6" xfId="656"/>
    <cellStyle name="Percent 9 6 10" xfId="23428"/>
    <cellStyle name="Percent 9 6 2" xfId="1371"/>
    <cellStyle name="Percent 9 6 2 2" xfId="5496"/>
    <cellStyle name="Percent 9 6 2 2 2" xfId="28268"/>
    <cellStyle name="Percent 9 6 2 3" xfId="9623"/>
    <cellStyle name="Percent 9 6 2 3 2" xfId="32395"/>
    <cellStyle name="Percent 9 6 2 4" xfId="14023"/>
    <cellStyle name="Percent 9 6 2 4 2" xfId="36795"/>
    <cellStyle name="Percent 9 6 2 5" xfId="17983"/>
    <cellStyle name="Percent 9 6 2 5 2" xfId="40755"/>
    <cellStyle name="Percent 9 6 2 6" xfId="24143"/>
    <cellStyle name="Percent 9 6 3" xfId="2086"/>
    <cellStyle name="Percent 9 6 3 2" xfId="6211"/>
    <cellStyle name="Percent 9 6 3 2 2" xfId="28983"/>
    <cellStyle name="Percent 9 6 3 3" xfId="10338"/>
    <cellStyle name="Percent 9 6 3 3 2" xfId="33110"/>
    <cellStyle name="Percent 9 6 3 4" xfId="14738"/>
    <cellStyle name="Percent 9 6 3 4 2" xfId="37510"/>
    <cellStyle name="Percent 9 6 3 5" xfId="18698"/>
    <cellStyle name="Percent 9 6 3 5 2" xfId="41470"/>
    <cellStyle name="Percent 9 6 3 6" xfId="24858"/>
    <cellStyle name="Percent 9 6 4" xfId="2911"/>
    <cellStyle name="Percent 9 6 4 2" xfId="7036"/>
    <cellStyle name="Percent 9 6 4 2 2" xfId="29808"/>
    <cellStyle name="Percent 9 6 4 3" xfId="11163"/>
    <cellStyle name="Percent 9 6 4 3 2" xfId="33935"/>
    <cellStyle name="Percent 9 6 4 4" xfId="15563"/>
    <cellStyle name="Percent 9 6 4 4 2" xfId="38335"/>
    <cellStyle name="Percent 9 6 4 5" xfId="19523"/>
    <cellStyle name="Percent 9 6 4 5 2" xfId="42295"/>
    <cellStyle name="Percent 9 6 4 6" xfId="25683"/>
    <cellStyle name="Percent 9 6 5" xfId="3901"/>
    <cellStyle name="Percent 9 6 5 2" xfId="8026"/>
    <cellStyle name="Percent 9 6 5 2 2" xfId="30798"/>
    <cellStyle name="Percent 9 6 5 3" xfId="12153"/>
    <cellStyle name="Percent 9 6 5 3 2" xfId="34925"/>
    <cellStyle name="Percent 9 6 5 4" xfId="16553"/>
    <cellStyle name="Percent 9 6 5 4 2" xfId="39325"/>
    <cellStyle name="Percent 9 6 5 5" xfId="20513"/>
    <cellStyle name="Percent 9 6 5 5 2" xfId="43285"/>
    <cellStyle name="Percent 9 6 5 6" xfId="26673"/>
    <cellStyle name="Percent 9 6 6" xfId="4781"/>
    <cellStyle name="Percent 9 6 6 2" xfId="27553"/>
    <cellStyle name="Percent 9 6 7" xfId="8908"/>
    <cellStyle name="Percent 9 6 7 2" xfId="31680"/>
    <cellStyle name="Percent 9 6 8" xfId="13308"/>
    <cellStyle name="Percent 9 6 8 2" xfId="36080"/>
    <cellStyle name="Percent 9 6 9" xfId="17268"/>
    <cellStyle name="Percent 9 6 9 2" xfId="40040"/>
    <cellStyle name="Percent 9 60" xfId="22218"/>
    <cellStyle name="Percent 9 60 2" xfId="44990"/>
    <cellStyle name="Percent 9 61" xfId="22273"/>
    <cellStyle name="Percent 9 61 2" xfId="45045"/>
    <cellStyle name="Percent 9 62" xfId="22328"/>
    <cellStyle name="Percent 9 62 2" xfId="45100"/>
    <cellStyle name="Percent 9 63" xfId="22383"/>
    <cellStyle name="Percent 9 63 2" xfId="45155"/>
    <cellStyle name="Percent 9 64" xfId="22438"/>
    <cellStyle name="Percent 9 64 2" xfId="45210"/>
    <cellStyle name="Percent 9 65" xfId="22493"/>
    <cellStyle name="Percent 9 65 2" xfId="45265"/>
    <cellStyle name="Percent 9 66" xfId="22548"/>
    <cellStyle name="Percent 9 66 2" xfId="45320"/>
    <cellStyle name="Percent 9 67" xfId="22603"/>
    <cellStyle name="Percent 9 67 2" xfId="45375"/>
    <cellStyle name="Percent 9 68" xfId="22658"/>
    <cellStyle name="Percent 9 68 2" xfId="45430"/>
    <cellStyle name="Percent 9 69" xfId="22713"/>
    <cellStyle name="Percent 9 69 2" xfId="45485"/>
    <cellStyle name="Percent 9 7" xfId="711"/>
    <cellStyle name="Percent 9 7 10" xfId="23483"/>
    <cellStyle name="Percent 9 7 2" xfId="1426"/>
    <cellStyle name="Percent 9 7 2 2" xfId="5551"/>
    <cellStyle name="Percent 9 7 2 2 2" xfId="28323"/>
    <cellStyle name="Percent 9 7 2 3" xfId="9678"/>
    <cellStyle name="Percent 9 7 2 3 2" xfId="32450"/>
    <cellStyle name="Percent 9 7 2 4" xfId="14078"/>
    <cellStyle name="Percent 9 7 2 4 2" xfId="36850"/>
    <cellStyle name="Percent 9 7 2 5" xfId="18038"/>
    <cellStyle name="Percent 9 7 2 5 2" xfId="40810"/>
    <cellStyle name="Percent 9 7 2 6" xfId="24198"/>
    <cellStyle name="Percent 9 7 3" xfId="2141"/>
    <cellStyle name="Percent 9 7 3 2" xfId="6266"/>
    <cellStyle name="Percent 9 7 3 2 2" xfId="29038"/>
    <cellStyle name="Percent 9 7 3 3" xfId="10393"/>
    <cellStyle name="Percent 9 7 3 3 2" xfId="33165"/>
    <cellStyle name="Percent 9 7 3 4" xfId="14793"/>
    <cellStyle name="Percent 9 7 3 4 2" xfId="37565"/>
    <cellStyle name="Percent 9 7 3 5" xfId="18753"/>
    <cellStyle name="Percent 9 7 3 5 2" xfId="41525"/>
    <cellStyle name="Percent 9 7 3 6" xfId="24913"/>
    <cellStyle name="Percent 9 7 4" xfId="2966"/>
    <cellStyle name="Percent 9 7 4 2" xfId="7091"/>
    <cellStyle name="Percent 9 7 4 2 2" xfId="29863"/>
    <cellStyle name="Percent 9 7 4 3" xfId="11218"/>
    <cellStyle name="Percent 9 7 4 3 2" xfId="33990"/>
    <cellStyle name="Percent 9 7 4 4" xfId="15618"/>
    <cellStyle name="Percent 9 7 4 4 2" xfId="38390"/>
    <cellStyle name="Percent 9 7 4 5" xfId="19578"/>
    <cellStyle name="Percent 9 7 4 5 2" xfId="42350"/>
    <cellStyle name="Percent 9 7 4 6" xfId="25738"/>
    <cellStyle name="Percent 9 7 5" xfId="3956"/>
    <cellStyle name="Percent 9 7 5 2" xfId="8081"/>
    <cellStyle name="Percent 9 7 5 2 2" xfId="30853"/>
    <cellStyle name="Percent 9 7 5 3" xfId="12208"/>
    <cellStyle name="Percent 9 7 5 3 2" xfId="34980"/>
    <cellStyle name="Percent 9 7 5 4" xfId="16608"/>
    <cellStyle name="Percent 9 7 5 4 2" xfId="39380"/>
    <cellStyle name="Percent 9 7 5 5" xfId="20568"/>
    <cellStyle name="Percent 9 7 5 5 2" xfId="43340"/>
    <cellStyle name="Percent 9 7 5 6" xfId="26728"/>
    <cellStyle name="Percent 9 7 6" xfId="4836"/>
    <cellStyle name="Percent 9 7 6 2" xfId="27608"/>
    <cellStyle name="Percent 9 7 7" xfId="8963"/>
    <cellStyle name="Percent 9 7 7 2" xfId="31735"/>
    <cellStyle name="Percent 9 7 8" xfId="13363"/>
    <cellStyle name="Percent 9 7 8 2" xfId="36135"/>
    <cellStyle name="Percent 9 7 9" xfId="17323"/>
    <cellStyle name="Percent 9 7 9 2" xfId="40095"/>
    <cellStyle name="Percent 9 70" xfId="22768"/>
    <cellStyle name="Percent 9 70 2" xfId="45540"/>
    <cellStyle name="Percent 9 71" xfId="22823"/>
    <cellStyle name="Percent 9 71 2" xfId="45595"/>
    <cellStyle name="Percent 9 72" xfId="22878"/>
    <cellStyle name="Percent 9 72 2" xfId="45650"/>
    <cellStyle name="Percent 9 73" xfId="22933"/>
    <cellStyle name="Percent 9 73 2" xfId="45705"/>
    <cellStyle name="Percent 9 74" xfId="22988"/>
    <cellStyle name="Percent 9 8" xfId="766"/>
    <cellStyle name="Percent 9 8 10" xfId="23538"/>
    <cellStyle name="Percent 9 8 2" xfId="1481"/>
    <cellStyle name="Percent 9 8 2 2" xfId="5606"/>
    <cellStyle name="Percent 9 8 2 2 2" xfId="28378"/>
    <cellStyle name="Percent 9 8 2 3" xfId="9733"/>
    <cellStyle name="Percent 9 8 2 3 2" xfId="32505"/>
    <cellStyle name="Percent 9 8 2 4" xfId="14133"/>
    <cellStyle name="Percent 9 8 2 4 2" xfId="36905"/>
    <cellStyle name="Percent 9 8 2 5" xfId="18093"/>
    <cellStyle name="Percent 9 8 2 5 2" xfId="40865"/>
    <cellStyle name="Percent 9 8 2 6" xfId="24253"/>
    <cellStyle name="Percent 9 8 3" xfId="2196"/>
    <cellStyle name="Percent 9 8 3 2" xfId="6321"/>
    <cellStyle name="Percent 9 8 3 2 2" xfId="29093"/>
    <cellStyle name="Percent 9 8 3 3" xfId="10448"/>
    <cellStyle name="Percent 9 8 3 3 2" xfId="33220"/>
    <cellStyle name="Percent 9 8 3 4" xfId="14848"/>
    <cellStyle name="Percent 9 8 3 4 2" xfId="37620"/>
    <cellStyle name="Percent 9 8 3 5" xfId="18808"/>
    <cellStyle name="Percent 9 8 3 5 2" xfId="41580"/>
    <cellStyle name="Percent 9 8 3 6" xfId="24968"/>
    <cellStyle name="Percent 9 8 4" xfId="3021"/>
    <cellStyle name="Percent 9 8 4 2" xfId="7146"/>
    <cellStyle name="Percent 9 8 4 2 2" xfId="29918"/>
    <cellStyle name="Percent 9 8 4 3" xfId="11273"/>
    <cellStyle name="Percent 9 8 4 3 2" xfId="34045"/>
    <cellStyle name="Percent 9 8 4 4" xfId="15673"/>
    <cellStyle name="Percent 9 8 4 4 2" xfId="38445"/>
    <cellStyle name="Percent 9 8 4 5" xfId="19633"/>
    <cellStyle name="Percent 9 8 4 5 2" xfId="42405"/>
    <cellStyle name="Percent 9 8 4 6" xfId="25793"/>
    <cellStyle name="Percent 9 8 5" xfId="4011"/>
    <cellStyle name="Percent 9 8 5 2" xfId="8136"/>
    <cellStyle name="Percent 9 8 5 2 2" xfId="30908"/>
    <cellStyle name="Percent 9 8 5 3" xfId="12263"/>
    <cellStyle name="Percent 9 8 5 3 2" xfId="35035"/>
    <cellStyle name="Percent 9 8 5 4" xfId="16663"/>
    <cellStyle name="Percent 9 8 5 4 2" xfId="39435"/>
    <cellStyle name="Percent 9 8 5 5" xfId="20623"/>
    <cellStyle name="Percent 9 8 5 5 2" xfId="43395"/>
    <cellStyle name="Percent 9 8 5 6" xfId="26783"/>
    <cellStyle name="Percent 9 8 6" xfId="4891"/>
    <cellStyle name="Percent 9 8 6 2" xfId="27663"/>
    <cellStyle name="Percent 9 8 7" xfId="9018"/>
    <cellStyle name="Percent 9 8 7 2" xfId="31790"/>
    <cellStyle name="Percent 9 8 8" xfId="13418"/>
    <cellStyle name="Percent 9 8 8 2" xfId="36190"/>
    <cellStyle name="Percent 9 8 9" xfId="17378"/>
    <cellStyle name="Percent 9 8 9 2" xfId="40150"/>
    <cellStyle name="Percent 9 9" xfId="876"/>
    <cellStyle name="Percent 9 9 10" xfId="23648"/>
    <cellStyle name="Percent 9 9 2" xfId="1591"/>
    <cellStyle name="Percent 9 9 2 2" xfId="5716"/>
    <cellStyle name="Percent 9 9 2 2 2" xfId="28488"/>
    <cellStyle name="Percent 9 9 2 3" xfId="9843"/>
    <cellStyle name="Percent 9 9 2 3 2" xfId="32615"/>
    <cellStyle name="Percent 9 9 2 4" xfId="14243"/>
    <cellStyle name="Percent 9 9 2 4 2" xfId="37015"/>
    <cellStyle name="Percent 9 9 2 5" xfId="18203"/>
    <cellStyle name="Percent 9 9 2 5 2" xfId="40975"/>
    <cellStyle name="Percent 9 9 2 6" xfId="24363"/>
    <cellStyle name="Percent 9 9 3" xfId="2306"/>
    <cellStyle name="Percent 9 9 3 2" xfId="6431"/>
    <cellStyle name="Percent 9 9 3 2 2" xfId="29203"/>
    <cellStyle name="Percent 9 9 3 3" xfId="10558"/>
    <cellStyle name="Percent 9 9 3 3 2" xfId="33330"/>
    <cellStyle name="Percent 9 9 3 4" xfId="14958"/>
    <cellStyle name="Percent 9 9 3 4 2" xfId="37730"/>
    <cellStyle name="Percent 9 9 3 5" xfId="18918"/>
    <cellStyle name="Percent 9 9 3 5 2" xfId="41690"/>
    <cellStyle name="Percent 9 9 3 6" xfId="25078"/>
    <cellStyle name="Percent 9 9 4" xfId="3131"/>
    <cellStyle name="Percent 9 9 4 2" xfId="7256"/>
    <cellStyle name="Percent 9 9 4 2 2" xfId="30028"/>
    <cellStyle name="Percent 9 9 4 3" xfId="11383"/>
    <cellStyle name="Percent 9 9 4 3 2" xfId="34155"/>
    <cellStyle name="Percent 9 9 4 4" xfId="15783"/>
    <cellStyle name="Percent 9 9 4 4 2" xfId="38555"/>
    <cellStyle name="Percent 9 9 4 5" xfId="19743"/>
    <cellStyle name="Percent 9 9 4 5 2" xfId="42515"/>
    <cellStyle name="Percent 9 9 4 6" xfId="25903"/>
    <cellStyle name="Percent 9 9 5" xfId="4121"/>
    <cellStyle name="Percent 9 9 5 2" xfId="8246"/>
    <cellStyle name="Percent 9 9 5 2 2" xfId="31018"/>
    <cellStyle name="Percent 9 9 5 3" xfId="12373"/>
    <cellStyle name="Percent 9 9 5 3 2" xfId="35145"/>
    <cellStyle name="Percent 9 9 5 4" xfId="16773"/>
    <cellStyle name="Percent 9 9 5 4 2" xfId="39545"/>
    <cellStyle name="Percent 9 9 5 5" xfId="20733"/>
    <cellStyle name="Percent 9 9 5 5 2" xfId="43505"/>
    <cellStyle name="Percent 9 9 5 6" xfId="26893"/>
    <cellStyle name="Percent 9 9 6" xfId="5001"/>
    <cellStyle name="Percent 9 9 6 2" xfId="27773"/>
    <cellStyle name="Percent 9 9 7" xfId="9128"/>
    <cellStyle name="Percent 9 9 7 2" xfId="31900"/>
    <cellStyle name="Percent 9 9 8" xfId="13528"/>
    <cellStyle name="Percent 9 9 8 2" xfId="36300"/>
    <cellStyle name="Percent 9 9 9" xfId="17488"/>
    <cellStyle name="Percent 9 9 9 2" xfId="40260"/>
    <cellStyle name="s1" xfId="206"/>
    <cellStyle name="s2" xfId="207"/>
    <cellStyle name="s3" xfId="208"/>
    <cellStyle name="s4" xfId="209"/>
    <cellStyle name="s4 2" xfId="210"/>
    <cellStyle name="s4 3" xfId="45711"/>
    <cellStyle name="s4 4" xfId="45722"/>
    <cellStyle name="s4 5" xfId="45739"/>
    <cellStyle name="s4 6" xfId="45743"/>
    <cellStyle name="Title 2" xfId="211"/>
    <cellStyle name="Total 2" xfId="212"/>
    <cellStyle name="Warning Text 2" xfId="213"/>
    <cellStyle name="콤마 [0]_95" xfId="214"/>
    <cellStyle name="콤마_95" xfId="215"/>
    <cellStyle name="표준_신구계정과목(5_8)" xfId="216"/>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9" defaultPivotStyle="PivotStyleLight16">
    <tableStyle name="TableStyleQueryPreview" pivot="0" count="3">
      <tableStyleElement type="wholeTable" dxfId="12"/>
      <tableStyleElement type="headerRow" dxfId="11"/>
      <tableStyleElement type="firstRowStripe" dxfId="10"/>
    </tableStyle>
    <tableStyle name="TableStyleQueryResult" pivot="0" count="3">
      <tableStyleElement type="wholeTable" dxfId="9"/>
      <tableStyleElement type="headerRow" dxfId="8"/>
      <tableStyleElement type="first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name="ExternalData_1" removeDataOnSave="1" connectionId="1" autoFormatId="16" applyNumberFormats="0" applyBorderFormats="0" applyFontFormats="0" applyPatternFormats="0" applyAlignmentFormats="0" applyWidthHeightFormats="0">
  <queryTableRefresh nextId="6">
    <queryTableFields count="4">
      <queryTableField id="4" name="Custom" tableColumnId="5"/>
      <queryTableField id="1" name="'1.CDVDACHECK'" tableColumnId="4"/>
      <queryTableField id="2" name="PROVIDER" tableColumnId="2"/>
      <queryTableField id="3" name="CDV_CHECKED" tableColumnId="3"/>
    </queryTableFields>
  </queryTableRefresh>
</queryTable>
</file>

<file path=xl/queryTables/queryTable2.xml><?xml version="1.0" encoding="utf-8"?>
<queryTable xmlns="http://schemas.openxmlformats.org/spreadsheetml/2006/main" name="ExternalData_1" removeDataOnSave="1" connectionId="2" autoFormatId="16" applyNumberFormats="0" applyBorderFormats="0" applyFontFormats="0" applyPatternFormats="0" applyAlignmentFormats="0" applyWidthHeightFormats="0">
  <queryTableRefresh nextId="7">
    <queryTableFields count="5">
      <queryTableField id="5" name="Custom" tableColumnId="6"/>
      <queryTableField id="1" name="'TONG_THAT_BAI'" tableColumnId="5"/>
      <queryTableField id="2" name="PARTNER_NAME" tableColumnId="2"/>
      <queryTableField id="3" name="PROVIDER" tableColumnId="3"/>
      <queryTableField id="4" name="TONG"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du_lieu_hom_nay" displayName="du_lieu_hom_nay" ref="A1:D46" tableType="queryTable" totalsRowShown="0">
  <autoFilter ref="A1:D46">
    <filterColumn colId="1">
      <filters>
        <filter val="3.MGCP"/>
      </filters>
    </filterColumn>
  </autoFilter>
  <tableColumns count="4">
    <tableColumn id="5" uniqueName="5" name="Custom" queryTableFieldId="4"/>
    <tableColumn id="4" uniqueName="4" name="'1.CDVDACHECK'" queryTableFieldId="1" dataDxfId="6"/>
    <tableColumn id="2" uniqueName="2" name="PROVIDER" queryTableFieldId="2" dataDxfId="5"/>
    <tableColumn id="3" uniqueName="3" name="CDV_CHECKED" queryTableFieldId="3" dataDxfId="4"/>
  </tableColumns>
  <tableStyleInfo name="TableStyleMedium7" showFirstColumn="0" showLastColumn="0" showRowStripes="1" showColumnStripes="0"/>
</table>
</file>

<file path=xl/tables/table2.xml><?xml version="1.0" encoding="utf-8"?>
<table xmlns="http://schemas.openxmlformats.org/spreadsheetml/2006/main" id="3" name="thongke_khachhang" displayName="thongke_khachhang" ref="A1:E22" tableType="queryTable" totalsRowShown="0">
  <autoFilter ref="A1:E22">
    <filterColumn colId="3">
      <filters>
        <filter val="VMS"/>
      </filters>
    </filterColumn>
  </autoFilter>
  <tableColumns count="5">
    <tableColumn id="6" uniqueName="6" name="Custom" queryTableFieldId="5"/>
    <tableColumn id="5" uniqueName="5" name="'TONG_THAT_BAI'" queryTableFieldId="1" dataDxfId="3"/>
    <tableColumn id="2" uniqueName="2" name="PARTNER_NAME" queryTableFieldId="2" dataDxfId="2"/>
    <tableColumn id="3" uniqueName="3" name="PROVIDER" queryTableFieldId="3" dataDxfId="1"/>
    <tableColumn id="4" uniqueName="4" name="TONG"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N1894"/>
  <sheetViews>
    <sheetView topLeftCell="A25" zoomScaleNormal="100" workbookViewId="0">
      <selection activeCell="G11" sqref="G11"/>
    </sheetView>
  </sheetViews>
  <sheetFormatPr defaultRowHeight="12.75" x14ac:dyDescent="0.2"/>
  <cols>
    <col min="1" max="1" width="5.1640625" style="3" customWidth="1"/>
    <col min="2" max="2" width="13.6640625" style="3" customWidth="1"/>
    <col min="3" max="3" width="10.6640625" style="111" customWidth="1"/>
    <col min="4" max="4" width="8.33203125" style="114" customWidth="1"/>
    <col min="5" max="5" width="10.5" style="58" customWidth="1"/>
    <col min="6" max="6" width="23.5" style="5" customWidth="1"/>
    <col min="7" max="7" width="9.83203125" style="57" customWidth="1"/>
    <col min="8" max="8" width="11.5" style="2" customWidth="1"/>
    <col min="9" max="9" width="13.1640625" style="5" customWidth="1"/>
    <col min="10" max="10" width="43" style="1" customWidth="1"/>
    <col min="11" max="11" width="23.33203125" style="5" customWidth="1"/>
    <col min="12" max="12" width="9.33203125" style="120" customWidth="1"/>
    <col min="13" max="13" width="11.5" style="5" customWidth="1"/>
    <col min="14" max="14" width="11.5" style="114" customWidth="1"/>
    <col min="15" max="19" width="11.5" style="5" customWidth="1"/>
    <col min="20" max="21" width="11.5" customWidth="1"/>
  </cols>
  <sheetData>
    <row r="1" spans="1:24" ht="16.5" customHeight="1" x14ac:dyDescent="0.2">
      <c r="L1" s="149"/>
      <c r="T1" t="s">
        <v>1</v>
      </c>
      <c r="U1" t="s">
        <v>2</v>
      </c>
    </row>
    <row r="2" spans="1:24" ht="12.75" customHeight="1" x14ac:dyDescent="0.2">
      <c r="L2" s="149"/>
      <c r="T2" t="s">
        <v>3</v>
      </c>
      <c r="U2" t="s">
        <v>4</v>
      </c>
    </row>
    <row r="3" spans="1:24" ht="16.5" customHeight="1" x14ac:dyDescent="0.3">
      <c r="A3" s="44" t="s">
        <v>36</v>
      </c>
      <c r="B3" s="44"/>
      <c r="C3" s="112"/>
      <c r="D3" s="115"/>
      <c r="E3" s="59"/>
      <c r="F3" s="44"/>
      <c r="G3" s="44"/>
      <c r="H3" s="44"/>
      <c r="I3" s="44"/>
      <c r="J3" s="44"/>
      <c r="K3" s="44"/>
      <c r="L3" s="117"/>
      <c r="M3" s="44"/>
      <c r="N3" s="115"/>
      <c r="O3" s="44"/>
      <c r="P3" s="44"/>
      <c r="Q3" s="16"/>
      <c r="R3" s="16"/>
      <c r="S3" s="16"/>
    </row>
    <row r="4" spans="1:24" s="5" customFormat="1" ht="12" customHeight="1" x14ac:dyDescent="0.3">
      <c r="A4" s="16"/>
      <c r="B4" s="16"/>
      <c r="C4" s="113"/>
      <c r="D4" s="116"/>
      <c r="E4" s="60"/>
      <c r="F4" s="16"/>
      <c r="G4" s="16"/>
      <c r="H4" s="16"/>
      <c r="I4" s="16"/>
      <c r="J4" s="16"/>
      <c r="K4" s="16"/>
      <c r="L4" s="118"/>
      <c r="M4" s="16"/>
      <c r="N4" s="116"/>
      <c r="O4" s="16"/>
      <c r="P4" s="16"/>
      <c r="Q4" s="16"/>
      <c r="R4" s="16"/>
      <c r="S4" s="16"/>
    </row>
    <row r="5" spans="1:24" ht="13.7" customHeight="1" x14ac:dyDescent="0.2">
      <c r="A5" s="455" t="s">
        <v>0</v>
      </c>
      <c r="B5" s="455" t="s">
        <v>7</v>
      </c>
      <c r="C5" s="457" t="s">
        <v>15</v>
      </c>
      <c r="D5" s="458" t="s">
        <v>33</v>
      </c>
      <c r="E5" s="459" t="s">
        <v>34</v>
      </c>
      <c r="F5" s="455" t="s">
        <v>27</v>
      </c>
      <c r="G5" s="65"/>
      <c r="H5" s="455" t="s">
        <v>26</v>
      </c>
      <c r="I5" s="455" t="s">
        <v>17</v>
      </c>
      <c r="J5" s="455" t="s">
        <v>29</v>
      </c>
      <c r="K5" s="455"/>
      <c r="L5" s="456"/>
      <c r="M5" s="455"/>
      <c r="N5" s="455"/>
      <c r="O5" s="455"/>
      <c r="P5" s="455" t="s">
        <v>30</v>
      </c>
      <c r="Q5" s="455"/>
      <c r="R5" s="455"/>
      <c r="S5" s="455"/>
      <c r="T5" s="455" t="s">
        <v>18</v>
      </c>
      <c r="U5" s="454" t="s">
        <v>35</v>
      </c>
    </row>
    <row r="6" spans="1:24" s="4" customFormat="1" ht="39.75" customHeight="1" x14ac:dyDescent="0.2">
      <c r="A6" s="455"/>
      <c r="B6" s="455"/>
      <c r="C6" s="457"/>
      <c r="D6" s="458"/>
      <c r="E6" s="459"/>
      <c r="F6" s="455"/>
      <c r="G6" s="65" t="s">
        <v>65</v>
      </c>
      <c r="H6" s="455"/>
      <c r="I6" s="455"/>
      <c r="J6" s="17" t="s">
        <v>24</v>
      </c>
      <c r="K6" s="17" t="s">
        <v>25</v>
      </c>
      <c r="L6" s="119" t="s">
        <v>32</v>
      </c>
      <c r="M6" s="65" t="s">
        <v>22</v>
      </c>
      <c r="N6" s="121" t="s">
        <v>23</v>
      </c>
      <c r="O6" s="65" t="s">
        <v>31</v>
      </c>
      <c r="P6" s="65" t="s">
        <v>21</v>
      </c>
      <c r="Q6" s="65" t="s">
        <v>19</v>
      </c>
      <c r="R6" s="65" t="s">
        <v>28</v>
      </c>
      <c r="S6" s="65" t="s">
        <v>20</v>
      </c>
      <c r="T6" s="455"/>
      <c r="U6" s="454"/>
    </row>
    <row r="7" spans="1:24" s="312" customFormat="1" x14ac:dyDescent="0.2">
      <c r="A7" s="299"/>
      <c r="B7" s="299" t="s">
        <v>104</v>
      </c>
      <c r="C7" s="133">
        <v>42285</v>
      </c>
      <c r="D7" s="134">
        <v>0.59722222222222221</v>
      </c>
      <c r="E7" s="135" t="s">
        <v>105</v>
      </c>
      <c r="F7" s="317" t="s">
        <v>116</v>
      </c>
      <c r="G7" s="317" t="s">
        <v>107</v>
      </c>
      <c r="H7" s="137"/>
      <c r="I7" s="317" t="s">
        <v>69</v>
      </c>
      <c r="J7" s="138" t="s">
        <v>150</v>
      </c>
      <c r="K7" s="317" t="s">
        <v>151</v>
      </c>
      <c r="L7" s="152">
        <v>0.59722222222222221</v>
      </c>
      <c r="M7" s="152"/>
      <c r="N7" s="139">
        <v>0.60069444444444442</v>
      </c>
      <c r="O7" s="317" t="s">
        <v>1</v>
      </c>
      <c r="P7" s="317"/>
      <c r="Q7" s="317"/>
      <c r="R7" s="317"/>
      <c r="S7" s="317"/>
      <c r="T7" s="317" t="s">
        <v>93</v>
      </c>
      <c r="U7" s="317"/>
      <c r="V7" s="317"/>
      <c r="W7" s="317"/>
      <c r="X7" s="317"/>
    </row>
    <row r="8" spans="1:24" s="312" customFormat="1" x14ac:dyDescent="0.2">
      <c r="A8" s="299"/>
      <c r="B8" s="299" t="s">
        <v>104</v>
      </c>
      <c r="C8" s="133">
        <v>42285</v>
      </c>
      <c r="D8" s="134">
        <v>0.62638888888888888</v>
      </c>
      <c r="E8" s="135" t="s">
        <v>105</v>
      </c>
      <c r="F8" s="317" t="s">
        <v>152</v>
      </c>
      <c r="G8" s="317" t="s">
        <v>107</v>
      </c>
      <c r="H8" s="137"/>
      <c r="I8" s="317" t="s">
        <v>69</v>
      </c>
      <c r="J8" s="138" t="s">
        <v>153</v>
      </c>
      <c r="K8" s="317" t="s">
        <v>154</v>
      </c>
      <c r="L8" s="152">
        <v>0.62638888888888888</v>
      </c>
      <c r="M8" s="152"/>
      <c r="N8" s="139">
        <v>0.62847222222222221</v>
      </c>
      <c r="O8" s="317" t="s">
        <v>1</v>
      </c>
      <c r="P8" s="317"/>
      <c r="Q8" s="317"/>
      <c r="R8" s="317"/>
      <c r="S8" s="317"/>
      <c r="T8" s="317" t="s">
        <v>93</v>
      </c>
      <c r="U8" s="317"/>
      <c r="V8" s="317"/>
      <c r="W8" s="317"/>
      <c r="X8" s="317"/>
    </row>
    <row r="9" spans="1:24" s="312" customFormat="1" x14ac:dyDescent="0.2">
      <c r="A9" s="299"/>
      <c r="B9" s="299" t="s">
        <v>104</v>
      </c>
      <c r="C9" s="133">
        <v>42285</v>
      </c>
      <c r="D9" s="134">
        <v>0.66666666666666663</v>
      </c>
      <c r="E9" s="135" t="s">
        <v>105</v>
      </c>
      <c r="F9" s="317" t="s">
        <v>106</v>
      </c>
      <c r="G9" s="317" t="s">
        <v>107</v>
      </c>
      <c r="H9" s="137"/>
      <c r="I9" s="317" t="s">
        <v>69</v>
      </c>
      <c r="J9" s="138" t="s">
        <v>155</v>
      </c>
      <c r="K9" s="317" t="s">
        <v>156</v>
      </c>
      <c r="L9" s="152">
        <v>0.66666666666666663</v>
      </c>
      <c r="M9" s="152"/>
      <c r="N9" s="134"/>
      <c r="O9" s="317" t="s">
        <v>3</v>
      </c>
      <c r="P9" s="317" t="s">
        <v>142</v>
      </c>
      <c r="Q9" s="152">
        <v>0.66666666666666663</v>
      </c>
      <c r="R9" s="317" t="s">
        <v>93</v>
      </c>
      <c r="S9" s="152">
        <v>0.69236111111111109</v>
      </c>
      <c r="T9" s="317" t="s">
        <v>93</v>
      </c>
      <c r="U9" s="317"/>
      <c r="V9" s="317"/>
      <c r="W9" s="317"/>
      <c r="X9" s="317"/>
    </row>
    <row r="10" spans="1:24" s="312" customFormat="1" x14ac:dyDescent="0.2">
      <c r="A10" s="299"/>
      <c r="B10" s="299" t="s">
        <v>108</v>
      </c>
      <c r="C10" s="133">
        <v>42285</v>
      </c>
      <c r="D10" s="134">
        <v>0.3611111111111111</v>
      </c>
      <c r="E10" s="135" t="s">
        <v>98</v>
      </c>
      <c r="F10" s="317" t="s">
        <v>158</v>
      </c>
      <c r="G10" s="317" t="s">
        <v>99</v>
      </c>
      <c r="H10" s="137"/>
      <c r="I10" s="317" t="s">
        <v>5</v>
      </c>
      <c r="J10" s="138" t="s">
        <v>159</v>
      </c>
      <c r="K10" s="317" t="s">
        <v>109</v>
      </c>
      <c r="L10" s="152">
        <v>0.3611111111111111</v>
      </c>
      <c r="M10" s="152"/>
      <c r="N10" s="134">
        <v>0.55208333333333337</v>
      </c>
      <c r="O10" s="317" t="s">
        <v>1</v>
      </c>
      <c r="P10" s="317"/>
      <c r="Q10" s="317"/>
      <c r="R10" s="317"/>
      <c r="S10" s="317"/>
      <c r="T10" s="317" t="s">
        <v>93</v>
      </c>
      <c r="U10" s="317"/>
      <c r="V10" s="317"/>
      <c r="W10" s="317"/>
      <c r="X10" s="317"/>
    </row>
    <row r="11" spans="1:24" s="312" customFormat="1" x14ac:dyDescent="0.2">
      <c r="A11" s="299"/>
      <c r="B11" s="299" t="s">
        <v>108</v>
      </c>
      <c r="C11" s="133">
        <v>42285</v>
      </c>
      <c r="D11" s="134">
        <v>0.37291666666666662</v>
      </c>
      <c r="E11" s="135" t="s">
        <v>110</v>
      </c>
      <c r="F11" s="317" t="s">
        <v>160</v>
      </c>
      <c r="G11" s="317" t="s">
        <v>99</v>
      </c>
      <c r="H11" s="137" t="s">
        <v>161</v>
      </c>
      <c r="I11" s="317" t="s">
        <v>5</v>
      </c>
      <c r="J11" s="138" t="s">
        <v>162</v>
      </c>
      <c r="K11" s="317" t="s">
        <v>109</v>
      </c>
      <c r="L11" s="152">
        <v>0.37291666666666662</v>
      </c>
      <c r="M11" s="152"/>
      <c r="N11" s="134"/>
      <c r="O11" s="317" t="s">
        <v>1</v>
      </c>
      <c r="P11" s="317"/>
      <c r="Q11" s="317"/>
      <c r="R11" s="317"/>
      <c r="S11" s="317"/>
      <c r="T11" s="317" t="s">
        <v>93</v>
      </c>
      <c r="U11" s="317"/>
      <c r="V11" s="317"/>
      <c r="W11" s="317"/>
      <c r="X11" s="317"/>
    </row>
    <row r="12" spans="1:24" s="312" customFormat="1" x14ac:dyDescent="0.2">
      <c r="A12" s="299"/>
      <c r="B12" s="299" t="s">
        <v>108</v>
      </c>
      <c r="C12" s="133">
        <v>42285</v>
      </c>
      <c r="D12" s="134">
        <v>0.38541666666666669</v>
      </c>
      <c r="E12" s="135" t="s">
        <v>110</v>
      </c>
      <c r="F12" s="317" t="s">
        <v>163</v>
      </c>
      <c r="G12" s="317" t="s">
        <v>92</v>
      </c>
      <c r="H12" s="137"/>
      <c r="I12" s="317" t="s">
        <v>5</v>
      </c>
      <c r="J12" s="138" t="s">
        <v>164</v>
      </c>
      <c r="K12" s="317" t="s">
        <v>165</v>
      </c>
      <c r="L12" s="152">
        <v>0.38541666666666669</v>
      </c>
      <c r="M12" s="152"/>
      <c r="N12" s="134">
        <v>0.5625</v>
      </c>
      <c r="O12" s="317" t="s">
        <v>1</v>
      </c>
      <c r="P12" s="317"/>
      <c r="Q12" s="317"/>
      <c r="R12" s="317"/>
      <c r="S12" s="317"/>
      <c r="T12" s="317" t="s">
        <v>93</v>
      </c>
      <c r="U12" s="317"/>
      <c r="V12" s="317"/>
      <c r="W12" s="317"/>
      <c r="X12" s="317"/>
    </row>
    <row r="13" spans="1:24" s="312" customFormat="1" x14ac:dyDescent="0.2">
      <c r="A13" s="299"/>
      <c r="B13" s="299" t="s">
        <v>108</v>
      </c>
      <c r="C13" s="133">
        <v>42285</v>
      </c>
      <c r="D13" s="134">
        <v>0.3833333333333333</v>
      </c>
      <c r="E13" s="135" t="s">
        <v>98</v>
      </c>
      <c r="F13" s="317" t="s">
        <v>130</v>
      </c>
      <c r="G13" s="317" t="s">
        <v>99</v>
      </c>
      <c r="H13" s="137"/>
      <c r="I13" s="317" t="s">
        <v>6</v>
      </c>
      <c r="J13" s="138" t="s">
        <v>166</v>
      </c>
      <c r="K13" s="317" t="s">
        <v>109</v>
      </c>
      <c r="L13" s="152">
        <v>0.3833333333333333</v>
      </c>
      <c r="M13" s="152"/>
      <c r="N13" s="134">
        <v>0.38611111111111113</v>
      </c>
      <c r="O13" s="317" t="s">
        <v>1</v>
      </c>
      <c r="P13" s="317"/>
      <c r="Q13" s="317"/>
      <c r="R13" s="317"/>
      <c r="S13" s="317"/>
      <c r="T13" s="317" t="s">
        <v>93</v>
      </c>
      <c r="U13" s="317"/>
      <c r="V13" s="317"/>
      <c r="W13" s="317"/>
      <c r="X13" s="317"/>
    </row>
    <row r="14" spans="1:24" s="312" customFormat="1" x14ac:dyDescent="0.2">
      <c r="A14" s="299"/>
      <c r="B14" s="299" t="s">
        <v>108</v>
      </c>
      <c r="C14" s="133">
        <v>42285</v>
      </c>
      <c r="D14" s="134">
        <v>0.38680555555555557</v>
      </c>
      <c r="E14" s="135" t="s">
        <v>110</v>
      </c>
      <c r="F14" s="317" t="s">
        <v>167</v>
      </c>
      <c r="G14" s="317" t="s">
        <v>92</v>
      </c>
      <c r="H14" s="137"/>
      <c r="I14" s="317" t="s">
        <v>5</v>
      </c>
      <c r="J14" s="138" t="s">
        <v>168</v>
      </c>
      <c r="K14" s="317" t="s">
        <v>109</v>
      </c>
      <c r="L14" s="152">
        <v>0.38680555555555557</v>
      </c>
      <c r="M14" s="152"/>
      <c r="N14" s="134">
        <v>0.38958333333333334</v>
      </c>
      <c r="O14" s="317" t="s">
        <v>1</v>
      </c>
      <c r="P14" s="317"/>
      <c r="Q14" s="317"/>
      <c r="R14" s="317"/>
      <c r="S14" s="317"/>
      <c r="T14" s="317" t="s">
        <v>93</v>
      </c>
      <c r="U14" s="317"/>
      <c r="V14" s="317"/>
      <c r="W14" s="317"/>
      <c r="X14" s="317"/>
    </row>
    <row r="15" spans="1:24" s="312" customFormat="1" x14ac:dyDescent="0.2">
      <c r="A15" s="299"/>
      <c r="B15" s="299" t="s">
        <v>108</v>
      </c>
      <c r="C15" s="133">
        <v>42285</v>
      </c>
      <c r="D15" s="134">
        <v>0.38958333333333334</v>
      </c>
      <c r="E15" s="135" t="s">
        <v>110</v>
      </c>
      <c r="F15" s="317" t="s">
        <v>169</v>
      </c>
      <c r="G15" s="317" t="s">
        <v>99</v>
      </c>
      <c r="H15" s="137"/>
      <c r="I15" s="317" t="s">
        <v>5</v>
      </c>
      <c r="J15" s="138" t="s">
        <v>168</v>
      </c>
      <c r="K15" s="317" t="s">
        <v>109</v>
      </c>
      <c r="L15" s="152">
        <v>0.38958333333333334</v>
      </c>
      <c r="M15" s="152"/>
      <c r="N15" s="134">
        <v>0.39097222222222222</v>
      </c>
      <c r="O15" s="317" t="s">
        <v>1</v>
      </c>
      <c r="P15" s="317"/>
      <c r="Q15" s="317"/>
      <c r="R15" s="317"/>
      <c r="S15" s="317"/>
      <c r="T15" s="317" t="s">
        <v>93</v>
      </c>
      <c r="U15" s="317"/>
      <c r="V15" s="317"/>
      <c r="W15" s="317"/>
      <c r="X15" s="317"/>
    </row>
    <row r="16" spans="1:24" s="312" customFormat="1" x14ac:dyDescent="0.2">
      <c r="A16" s="299"/>
      <c r="B16" s="299" t="s">
        <v>108</v>
      </c>
      <c r="C16" s="133">
        <v>42285</v>
      </c>
      <c r="D16" s="134">
        <v>0.42638888888888887</v>
      </c>
      <c r="E16" s="135" t="s">
        <v>110</v>
      </c>
      <c r="F16" s="317" t="s">
        <v>170</v>
      </c>
      <c r="G16" s="317" t="s">
        <v>99</v>
      </c>
      <c r="H16" s="137" t="s">
        <v>171</v>
      </c>
      <c r="I16" s="317" t="s">
        <v>5</v>
      </c>
      <c r="J16" s="138" t="s">
        <v>168</v>
      </c>
      <c r="K16" s="317" t="s">
        <v>109</v>
      </c>
      <c r="L16" s="152">
        <v>0.42638888888888887</v>
      </c>
      <c r="M16" s="152"/>
      <c r="N16" s="139">
        <v>0.43402777777777773</v>
      </c>
      <c r="O16" s="317" t="s">
        <v>1</v>
      </c>
      <c r="P16" s="317"/>
      <c r="Q16" s="317"/>
      <c r="R16" s="317"/>
      <c r="S16" s="317"/>
      <c r="T16" s="317" t="s">
        <v>93</v>
      </c>
      <c r="U16" s="317"/>
      <c r="V16" s="317"/>
      <c r="W16" s="317"/>
      <c r="X16" s="317"/>
    </row>
    <row r="17" spans="1:24" s="312" customFormat="1" x14ac:dyDescent="0.2">
      <c r="A17" s="299"/>
      <c r="B17" s="299" t="s">
        <v>108</v>
      </c>
      <c r="C17" s="133">
        <v>42285</v>
      </c>
      <c r="D17" s="134">
        <v>0.41388888888888892</v>
      </c>
      <c r="E17" s="135" t="s">
        <v>110</v>
      </c>
      <c r="F17" s="317" t="s">
        <v>172</v>
      </c>
      <c r="G17" s="317" t="s">
        <v>99</v>
      </c>
      <c r="H17" s="137" t="s">
        <v>173</v>
      </c>
      <c r="I17" s="317" t="s">
        <v>5</v>
      </c>
      <c r="J17" s="138" t="s">
        <v>174</v>
      </c>
      <c r="K17" s="317" t="s">
        <v>109</v>
      </c>
      <c r="L17" s="152">
        <v>0.41388888888888892</v>
      </c>
      <c r="M17" s="152"/>
      <c r="N17" s="139">
        <v>0.42708333333333331</v>
      </c>
      <c r="O17" s="317" t="s">
        <v>1</v>
      </c>
      <c r="P17" s="317"/>
      <c r="Q17" s="317"/>
      <c r="R17" s="317"/>
      <c r="S17" s="317"/>
      <c r="T17" s="317" t="s">
        <v>93</v>
      </c>
      <c r="U17" s="317"/>
      <c r="V17" s="317"/>
      <c r="W17" s="317"/>
      <c r="X17" s="317"/>
    </row>
    <row r="18" spans="1:24" s="312" customFormat="1" x14ac:dyDescent="0.2">
      <c r="A18" s="299"/>
      <c r="B18" s="299" t="s">
        <v>108</v>
      </c>
      <c r="C18" s="133">
        <v>42285</v>
      </c>
      <c r="D18" s="134">
        <v>0.44722222222222219</v>
      </c>
      <c r="E18" s="135" t="s">
        <v>98</v>
      </c>
      <c r="F18" s="317" t="s">
        <v>175</v>
      </c>
      <c r="G18" s="317" t="s">
        <v>92</v>
      </c>
      <c r="H18" s="137"/>
      <c r="I18" s="317" t="s">
        <v>5</v>
      </c>
      <c r="J18" s="138" t="s">
        <v>168</v>
      </c>
      <c r="K18" s="317" t="s">
        <v>109</v>
      </c>
      <c r="L18" s="152">
        <v>0.44722222222222219</v>
      </c>
      <c r="M18" s="152"/>
      <c r="N18" s="134">
        <v>0.44930555555555557</v>
      </c>
      <c r="O18" s="317" t="s">
        <v>1</v>
      </c>
      <c r="P18" s="317"/>
      <c r="Q18" s="317"/>
      <c r="R18" s="317"/>
      <c r="S18" s="317"/>
      <c r="T18" s="317" t="s">
        <v>93</v>
      </c>
      <c r="U18" s="317"/>
      <c r="V18" s="317"/>
      <c r="W18" s="317"/>
      <c r="X18" s="317"/>
    </row>
    <row r="19" spans="1:24" s="312" customFormat="1" x14ac:dyDescent="0.2">
      <c r="A19" s="299"/>
      <c r="B19" s="299" t="s">
        <v>108</v>
      </c>
      <c r="C19" s="133">
        <v>42285</v>
      </c>
      <c r="D19" s="134">
        <v>0.4375</v>
      </c>
      <c r="E19" s="135" t="s">
        <v>98</v>
      </c>
      <c r="F19" s="317" t="s">
        <v>130</v>
      </c>
      <c r="G19" s="317" t="s">
        <v>99</v>
      </c>
      <c r="H19" s="137"/>
      <c r="I19" s="317" t="s">
        <v>6</v>
      </c>
      <c r="J19" s="138" t="s">
        <v>176</v>
      </c>
      <c r="K19" s="317" t="s">
        <v>109</v>
      </c>
      <c r="L19" s="152">
        <v>0.4375</v>
      </c>
      <c r="M19" s="152"/>
      <c r="N19" s="134">
        <v>0.4381944444444445</v>
      </c>
      <c r="O19" s="317" t="s">
        <v>1</v>
      </c>
      <c r="P19" s="317"/>
      <c r="Q19" s="317"/>
      <c r="R19" s="317"/>
      <c r="S19" s="317"/>
      <c r="T19" s="317" t="s">
        <v>93</v>
      </c>
      <c r="U19" s="317"/>
      <c r="V19" s="317"/>
      <c r="W19" s="317"/>
      <c r="X19" s="317"/>
    </row>
    <row r="20" spans="1:24" s="312" customFormat="1" x14ac:dyDescent="0.2">
      <c r="A20" s="299"/>
      <c r="B20" s="299" t="s">
        <v>108</v>
      </c>
      <c r="C20" s="133">
        <v>42285</v>
      </c>
      <c r="D20" s="134">
        <v>0.41944444444444445</v>
      </c>
      <c r="E20" s="135" t="s">
        <v>98</v>
      </c>
      <c r="F20" s="317" t="s">
        <v>130</v>
      </c>
      <c r="G20" s="317" t="s">
        <v>99</v>
      </c>
      <c r="H20" s="137"/>
      <c r="I20" s="317" t="s">
        <v>6</v>
      </c>
      <c r="J20" s="138" t="s">
        <v>177</v>
      </c>
      <c r="K20" s="317" t="s">
        <v>109</v>
      </c>
      <c r="L20" s="152">
        <v>0.44027777777777777</v>
      </c>
      <c r="M20" s="152"/>
      <c r="N20" s="134">
        <v>0.44027777777777777</v>
      </c>
      <c r="O20" s="317" t="s">
        <v>1</v>
      </c>
      <c r="P20" s="317"/>
      <c r="Q20" s="317"/>
      <c r="R20" s="317"/>
      <c r="S20" s="317"/>
      <c r="T20" s="317" t="s">
        <v>93</v>
      </c>
      <c r="U20" s="317"/>
      <c r="V20" s="317"/>
      <c r="W20" s="317"/>
      <c r="X20" s="317"/>
    </row>
    <row r="21" spans="1:24" s="312" customFormat="1" x14ac:dyDescent="0.2">
      <c r="A21" s="299"/>
      <c r="B21" s="299" t="s">
        <v>108</v>
      </c>
      <c r="C21" s="133">
        <v>42285</v>
      </c>
      <c r="D21" s="134">
        <v>0.4465277777777778</v>
      </c>
      <c r="E21" s="135" t="s">
        <v>98</v>
      </c>
      <c r="F21" s="317" t="s">
        <v>117</v>
      </c>
      <c r="G21" s="317" t="s">
        <v>96</v>
      </c>
      <c r="H21" s="137"/>
      <c r="I21" s="317" t="s">
        <v>6</v>
      </c>
      <c r="J21" s="138" t="s">
        <v>178</v>
      </c>
      <c r="K21" s="317" t="s">
        <v>109</v>
      </c>
      <c r="L21" s="152">
        <v>0.44722222222222219</v>
      </c>
      <c r="M21" s="152"/>
      <c r="N21" s="134"/>
      <c r="O21" s="317" t="s">
        <v>1</v>
      </c>
      <c r="P21" s="317"/>
      <c r="Q21" s="317"/>
      <c r="R21" s="317"/>
      <c r="S21" s="317"/>
      <c r="T21" s="317" t="s">
        <v>93</v>
      </c>
      <c r="U21" s="317"/>
      <c r="V21" s="317"/>
      <c r="W21" s="317"/>
      <c r="X21" s="317"/>
    </row>
    <row r="22" spans="1:24" s="312" customFormat="1" x14ac:dyDescent="0.2">
      <c r="A22" s="299"/>
      <c r="B22" s="299" t="s">
        <v>108</v>
      </c>
      <c r="C22" s="133">
        <v>42285</v>
      </c>
      <c r="D22" s="134">
        <v>0.49583333333333335</v>
      </c>
      <c r="E22" s="135" t="s">
        <v>110</v>
      </c>
      <c r="F22" s="317" t="s">
        <v>179</v>
      </c>
      <c r="G22" s="317" t="s">
        <v>92</v>
      </c>
      <c r="H22" s="137" t="s">
        <v>180</v>
      </c>
      <c r="I22" s="317" t="s">
        <v>66</v>
      </c>
      <c r="J22" s="138" t="s">
        <v>181</v>
      </c>
      <c r="K22" s="317" t="s">
        <v>109</v>
      </c>
      <c r="L22" s="152">
        <v>0.49583333333333335</v>
      </c>
      <c r="M22" s="152"/>
      <c r="N22" s="134">
        <v>0.49652777777777773</v>
      </c>
      <c r="O22" s="317" t="s">
        <v>1</v>
      </c>
      <c r="P22" s="317"/>
      <c r="Q22" s="317"/>
      <c r="R22" s="317"/>
      <c r="S22" s="317"/>
      <c r="T22" s="317" t="s">
        <v>93</v>
      </c>
      <c r="U22" s="317"/>
      <c r="V22" s="317"/>
      <c r="W22" s="317"/>
      <c r="X22" s="317"/>
    </row>
    <row r="23" spans="1:24" s="312" customFormat="1" x14ac:dyDescent="0.2">
      <c r="A23" s="299"/>
      <c r="B23" s="299" t="s">
        <v>108</v>
      </c>
      <c r="C23" s="133">
        <v>42285</v>
      </c>
      <c r="D23" s="134">
        <v>0.42777777777777781</v>
      </c>
      <c r="E23" s="135" t="s">
        <v>110</v>
      </c>
      <c r="F23" s="317" t="s">
        <v>182</v>
      </c>
      <c r="G23" s="317" t="s">
        <v>92</v>
      </c>
      <c r="H23" s="137"/>
      <c r="I23" s="317" t="s">
        <v>5</v>
      </c>
      <c r="J23" s="138" t="s">
        <v>112</v>
      </c>
      <c r="K23" s="317" t="s">
        <v>109</v>
      </c>
      <c r="L23" s="152">
        <v>0.42777777777777781</v>
      </c>
      <c r="M23" s="152"/>
      <c r="N23" s="134">
        <v>0.4291666666666667</v>
      </c>
      <c r="O23" s="317" t="s">
        <v>1</v>
      </c>
      <c r="P23" s="317"/>
      <c r="Q23" s="317"/>
      <c r="R23" s="317"/>
      <c r="S23" s="317"/>
      <c r="T23" s="317" t="s">
        <v>93</v>
      </c>
      <c r="U23" s="317"/>
      <c r="V23" s="317"/>
      <c r="W23" s="317"/>
      <c r="X23" s="317"/>
    </row>
    <row r="24" spans="1:24" s="312" customFormat="1" x14ac:dyDescent="0.2">
      <c r="A24" s="299"/>
      <c r="B24" s="299" t="s">
        <v>108</v>
      </c>
      <c r="C24" s="133">
        <v>42285</v>
      </c>
      <c r="D24" s="134">
        <v>0.53263888888888888</v>
      </c>
      <c r="E24" s="135" t="s">
        <v>110</v>
      </c>
      <c r="F24" s="317" t="s">
        <v>183</v>
      </c>
      <c r="G24" s="317" t="s">
        <v>99</v>
      </c>
      <c r="H24" s="137"/>
      <c r="I24" s="317" t="s">
        <v>5</v>
      </c>
      <c r="J24" s="138" t="s">
        <v>112</v>
      </c>
      <c r="K24" s="317" t="s">
        <v>109</v>
      </c>
      <c r="L24" s="152">
        <v>0.53263888888888888</v>
      </c>
      <c r="M24" s="152"/>
      <c r="N24" s="134">
        <v>0.53333333333333333</v>
      </c>
      <c r="O24" s="317" t="s">
        <v>1</v>
      </c>
      <c r="P24" s="317"/>
      <c r="Q24" s="317"/>
      <c r="R24" s="317"/>
      <c r="S24" s="317"/>
      <c r="T24" s="317" t="s">
        <v>93</v>
      </c>
      <c r="U24" s="317"/>
      <c r="V24" s="317"/>
      <c r="W24" s="317"/>
      <c r="X24" s="317"/>
    </row>
    <row r="25" spans="1:24" s="312" customFormat="1" x14ac:dyDescent="0.2">
      <c r="A25" s="299"/>
      <c r="B25" s="299" t="s">
        <v>108</v>
      </c>
      <c r="C25" s="133">
        <v>42285</v>
      </c>
      <c r="D25" s="134">
        <v>0.55486111111111114</v>
      </c>
      <c r="E25" s="135" t="s">
        <v>110</v>
      </c>
      <c r="F25" s="317" t="s">
        <v>184</v>
      </c>
      <c r="G25" s="317" t="s">
        <v>99</v>
      </c>
      <c r="H25" s="137" t="s">
        <v>185</v>
      </c>
      <c r="I25" s="317" t="s">
        <v>5</v>
      </c>
      <c r="J25" s="138" t="s">
        <v>124</v>
      </c>
      <c r="K25" s="317" t="s">
        <v>109</v>
      </c>
      <c r="L25" s="152">
        <v>0.55486111111111114</v>
      </c>
      <c r="M25" s="152"/>
      <c r="N25" s="139">
        <v>0.55555555555555558</v>
      </c>
      <c r="O25" s="317" t="s">
        <v>3</v>
      </c>
      <c r="P25" s="317"/>
      <c r="Q25" s="317"/>
      <c r="R25" s="317"/>
      <c r="S25" s="317"/>
      <c r="T25" s="317" t="s">
        <v>93</v>
      </c>
      <c r="U25" s="317"/>
      <c r="V25" s="317"/>
      <c r="W25" s="317"/>
      <c r="X25" s="317"/>
    </row>
    <row r="26" spans="1:24" s="312" customFormat="1" x14ac:dyDescent="0.2">
      <c r="A26" s="299"/>
      <c r="B26" s="299" t="s">
        <v>108</v>
      </c>
      <c r="C26" s="133">
        <v>42285</v>
      </c>
      <c r="D26" s="134">
        <v>0.58888888888888891</v>
      </c>
      <c r="E26" s="135" t="s">
        <v>110</v>
      </c>
      <c r="F26" s="317" t="s">
        <v>186</v>
      </c>
      <c r="G26" s="317" t="s">
        <v>99</v>
      </c>
      <c r="H26" s="137" t="s">
        <v>187</v>
      </c>
      <c r="I26" s="317" t="s">
        <v>5</v>
      </c>
      <c r="J26" s="138" t="s">
        <v>124</v>
      </c>
      <c r="K26" s="317" t="s">
        <v>109</v>
      </c>
      <c r="L26" s="152">
        <v>0.58888888888888891</v>
      </c>
      <c r="M26" s="152"/>
      <c r="N26" s="139"/>
      <c r="O26" s="317" t="s">
        <v>3</v>
      </c>
      <c r="P26" s="317"/>
      <c r="Q26" s="317"/>
      <c r="R26" s="317"/>
      <c r="S26" s="317"/>
      <c r="T26" s="317" t="s">
        <v>93</v>
      </c>
      <c r="U26" s="317"/>
      <c r="V26" s="317"/>
      <c r="W26" s="317"/>
      <c r="X26" s="317"/>
    </row>
    <row r="27" spans="1:24" s="312" customFormat="1" x14ac:dyDescent="0.2">
      <c r="A27" s="299"/>
      <c r="B27" s="299" t="s">
        <v>108</v>
      </c>
      <c r="C27" s="133">
        <v>42285</v>
      </c>
      <c r="D27" s="134">
        <v>0.58124999999999993</v>
      </c>
      <c r="E27" s="135" t="s">
        <v>98</v>
      </c>
      <c r="F27" s="317" t="s">
        <v>130</v>
      </c>
      <c r="G27" s="317" t="s">
        <v>99</v>
      </c>
      <c r="H27" s="137"/>
      <c r="I27" s="317" t="s">
        <v>6</v>
      </c>
      <c r="J27" s="138" t="s">
        <v>176</v>
      </c>
      <c r="K27" s="317" t="s">
        <v>109</v>
      </c>
      <c r="L27" s="152">
        <v>0.58124999999999993</v>
      </c>
      <c r="M27" s="152"/>
      <c r="N27" s="134"/>
      <c r="O27" s="317" t="s">
        <v>1</v>
      </c>
      <c r="P27" s="317"/>
      <c r="Q27" s="317"/>
      <c r="R27" s="317"/>
      <c r="S27" s="317"/>
      <c r="T27" s="317" t="s">
        <v>93</v>
      </c>
      <c r="U27" s="317"/>
      <c r="V27" s="317"/>
      <c r="W27" s="317"/>
      <c r="X27" s="317"/>
    </row>
    <row r="28" spans="1:24" s="312" customFormat="1" x14ac:dyDescent="0.2">
      <c r="A28" s="299"/>
      <c r="B28" s="299" t="s">
        <v>108</v>
      </c>
      <c r="C28" s="133">
        <v>42285</v>
      </c>
      <c r="D28" s="134">
        <v>0.63402777777777775</v>
      </c>
      <c r="E28" s="135" t="s">
        <v>110</v>
      </c>
      <c r="F28" s="317" t="s">
        <v>188</v>
      </c>
      <c r="G28" s="317" t="s">
        <v>92</v>
      </c>
      <c r="H28" s="137"/>
      <c r="I28" s="317" t="s">
        <v>5</v>
      </c>
      <c r="J28" s="138" t="s">
        <v>189</v>
      </c>
      <c r="K28" s="317" t="s">
        <v>165</v>
      </c>
      <c r="L28" s="152">
        <v>0.63402777777777775</v>
      </c>
      <c r="M28" s="152"/>
      <c r="N28" s="134">
        <v>0.70972222222222225</v>
      </c>
      <c r="O28" s="317" t="s">
        <v>3</v>
      </c>
      <c r="P28" s="317"/>
      <c r="Q28" s="317"/>
      <c r="R28" s="317"/>
      <c r="S28" s="317"/>
      <c r="T28" s="317" t="s">
        <v>93</v>
      </c>
      <c r="U28" s="317"/>
      <c r="V28" s="317"/>
      <c r="W28" s="317"/>
      <c r="X28" s="317"/>
    </row>
    <row r="29" spans="1:24" s="312" customFormat="1" x14ac:dyDescent="0.2">
      <c r="A29" s="299"/>
      <c r="B29" s="299" t="s">
        <v>108</v>
      </c>
      <c r="C29" s="133">
        <v>42285</v>
      </c>
      <c r="D29" s="134">
        <v>0.63402777777777775</v>
      </c>
      <c r="E29" s="135" t="s">
        <v>110</v>
      </c>
      <c r="F29" s="317" t="s">
        <v>190</v>
      </c>
      <c r="G29" s="317" t="s">
        <v>92</v>
      </c>
      <c r="H29" s="137"/>
      <c r="I29" s="317" t="s">
        <v>5</v>
      </c>
      <c r="J29" s="138" t="s">
        <v>191</v>
      </c>
      <c r="K29" s="317" t="s">
        <v>165</v>
      </c>
      <c r="L29" s="152">
        <v>0.63402777777777775</v>
      </c>
      <c r="M29" s="152"/>
      <c r="N29" s="134">
        <v>0.70972222222222225</v>
      </c>
      <c r="O29" s="317" t="s">
        <v>3</v>
      </c>
      <c r="P29" s="317"/>
      <c r="Q29" s="317"/>
      <c r="R29" s="317"/>
      <c r="S29" s="317"/>
      <c r="T29" s="317" t="s">
        <v>93</v>
      </c>
      <c r="U29" s="317"/>
      <c r="V29" s="317"/>
      <c r="W29" s="317"/>
      <c r="X29" s="317"/>
    </row>
    <row r="30" spans="1:24" x14ac:dyDescent="0.2">
      <c r="A30" s="299"/>
      <c r="B30" s="313" t="s">
        <v>108</v>
      </c>
      <c r="C30" s="314">
        <v>42285</v>
      </c>
      <c r="D30" s="315">
        <v>0.62986111111111109</v>
      </c>
      <c r="E30" s="313" t="s">
        <v>110</v>
      </c>
      <c r="F30" s="187" t="s">
        <v>192</v>
      </c>
      <c r="G30" s="313" t="s">
        <v>92</v>
      </c>
      <c r="H30" s="313" t="s">
        <v>145</v>
      </c>
      <c r="I30" s="313" t="s">
        <v>5</v>
      </c>
      <c r="J30" s="313" t="s">
        <v>124</v>
      </c>
      <c r="K30" s="313" t="s">
        <v>109</v>
      </c>
      <c r="L30" s="152">
        <v>0.62986111111111109</v>
      </c>
      <c r="M30" s="152"/>
      <c r="N30" s="315">
        <v>0.63124999999999998</v>
      </c>
      <c r="O30" s="313" t="s">
        <v>1</v>
      </c>
      <c r="P30" s="317"/>
      <c r="Q30" s="317"/>
      <c r="R30" s="317"/>
      <c r="S30" s="317"/>
      <c r="T30" s="313" t="s">
        <v>93</v>
      </c>
      <c r="U30" s="317"/>
      <c r="V30" s="136"/>
      <c r="W30" s="136"/>
      <c r="X30" s="136"/>
    </row>
    <row r="31" spans="1:24" x14ac:dyDescent="0.2">
      <c r="A31" s="299"/>
      <c r="B31" s="313" t="s">
        <v>108</v>
      </c>
      <c r="C31" s="314">
        <v>42285</v>
      </c>
      <c r="D31" s="315">
        <v>0.68263888888888891</v>
      </c>
      <c r="E31" s="313" t="s">
        <v>110</v>
      </c>
      <c r="F31" s="316" t="s">
        <v>92</v>
      </c>
      <c r="G31" s="313" t="s">
        <v>92</v>
      </c>
      <c r="H31" s="317" t="s">
        <v>193</v>
      </c>
      <c r="I31" s="313" t="s">
        <v>66</v>
      </c>
      <c r="J31" s="313" t="s">
        <v>194</v>
      </c>
      <c r="K31" s="313" t="s">
        <v>109</v>
      </c>
      <c r="L31" s="152">
        <v>0.68263888888888891</v>
      </c>
      <c r="M31" s="152"/>
      <c r="N31" s="315">
        <v>0.68333333333333324</v>
      </c>
      <c r="O31" s="313" t="s">
        <v>1</v>
      </c>
      <c r="P31" s="317"/>
      <c r="Q31" s="317"/>
      <c r="R31" s="317"/>
      <c r="S31" s="317"/>
      <c r="T31" s="313" t="s">
        <v>93</v>
      </c>
      <c r="U31" s="317"/>
      <c r="V31" s="136"/>
      <c r="W31" s="136"/>
      <c r="X31" s="136"/>
    </row>
    <row r="32" spans="1:24" x14ac:dyDescent="0.2">
      <c r="A32" s="299"/>
      <c r="B32" s="313" t="s">
        <v>108</v>
      </c>
      <c r="C32" s="314">
        <v>42285</v>
      </c>
      <c r="D32" s="315">
        <v>0.68888888888888899</v>
      </c>
      <c r="E32" s="313" t="s">
        <v>98</v>
      </c>
      <c r="F32" s="298" t="s">
        <v>132</v>
      </c>
      <c r="G32" s="313" t="s">
        <v>96</v>
      </c>
      <c r="H32" s="317"/>
      <c r="I32" s="313" t="s">
        <v>6</v>
      </c>
      <c r="J32" s="313" t="s">
        <v>195</v>
      </c>
      <c r="K32" s="313" t="s">
        <v>109</v>
      </c>
      <c r="L32" s="169">
        <v>0.68888888888888899</v>
      </c>
      <c r="M32" s="169"/>
      <c r="N32" s="315">
        <v>0.70277777777777783</v>
      </c>
      <c r="O32" s="313" t="s">
        <v>1</v>
      </c>
      <c r="P32" s="317"/>
      <c r="Q32" s="317"/>
      <c r="R32" s="317"/>
      <c r="S32" s="317"/>
      <c r="T32" s="313" t="s">
        <v>93</v>
      </c>
      <c r="U32" s="317"/>
      <c r="V32" s="136"/>
      <c r="W32" s="136"/>
      <c r="X32" s="136"/>
    </row>
    <row r="33" spans="1:91" x14ac:dyDescent="0.2">
      <c r="A33" s="299"/>
      <c r="B33" s="313" t="s">
        <v>108</v>
      </c>
      <c r="C33" s="314">
        <v>42285</v>
      </c>
      <c r="D33" s="315">
        <v>0.71180555555555547</v>
      </c>
      <c r="E33" s="313" t="s">
        <v>110</v>
      </c>
      <c r="F33" s="316" t="s">
        <v>92</v>
      </c>
      <c r="G33" s="313" t="s">
        <v>92</v>
      </c>
      <c r="H33" s="317" t="s">
        <v>196</v>
      </c>
      <c r="I33" s="313" t="s">
        <v>66</v>
      </c>
      <c r="J33" s="313" t="s">
        <v>197</v>
      </c>
      <c r="K33" s="313" t="s">
        <v>109</v>
      </c>
      <c r="L33" s="152">
        <v>0.71180555555555547</v>
      </c>
      <c r="M33" s="152"/>
      <c r="N33" s="315"/>
      <c r="O33" s="313" t="s">
        <v>1</v>
      </c>
      <c r="P33" s="317"/>
      <c r="Q33" s="317"/>
      <c r="R33" s="317"/>
      <c r="S33" s="317"/>
      <c r="T33" s="313" t="s">
        <v>93</v>
      </c>
      <c r="U33" s="317"/>
      <c r="V33" s="136"/>
      <c r="W33" s="136"/>
      <c r="X33" s="136"/>
    </row>
    <row r="34" spans="1:91" x14ac:dyDescent="0.2">
      <c r="A34" s="299"/>
      <c r="B34" s="313" t="s">
        <v>108</v>
      </c>
      <c r="C34" s="314">
        <v>42285</v>
      </c>
      <c r="D34" s="315">
        <v>0.72152777777777777</v>
      </c>
      <c r="E34" s="313" t="s">
        <v>110</v>
      </c>
      <c r="F34" s="316" t="s">
        <v>92</v>
      </c>
      <c r="G34" s="313" t="s">
        <v>92</v>
      </c>
      <c r="H34" s="317" t="s">
        <v>198</v>
      </c>
      <c r="I34" s="313" t="s">
        <v>66</v>
      </c>
      <c r="J34" s="313" t="s">
        <v>199</v>
      </c>
      <c r="K34" s="313" t="s">
        <v>109</v>
      </c>
      <c r="L34" s="152">
        <v>0.72152777777777777</v>
      </c>
      <c r="M34" s="152"/>
      <c r="N34" s="315">
        <v>0.72222222222222221</v>
      </c>
      <c r="O34" s="313" t="s">
        <v>1</v>
      </c>
      <c r="P34" s="317"/>
      <c r="Q34" s="317"/>
      <c r="R34" s="317"/>
      <c r="S34" s="317"/>
      <c r="T34" s="313" t="s">
        <v>93</v>
      </c>
      <c r="U34" s="317"/>
      <c r="V34" s="136"/>
      <c r="W34" s="136"/>
      <c r="X34" s="136"/>
    </row>
    <row r="35" spans="1:91" ht="18.75" customHeight="1" x14ac:dyDescent="0.2">
      <c r="A35" s="299"/>
      <c r="B35" s="313" t="s">
        <v>108</v>
      </c>
      <c r="C35" s="314">
        <v>42285</v>
      </c>
      <c r="D35" s="315">
        <v>0.7270833333333333</v>
      </c>
      <c r="E35" s="313" t="s">
        <v>110</v>
      </c>
      <c r="F35" s="316" t="s">
        <v>92</v>
      </c>
      <c r="G35" s="313" t="s">
        <v>92</v>
      </c>
      <c r="H35" s="317" t="s">
        <v>196</v>
      </c>
      <c r="I35" s="313" t="s">
        <v>66</v>
      </c>
      <c r="J35" s="313" t="s">
        <v>200</v>
      </c>
      <c r="K35" s="313" t="s">
        <v>109</v>
      </c>
      <c r="L35" s="152">
        <v>0.7270833333333333</v>
      </c>
      <c r="M35" s="152"/>
      <c r="N35" s="315">
        <v>0.72777777777777775</v>
      </c>
      <c r="O35" s="313" t="s">
        <v>1</v>
      </c>
      <c r="P35" s="317"/>
      <c r="Q35" s="317"/>
      <c r="R35" s="317"/>
      <c r="S35" s="317"/>
      <c r="T35" s="313" t="s">
        <v>93</v>
      </c>
      <c r="U35" s="317"/>
      <c r="V35" s="136"/>
      <c r="W35" s="136"/>
      <c r="X35" s="136"/>
    </row>
    <row r="36" spans="1:91" x14ac:dyDescent="0.2">
      <c r="A36" s="299"/>
      <c r="B36" s="313" t="s">
        <v>97</v>
      </c>
      <c r="C36" s="314">
        <v>42285</v>
      </c>
      <c r="D36" s="315">
        <v>0.6020833333333333</v>
      </c>
      <c r="E36" s="313" t="s">
        <v>119</v>
      </c>
      <c r="F36" s="316"/>
      <c r="G36" s="313" t="s">
        <v>92</v>
      </c>
      <c r="H36" s="317">
        <v>936190389</v>
      </c>
      <c r="I36" s="313" t="s">
        <v>66</v>
      </c>
      <c r="J36" s="313" t="s">
        <v>202</v>
      </c>
      <c r="K36" s="313" t="s">
        <v>101</v>
      </c>
      <c r="L36" s="315">
        <v>0.6020833333333333</v>
      </c>
      <c r="M36" s="317"/>
      <c r="N36" s="315">
        <v>0.60416666666666663</v>
      </c>
      <c r="O36" s="313" t="s">
        <v>1</v>
      </c>
      <c r="P36" s="317"/>
      <c r="Q36" s="317"/>
      <c r="R36" s="317"/>
      <c r="S36" s="317"/>
      <c r="T36" s="313" t="s">
        <v>93</v>
      </c>
      <c r="U36" s="317"/>
      <c r="V36" s="317"/>
      <c r="W36" s="317"/>
      <c r="X36" s="317"/>
      <c r="Y36" s="312"/>
      <c r="Z36" s="312"/>
      <c r="AA36" s="312"/>
      <c r="AB36" s="312"/>
      <c r="AC36" s="312"/>
      <c r="AD36" s="312"/>
      <c r="AE36" s="312"/>
      <c r="AF36" s="312"/>
      <c r="AG36" s="312"/>
      <c r="AH36" s="312"/>
      <c r="AI36" s="312"/>
      <c r="AJ36" s="312"/>
      <c r="AK36" s="312"/>
      <c r="AL36" s="312"/>
      <c r="AM36" s="312"/>
      <c r="AN36" s="312"/>
      <c r="AO36" s="312"/>
      <c r="AP36" s="312"/>
      <c r="AQ36" s="312"/>
      <c r="AR36" s="312"/>
      <c r="AS36" s="312"/>
      <c r="AT36" s="312"/>
      <c r="AU36" s="312"/>
      <c r="AV36" s="312"/>
      <c r="AW36" s="312"/>
      <c r="AX36" s="312"/>
      <c r="AY36" s="312"/>
      <c r="AZ36" s="312"/>
      <c r="BA36" s="312"/>
      <c r="BB36" s="312"/>
      <c r="BC36" s="312"/>
      <c r="BD36" s="312"/>
      <c r="BE36" s="312"/>
      <c r="BF36" s="312"/>
      <c r="BG36" s="312"/>
      <c r="BH36" s="312"/>
      <c r="BI36" s="312"/>
      <c r="BJ36" s="312"/>
      <c r="BK36" s="312"/>
      <c r="BL36" s="312"/>
      <c r="BM36" s="312"/>
      <c r="BN36" s="312"/>
      <c r="BO36" s="312"/>
      <c r="BP36" s="312"/>
      <c r="BQ36" s="312"/>
      <c r="BR36" s="312"/>
      <c r="BS36" s="312"/>
      <c r="BT36" s="312"/>
      <c r="BU36" s="312"/>
      <c r="BV36" s="312"/>
      <c r="BW36" s="312"/>
      <c r="BX36" s="312"/>
      <c r="BY36" s="312"/>
      <c r="BZ36" s="312"/>
      <c r="CA36" s="312"/>
      <c r="CB36" s="312"/>
      <c r="CC36" s="312"/>
      <c r="CD36" s="312"/>
      <c r="CE36" s="312"/>
      <c r="CF36" s="312"/>
      <c r="CG36" s="312"/>
      <c r="CH36" s="312"/>
      <c r="CI36" s="312"/>
      <c r="CJ36" s="312"/>
      <c r="CK36" s="312"/>
      <c r="CL36" s="312"/>
      <c r="CM36" s="312"/>
    </row>
    <row r="37" spans="1:91" x14ac:dyDescent="0.2">
      <c r="A37" s="299"/>
      <c r="B37" s="313" t="s">
        <v>97</v>
      </c>
      <c r="C37" s="314">
        <v>42285</v>
      </c>
      <c r="D37" s="315">
        <v>0.61458333333333337</v>
      </c>
      <c r="E37" s="313" t="s">
        <v>119</v>
      </c>
      <c r="F37" s="316"/>
      <c r="G37" s="313" t="s">
        <v>92</v>
      </c>
      <c r="H37" s="317">
        <v>986383648</v>
      </c>
      <c r="I37" s="313" t="s">
        <v>66</v>
      </c>
      <c r="J37" s="313" t="s">
        <v>103</v>
      </c>
      <c r="K37" s="313" t="s">
        <v>101</v>
      </c>
      <c r="L37" s="315">
        <v>0.61458333333333337</v>
      </c>
      <c r="M37" s="317"/>
      <c r="N37" s="315">
        <v>0.61805555555555558</v>
      </c>
      <c r="O37" s="313" t="s">
        <v>1</v>
      </c>
      <c r="P37" s="317"/>
      <c r="Q37" s="317"/>
      <c r="R37" s="317"/>
      <c r="S37" s="317"/>
      <c r="T37" s="313" t="s">
        <v>93</v>
      </c>
      <c r="U37" s="317"/>
      <c r="V37" s="317"/>
      <c r="W37" s="317"/>
      <c r="X37" s="317"/>
      <c r="Y37" s="312"/>
      <c r="Z37" s="312"/>
      <c r="AA37" s="312"/>
      <c r="AB37" s="312"/>
      <c r="AC37" s="312"/>
      <c r="AD37" s="312"/>
      <c r="AE37" s="312"/>
      <c r="AF37" s="312"/>
      <c r="AG37" s="312"/>
      <c r="AH37" s="312"/>
      <c r="AI37" s="312"/>
      <c r="AJ37" s="312"/>
      <c r="AK37" s="312"/>
      <c r="AL37" s="312"/>
      <c r="AM37" s="312"/>
      <c r="AN37" s="312"/>
      <c r="AO37" s="312"/>
      <c r="AP37" s="312"/>
      <c r="AQ37" s="312"/>
      <c r="AR37" s="312"/>
      <c r="AS37" s="312"/>
      <c r="AT37" s="312"/>
      <c r="AU37" s="312"/>
      <c r="AV37" s="312"/>
      <c r="AW37" s="312"/>
      <c r="AX37" s="312"/>
      <c r="AY37" s="312"/>
      <c r="AZ37" s="312"/>
      <c r="BA37" s="312"/>
      <c r="BB37" s="312"/>
      <c r="BC37" s="312"/>
      <c r="BD37" s="312"/>
      <c r="BE37" s="312"/>
      <c r="BF37" s="312"/>
      <c r="BG37" s="312"/>
      <c r="BH37" s="312"/>
      <c r="BI37" s="312"/>
      <c r="BJ37" s="312"/>
      <c r="BK37" s="312"/>
      <c r="BL37" s="312"/>
      <c r="BM37" s="312"/>
      <c r="BN37" s="312"/>
      <c r="BO37" s="312"/>
      <c r="BP37" s="312"/>
      <c r="BQ37" s="312"/>
      <c r="BR37" s="312"/>
      <c r="BS37" s="312"/>
      <c r="BT37" s="312"/>
      <c r="BU37" s="312"/>
      <c r="BV37" s="312"/>
      <c r="BW37" s="312"/>
      <c r="BX37" s="312"/>
      <c r="BY37" s="312"/>
      <c r="BZ37" s="312"/>
      <c r="CA37" s="312"/>
      <c r="CB37" s="312"/>
      <c r="CC37" s="312"/>
      <c r="CD37" s="312"/>
      <c r="CE37" s="312"/>
      <c r="CF37" s="312"/>
      <c r="CG37" s="312"/>
      <c r="CH37" s="312"/>
      <c r="CI37" s="312"/>
      <c r="CJ37" s="312"/>
      <c r="CK37" s="312"/>
      <c r="CL37" s="312"/>
      <c r="CM37" s="312"/>
    </row>
    <row r="38" spans="1:91" x14ac:dyDescent="0.2">
      <c r="A38" s="299"/>
      <c r="B38" s="313" t="s">
        <v>97</v>
      </c>
      <c r="C38" s="314">
        <v>42285</v>
      </c>
      <c r="D38" s="315">
        <v>0.71805555555555556</v>
      </c>
      <c r="E38" s="313" t="s">
        <v>111</v>
      </c>
      <c r="F38" s="316" t="s">
        <v>203</v>
      </c>
      <c r="G38" s="313" t="s">
        <v>92</v>
      </c>
      <c r="H38" s="317"/>
      <c r="I38" s="313" t="s">
        <v>66</v>
      </c>
      <c r="J38" s="313" t="s">
        <v>204</v>
      </c>
      <c r="K38" s="313" t="s">
        <v>101</v>
      </c>
      <c r="L38" s="315">
        <v>0.71805555555555556</v>
      </c>
      <c r="M38" s="317"/>
      <c r="N38" s="315">
        <v>0.72569444444444453</v>
      </c>
      <c r="O38" s="313" t="s">
        <v>1</v>
      </c>
      <c r="P38" s="317"/>
      <c r="Q38" s="317"/>
      <c r="R38" s="317"/>
      <c r="S38" s="317"/>
      <c r="T38" s="313" t="s">
        <v>93</v>
      </c>
      <c r="U38" s="317"/>
      <c r="V38" s="317"/>
      <c r="W38" s="317"/>
      <c r="X38" s="317"/>
      <c r="Y38" s="312"/>
      <c r="Z38" s="312"/>
      <c r="AA38" s="312"/>
      <c r="AB38" s="312"/>
      <c r="AC38" s="312"/>
      <c r="AD38" s="312"/>
      <c r="AE38" s="312"/>
      <c r="AF38" s="312"/>
      <c r="AG38" s="312"/>
      <c r="AH38" s="312"/>
      <c r="AI38" s="312"/>
      <c r="AJ38" s="312"/>
      <c r="AK38" s="312"/>
      <c r="AL38" s="312"/>
      <c r="AM38" s="312"/>
      <c r="AN38" s="312"/>
      <c r="AO38" s="312"/>
      <c r="AP38" s="312"/>
      <c r="AQ38" s="312"/>
      <c r="AR38" s="312"/>
      <c r="AS38" s="312"/>
      <c r="AT38" s="312"/>
      <c r="AU38" s="312"/>
      <c r="AV38" s="312"/>
      <c r="AW38" s="312"/>
      <c r="AX38" s="312"/>
      <c r="AY38" s="312"/>
      <c r="AZ38" s="312"/>
      <c r="BA38" s="312"/>
      <c r="BB38" s="312"/>
      <c r="BC38" s="312"/>
      <c r="BD38" s="312"/>
      <c r="BE38" s="312"/>
      <c r="BF38" s="312"/>
      <c r="BG38" s="312"/>
      <c r="BH38" s="312"/>
      <c r="BI38" s="312"/>
      <c r="BJ38" s="312"/>
      <c r="BK38" s="312"/>
      <c r="BL38" s="312"/>
      <c r="BM38" s="312"/>
      <c r="BN38" s="312"/>
      <c r="BO38" s="312"/>
      <c r="BP38" s="312"/>
      <c r="BQ38" s="312"/>
      <c r="BR38" s="312"/>
      <c r="BS38" s="312"/>
      <c r="BT38" s="312"/>
      <c r="BU38" s="312"/>
      <c r="BV38" s="312"/>
      <c r="BW38" s="312"/>
      <c r="BX38" s="312"/>
      <c r="BY38" s="312"/>
      <c r="BZ38" s="312"/>
      <c r="CA38" s="312"/>
      <c r="CB38" s="312"/>
      <c r="CC38" s="312"/>
      <c r="CD38" s="312"/>
      <c r="CE38" s="312"/>
      <c r="CF38" s="312"/>
      <c r="CG38" s="312"/>
      <c r="CH38" s="312"/>
      <c r="CI38" s="312"/>
      <c r="CJ38" s="312"/>
      <c r="CK38" s="312"/>
      <c r="CL38" s="312"/>
      <c r="CM38" s="312"/>
    </row>
    <row r="39" spans="1:91" x14ac:dyDescent="0.2">
      <c r="A39" s="299"/>
      <c r="B39" s="313" t="s">
        <v>97</v>
      </c>
      <c r="C39" s="314">
        <v>42285</v>
      </c>
      <c r="D39" s="315">
        <v>0.72152777777777777</v>
      </c>
      <c r="E39" s="313" t="s">
        <v>98</v>
      </c>
      <c r="F39" s="313" t="s">
        <v>205</v>
      </c>
      <c r="G39" s="313" t="s">
        <v>96</v>
      </c>
      <c r="H39" s="317"/>
      <c r="I39" s="313" t="s">
        <v>6</v>
      </c>
      <c r="J39" s="313" t="s">
        <v>102</v>
      </c>
      <c r="K39" s="313" t="s">
        <v>101</v>
      </c>
      <c r="L39" s="315">
        <v>0.72152777777777777</v>
      </c>
      <c r="M39" s="317"/>
      <c r="N39" s="315">
        <v>0.72916666666666663</v>
      </c>
      <c r="O39" s="313" t="s">
        <v>1</v>
      </c>
      <c r="P39" s="317"/>
      <c r="Q39" s="317"/>
      <c r="R39" s="317"/>
      <c r="S39" s="317"/>
      <c r="T39" s="313" t="s">
        <v>93</v>
      </c>
      <c r="U39" s="317"/>
      <c r="V39" s="317"/>
      <c r="W39" s="317"/>
      <c r="X39" s="317"/>
      <c r="Y39" s="312"/>
      <c r="Z39" s="312"/>
      <c r="AA39" s="312"/>
      <c r="AB39" s="312"/>
      <c r="AC39" s="312"/>
      <c r="AD39" s="312"/>
      <c r="AE39" s="312"/>
      <c r="AF39" s="312"/>
      <c r="AG39" s="312"/>
      <c r="AH39" s="312"/>
      <c r="AI39" s="312"/>
      <c r="AJ39" s="312"/>
      <c r="AK39" s="312"/>
      <c r="AL39" s="312"/>
      <c r="AM39" s="312"/>
      <c r="AN39" s="312"/>
      <c r="AO39" s="312"/>
      <c r="AP39" s="312"/>
      <c r="AQ39" s="312"/>
      <c r="AR39" s="312"/>
      <c r="AS39" s="312"/>
      <c r="AT39" s="312"/>
      <c r="AU39" s="312"/>
      <c r="AV39" s="312"/>
      <c r="AW39" s="312"/>
      <c r="AX39" s="312"/>
      <c r="AY39" s="312"/>
      <c r="AZ39" s="312"/>
      <c r="BA39" s="312"/>
      <c r="BB39" s="312"/>
      <c r="BC39" s="312"/>
      <c r="BD39" s="312"/>
      <c r="BE39" s="312"/>
      <c r="BF39" s="312"/>
      <c r="BG39" s="312"/>
      <c r="BH39" s="312"/>
      <c r="BI39" s="312"/>
      <c r="BJ39" s="312"/>
      <c r="BK39" s="312"/>
      <c r="BL39" s="312"/>
      <c r="BM39" s="312"/>
      <c r="BN39" s="312"/>
      <c r="BO39" s="312"/>
      <c r="BP39" s="312"/>
      <c r="BQ39" s="312"/>
      <c r="BR39" s="312"/>
      <c r="BS39" s="312"/>
      <c r="BT39" s="312"/>
      <c r="BU39" s="312"/>
      <c r="BV39" s="312"/>
      <c r="BW39" s="312"/>
      <c r="BX39" s="312"/>
      <c r="BY39" s="312"/>
      <c r="BZ39" s="312"/>
      <c r="CA39" s="312"/>
      <c r="CB39" s="312"/>
      <c r="CC39" s="312"/>
      <c r="CD39" s="312"/>
      <c r="CE39" s="312"/>
      <c r="CF39" s="312"/>
      <c r="CG39" s="312"/>
      <c r="CH39" s="312"/>
      <c r="CI39" s="312"/>
      <c r="CJ39" s="312"/>
      <c r="CK39" s="312"/>
      <c r="CL39" s="312"/>
      <c r="CM39" s="312"/>
    </row>
    <row r="40" spans="1:91" x14ac:dyDescent="0.2">
      <c r="A40" s="299"/>
      <c r="B40" s="313" t="s">
        <v>97</v>
      </c>
      <c r="C40" s="314">
        <v>42285</v>
      </c>
      <c r="D40" s="315">
        <v>0.73125000000000007</v>
      </c>
      <c r="E40" s="313" t="s">
        <v>98</v>
      </c>
      <c r="F40" s="313" t="s">
        <v>205</v>
      </c>
      <c r="G40" s="313" t="s">
        <v>96</v>
      </c>
      <c r="H40" s="317"/>
      <c r="I40" s="313" t="s">
        <v>6</v>
      </c>
      <c r="J40" s="313" t="s">
        <v>102</v>
      </c>
      <c r="K40" s="313" t="s">
        <v>101</v>
      </c>
      <c r="L40" s="315">
        <v>0.73125000000000007</v>
      </c>
      <c r="M40" s="317"/>
      <c r="N40" s="315">
        <v>0.73402777777777783</v>
      </c>
      <c r="O40" s="313" t="s">
        <v>1</v>
      </c>
      <c r="P40" s="317"/>
      <c r="Q40" s="317"/>
      <c r="R40" s="317"/>
      <c r="S40" s="317"/>
      <c r="T40" s="313" t="s">
        <v>93</v>
      </c>
      <c r="U40" s="317"/>
      <c r="V40" s="317"/>
      <c r="W40" s="317"/>
      <c r="X40" s="317"/>
      <c r="Y40" s="312"/>
      <c r="Z40" s="312"/>
      <c r="AA40" s="312"/>
      <c r="AB40" s="312"/>
      <c r="AC40" s="312"/>
      <c r="AD40" s="312"/>
      <c r="AE40" s="312"/>
      <c r="AF40" s="312"/>
      <c r="AG40" s="312"/>
      <c r="AH40" s="312"/>
      <c r="AI40" s="312"/>
      <c r="AJ40" s="312"/>
      <c r="AK40" s="312"/>
      <c r="AL40" s="312"/>
      <c r="AM40" s="312"/>
      <c r="AN40" s="312"/>
      <c r="AO40" s="312"/>
      <c r="AP40" s="312"/>
      <c r="AQ40" s="312"/>
      <c r="AR40" s="312"/>
      <c r="AS40" s="312"/>
      <c r="AT40" s="312"/>
      <c r="AU40" s="312"/>
      <c r="AV40" s="312"/>
      <c r="AW40" s="312"/>
      <c r="AX40" s="312"/>
      <c r="AY40" s="312"/>
      <c r="AZ40" s="312"/>
      <c r="BA40" s="312"/>
      <c r="BB40" s="312"/>
      <c r="BC40" s="312"/>
      <c r="BD40" s="312"/>
      <c r="BE40" s="312"/>
      <c r="BF40" s="312"/>
      <c r="BG40" s="312"/>
      <c r="BH40" s="312"/>
      <c r="BI40" s="312"/>
      <c r="BJ40" s="312"/>
      <c r="BK40" s="312"/>
      <c r="BL40" s="312"/>
      <c r="BM40" s="312"/>
      <c r="BN40" s="312"/>
      <c r="BO40" s="312"/>
      <c r="BP40" s="312"/>
      <c r="BQ40" s="312"/>
      <c r="BR40" s="312"/>
      <c r="BS40" s="312"/>
      <c r="BT40" s="312"/>
      <c r="BU40" s="312"/>
      <c r="BV40" s="312"/>
      <c r="BW40" s="312"/>
      <c r="BX40" s="312"/>
      <c r="BY40" s="312"/>
      <c r="BZ40" s="312"/>
      <c r="CA40" s="312"/>
      <c r="CB40" s="312"/>
      <c r="CC40" s="312"/>
      <c r="CD40" s="312"/>
      <c r="CE40" s="312"/>
      <c r="CF40" s="312"/>
      <c r="CG40" s="312"/>
      <c r="CH40" s="312"/>
      <c r="CI40" s="312"/>
      <c r="CJ40" s="312"/>
      <c r="CK40" s="312"/>
      <c r="CL40" s="312"/>
      <c r="CM40" s="312"/>
    </row>
    <row r="41" spans="1:91" x14ac:dyDescent="0.2">
      <c r="A41" s="299"/>
      <c r="B41" s="313" t="s">
        <v>97</v>
      </c>
      <c r="C41" s="314">
        <v>42285</v>
      </c>
      <c r="D41" s="315">
        <v>0.72986111111111107</v>
      </c>
      <c r="E41" s="313" t="s">
        <v>111</v>
      </c>
      <c r="F41" s="316" t="s">
        <v>123</v>
      </c>
      <c r="G41" s="313" t="s">
        <v>3</v>
      </c>
      <c r="H41" s="317"/>
      <c r="I41" s="313" t="s">
        <v>5</v>
      </c>
      <c r="J41" s="313" t="s">
        <v>100</v>
      </c>
      <c r="K41" s="313" t="s">
        <v>101</v>
      </c>
      <c r="L41" s="315">
        <v>0.72986111111111107</v>
      </c>
      <c r="M41" s="317"/>
      <c r="N41" s="315">
        <v>0.73611111111111116</v>
      </c>
      <c r="O41" s="313" t="s">
        <v>1</v>
      </c>
      <c r="P41" s="317"/>
      <c r="Q41" s="317"/>
      <c r="R41" s="317"/>
      <c r="S41" s="317"/>
      <c r="T41" s="313" t="s">
        <v>93</v>
      </c>
      <c r="U41" s="317"/>
      <c r="V41" s="317"/>
      <c r="W41" s="317"/>
      <c r="X41" s="317"/>
      <c r="Y41" s="312"/>
      <c r="Z41" s="312"/>
      <c r="AA41" s="312"/>
      <c r="AB41" s="312"/>
      <c r="AC41" s="312"/>
      <c r="AD41" s="312"/>
      <c r="AE41" s="312"/>
      <c r="AF41" s="312"/>
      <c r="AG41" s="312"/>
      <c r="AH41" s="312"/>
      <c r="AI41" s="312"/>
      <c r="AJ41" s="312"/>
      <c r="AK41" s="312"/>
      <c r="AL41" s="312"/>
      <c r="AM41" s="312"/>
      <c r="AN41" s="312"/>
      <c r="AO41" s="312"/>
      <c r="AP41" s="312"/>
      <c r="AQ41" s="312"/>
      <c r="AR41" s="312"/>
      <c r="AS41" s="312"/>
      <c r="AT41" s="312"/>
      <c r="AU41" s="312"/>
      <c r="AV41" s="312"/>
      <c r="AW41" s="312"/>
      <c r="AX41" s="312"/>
      <c r="AY41" s="312"/>
      <c r="AZ41" s="312"/>
      <c r="BA41" s="312"/>
      <c r="BB41" s="312"/>
      <c r="BC41" s="312"/>
      <c r="BD41" s="312"/>
      <c r="BE41" s="312"/>
      <c r="BF41" s="312"/>
      <c r="BG41" s="312"/>
      <c r="BH41" s="312"/>
      <c r="BI41" s="312"/>
      <c r="BJ41" s="312"/>
      <c r="BK41" s="312"/>
      <c r="BL41" s="312"/>
      <c r="BM41" s="312"/>
      <c r="BN41" s="312"/>
      <c r="BO41" s="312"/>
      <c r="BP41" s="312"/>
      <c r="BQ41" s="312"/>
      <c r="BR41" s="312"/>
      <c r="BS41" s="312"/>
      <c r="BT41" s="312"/>
      <c r="BU41" s="312"/>
      <c r="BV41" s="312"/>
      <c r="BW41" s="312"/>
      <c r="BX41" s="312"/>
      <c r="BY41" s="312"/>
      <c r="BZ41" s="312"/>
      <c r="CA41" s="312"/>
      <c r="CB41" s="312"/>
      <c r="CC41" s="312"/>
      <c r="CD41" s="312"/>
      <c r="CE41" s="312"/>
      <c r="CF41" s="312"/>
      <c r="CG41" s="312"/>
      <c r="CH41" s="312"/>
      <c r="CI41" s="312"/>
      <c r="CJ41" s="312"/>
      <c r="CK41" s="312"/>
      <c r="CL41" s="312"/>
      <c r="CM41" s="312"/>
    </row>
    <row r="42" spans="1:91" x14ac:dyDescent="0.2">
      <c r="A42" s="299"/>
      <c r="B42" s="313" t="s">
        <v>97</v>
      </c>
      <c r="C42" s="314">
        <v>42285</v>
      </c>
      <c r="D42" s="315">
        <v>0.73611111111111116</v>
      </c>
      <c r="E42" s="313" t="s">
        <v>119</v>
      </c>
      <c r="F42" s="313"/>
      <c r="G42" s="313" t="s">
        <v>92</v>
      </c>
      <c r="H42" s="317">
        <v>985711434</v>
      </c>
      <c r="I42" s="313" t="s">
        <v>66</v>
      </c>
      <c r="J42" s="313" t="s">
        <v>206</v>
      </c>
      <c r="K42" s="313" t="s">
        <v>101</v>
      </c>
      <c r="L42" s="315">
        <v>0.73611111111111116</v>
      </c>
      <c r="M42" s="317"/>
      <c r="N42" s="315">
        <v>0.73749999999999993</v>
      </c>
      <c r="O42" s="313" t="s">
        <v>1</v>
      </c>
      <c r="P42" s="317"/>
      <c r="Q42" s="317"/>
      <c r="R42" s="317"/>
      <c r="S42" s="317"/>
      <c r="T42" s="313" t="s">
        <v>93</v>
      </c>
      <c r="U42" s="317"/>
      <c r="V42" s="317"/>
      <c r="W42" s="317"/>
      <c r="X42" s="317"/>
      <c r="Y42" s="312"/>
      <c r="Z42" s="312"/>
      <c r="AA42" s="312"/>
      <c r="AB42" s="312"/>
      <c r="AC42" s="312"/>
      <c r="AD42" s="312"/>
      <c r="AE42" s="312"/>
      <c r="AF42" s="312"/>
      <c r="AG42" s="312"/>
      <c r="AH42" s="312"/>
      <c r="AI42" s="312"/>
      <c r="AJ42" s="312"/>
      <c r="AK42" s="312"/>
      <c r="AL42" s="312"/>
      <c r="AM42" s="312"/>
      <c r="AN42" s="312"/>
      <c r="AO42" s="312"/>
      <c r="AP42" s="312"/>
      <c r="AQ42" s="312"/>
      <c r="AR42" s="312"/>
      <c r="AS42" s="312"/>
      <c r="AT42" s="312"/>
      <c r="AU42" s="312"/>
      <c r="AV42" s="312"/>
      <c r="AW42" s="312"/>
      <c r="AX42" s="312"/>
      <c r="AY42" s="312"/>
      <c r="AZ42" s="312"/>
      <c r="BA42" s="312"/>
      <c r="BB42" s="312"/>
      <c r="BC42" s="312"/>
      <c r="BD42" s="312"/>
      <c r="BE42" s="312"/>
      <c r="BF42" s="312"/>
      <c r="BG42" s="312"/>
      <c r="BH42" s="312"/>
      <c r="BI42" s="312"/>
      <c r="BJ42" s="312"/>
      <c r="BK42" s="312"/>
      <c r="BL42" s="312"/>
      <c r="BM42" s="312"/>
      <c r="BN42" s="312"/>
      <c r="BO42" s="312"/>
      <c r="BP42" s="312"/>
      <c r="BQ42" s="312"/>
      <c r="BR42" s="312"/>
      <c r="BS42" s="312"/>
      <c r="BT42" s="312"/>
      <c r="BU42" s="312"/>
      <c r="BV42" s="312"/>
      <c r="BW42" s="312"/>
      <c r="BX42" s="312"/>
      <c r="BY42" s="312"/>
      <c r="BZ42" s="312"/>
      <c r="CA42" s="312"/>
      <c r="CB42" s="312"/>
      <c r="CC42" s="312"/>
      <c r="CD42" s="312"/>
      <c r="CE42" s="312"/>
      <c r="CF42" s="312"/>
      <c r="CG42" s="312"/>
      <c r="CH42" s="312"/>
      <c r="CI42" s="312"/>
      <c r="CJ42" s="312"/>
      <c r="CK42" s="312"/>
      <c r="CL42" s="312"/>
      <c r="CM42" s="312"/>
    </row>
    <row r="43" spans="1:91" x14ac:dyDescent="0.2">
      <c r="A43" s="299"/>
      <c r="B43" s="313" t="s">
        <v>97</v>
      </c>
      <c r="C43" s="314">
        <v>42285</v>
      </c>
      <c r="D43" s="315">
        <v>0.73749999999999993</v>
      </c>
      <c r="E43" s="313" t="s">
        <v>98</v>
      </c>
      <c r="F43" s="316" t="s">
        <v>205</v>
      </c>
      <c r="G43" s="313" t="s">
        <v>96</v>
      </c>
      <c r="H43" s="317"/>
      <c r="I43" s="313" t="s">
        <v>6</v>
      </c>
      <c r="J43" s="313" t="s">
        <v>102</v>
      </c>
      <c r="K43" s="313" t="s">
        <v>101</v>
      </c>
      <c r="L43" s="315">
        <v>0.73749999999999993</v>
      </c>
      <c r="M43" s="317"/>
      <c r="N43" s="315">
        <v>0.73819444444444438</v>
      </c>
      <c r="O43" s="313" t="s">
        <v>1</v>
      </c>
      <c r="P43" s="317"/>
      <c r="Q43" s="317"/>
      <c r="R43" s="317"/>
      <c r="S43" s="317"/>
      <c r="T43" s="313" t="s">
        <v>93</v>
      </c>
      <c r="U43" s="317"/>
      <c r="V43" s="317"/>
      <c r="W43" s="317"/>
      <c r="X43" s="317"/>
      <c r="Y43" s="312"/>
      <c r="Z43" s="312"/>
      <c r="AA43" s="312"/>
      <c r="AB43" s="312"/>
      <c r="AC43" s="312"/>
      <c r="AD43" s="312"/>
      <c r="AE43" s="312"/>
      <c r="AF43" s="312"/>
      <c r="AG43" s="312"/>
      <c r="AH43" s="312"/>
      <c r="AI43" s="312"/>
      <c r="AJ43" s="312"/>
      <c r="AK43" s="312"/>
      <c r="AL43" s="312"/>
      <c r="AM43" s="312"/>
      <c r="AN43" s="312"/>
      <c r="AO43" s="312"/>
      <c r="AP43" s="312"/>
      <c r="AQ43" s="312"/>
      <c r="AR43" s="312"/>
      <c r="AS43" s="312"/>
      <c r="AT43" s="312"/>
      <c r="AU43" s="312"/>
      <c r="AV43" s="312"/>
      <c r="AW43" s="312"/>
      <c r="AX43" s="312"/>
      <c r="AY43" s="312"/>
      <c r="AZ43" s="312"/>
      <c r="BA43" s="312"/>
      <c r="BB43" s="312"/>
      <c r="BC43" s="312"/>
      <c r="BD43" s="312"/>
      <c r="BE43" s="312"/>
      <c r="BF43" s="312"/>
      <c r="BG43" s="312"/>
      <c r="BH43" s="312"/>
      <c r="BI43" s="312"/>
      <c r="BJ43" s="312"/>
      <c r="BK43" s="312"/>
      <c r="BL43" s="312"/>
      <c r="BM43" s="312"/>
      <c r="BN43" s="312"/>
      <c r="BO43" s="312"/>
      <c r="BP43" s="312"/>
      <c r="BQ43" s="312"/>
      <c r="BR43" s="312"/>
      <c r="BS43" s="312"/>
      <c r="BT43" s="312"/>
      <c r="BU43" s="312"/>
      <c r="BV43" s="312"/>
      <c r="BW43" s="312"/>
      <c r="BX43" s="312"/>
      <c r="BY43" s="312"/>
      <c r="BZ43" s="312"/>
      <c r="CA43" s="312"/>
      <c r="CB43" s="312"/>
      <c r="CC43" s="312"/>
      <c r="CD43" s="312"/>
      <c r="CE43" s="312"/>
      <c r="CF43" s="312"/>
      <c r="CG43" s="312"/>
      <c r="CH43" s="312"/>
      <c r="CI43" s="312"/>
      <c r="CJ43" s="312"/>
      <c r="CK43" s="312"/>
      <c r="CL43" s="312"/>
      <c r="CM43" s="312"/>
    </row>
    <row r="44" spans="1:91" x14ac:dyDescent="0.2">
      <c r="A44" s="299"/>
      <c r="B44" s="313" t="s">
        <v>97</v>
      </c>
      <c r="C44" s="314">
        <v>42285</v>
      </c>
      <c r="D44" s="315">
        <v>0.66666666666666663</v>
      </c>
      <c r="E44" s="313" t="s">
        <v>98</v>
      </c>
      <c r="F44" s="313" t="s">
        <v>207</v>
      </c>
      <c r="G44" s="313" t="s">
        <v>92</v>
      </c>
      <c r="H44" s="313"/>
      <c r="I44" s="313" t="s">
        <v>5</v>
      </c>
      <c r="J44" s="313" t="s">
        <v>131</v>
      </c>
      <c r="K44" s="313" t="s">
        <v>101</v>
      </c>
      <c r="L44" s="315">
        <v>0.66666666666666663</v>
      </c>
      <c r="M44" s="317"/>
      <c r="N44" s="315"/>
      <c r="O44" s="313" t="s">
        <v>1</v>
      </c>
      <c r="P44" s="317" t="s">
        <v>208</v>
      </c>
      <c r="Q44" s="152">
        <v>0.66875000000000007</v>
      </c>
      <c r="R44" s="317" t="s">
        <v>93</v>
      </c>
      <c r="S44" s="152">
        <v>0.72916666666666663</v>
      </c>
      <c r="T44" s="313" t="s">
        <v>93</v>
      </c>
      <c r="U44" s="317"/>
      <c r="V44" s="317"/>
      <c r="W44" s="317"/>
      <c r="X44" s="317"/>
      <c r="Y44" s="312"/>
      <c r="Z44" s="312"/>
      <c r="AA44" s="312"/>
      <c r="AB44" s="312"/>
      <c r="AC44" s="312"/>
      <c r="AD44" s="312"/>
      <c r="AE44" s="312"/>
      <c r="AF44" s="312"/>
      <c r="AG44" s="312"/>
      <c r="AH44" s="312"/>
      <c r="AI44" s="312"/>
      <c r="AJ44" s="312"/>
      <c r="AK44" s="312"/>
      <c r="AL44" s="312"/>
      <c r="AM44" s="312"/>
      <c r="AN44" s="312"/>
      <c r="AO44" s="312"/>
      <c r="AP44" s="312"/>
      <c r="AQ44" s="312"/>
      <c r="AR44" s="312"/>
      <c r="AS44" s="312"/>
      <c r="AT44" s="312"/>
      <c r="AU44" s="312"/>
      <c r="AV44" s="312"/>
      <c r="AW44" s="312"/>
      <c r="AX44" s="312"/>
      <c r="AY44" s="312"/>
      <c r="AZ44" s="312"/>
      <c r="BA44" s="312"/>
      <c r="BB44" s="312"/>
      <c r="BC44" s="312"/>
      <c r="BD44" s="312"/>
      <c r="BE44" s="312"/>
      <c r="BF44" s="312"/>
      <c r="BG44" s="312"/>
      <c r="BH44" s="312"/>
      <c r="BI44" s="312"/>
      <c r="BJ44" s="312"/>
      <c r="BK44" s="312"/>
      <c r="BL44" s="312"/>
      <c r="BM44" s="312"/>
      <c r="BN44" s="312"/>
      <c r="BO44" s="312"/>
      <c r="BP44" s="312"/>
      <c r="BQ44" s="312"/>
      <c r="BR44" s="312"/>
      <c r="BS44" s="312"/>
      <c r="BT44" s="312"/>
      <c r="BU44" s="312"/>
      <c r="BV44" s="312"/>
      <c r="BW44" s="312"/>
      <c r="BX44" s="312"/>
      <c r="BY44" s="312"/>
      <c r="BZ44" s="312"/>
      <c r="CA44" s="312"/>
      <c r="CB44" s="312"/>
      <c r="CC44" s="312"/>
      <c r="CD44" s="312"/>
      <c r="CE44" s="312"/>
      <c r="CF44" s="312"/>
      <c r="CG44" s="312"/>
      <c r="CH44" s="312"/>
      <c r="CI44" s="312"/>
      <c r="CJ44" s="312"/>
      <c r="CK44" s="312"/>
      <c r="CL44" s="312"/>
      <c r="CM44" s="312"/>
    </row>
    <row r="45" spans="1:91" x14ac:dyDescent="0.2">
      <c r="A45" s="299"/>
      <c r="B45" s="313" t="s">
        <v>97</v>
      </c>
      <c r="C45" s="314">
        <v>42285</v>
      </c>
      <c r="D45" s="315">
        <v>0.73958333333333337</v>
      </c>
      <c r="E45" s="313" t="s">
        <v>98</v>
      </c>
      <c r="F45" s="316" t="s">
        <v>205</v>
      </c>
      <c r="G45" s="313" t="s">
        <v>96</v>
      </c>
      <c r="H45" s="317"/>
      <c r="I45" s="313" t="s">
        <v>6</v>
      </c>
      <c r="J45" s="313" t="s">
        <v>102</v>
      </c>
      <c r="K45" s="313" t="s">
        <v>101</v>
      </c>
      <c r="L45" s="315">
        <v>0.73958333333333337</v>
      </c>
      <c r="M45" s="317"/>
      <c r="N45" s="315">
        <v>0.7402777777777777</v>
      </c>
      <c r="O45" s="313" t="s">
        <v>1</v>
      </c>
      <c r="P45" s="317"/>
      <c r="Q45" s="317"/>
      <c r="R45" s="317"/>
      <c r="S45" s="317"/>
      <c r="T45" s="313" t="s">
        <v>93</v>
      </c>
      <c r="U45" s="317"/>
      <c r="V45" s="317"/>
      <c r="W45" s="317"/>
      <c r="X45" s="317"/>
      <c r="Y45" s="312"/>
      <c r="Z45" s="312"/>
      <c r="AA45" s="312"/>
      <c r="AB45" s="312"/>
      <c r="AC45" s="312"/>
      <c r="AD45" s="312"/>
      <c r="AE45" s="312"/>
      <c r="AF45" s="312"/>
      <c r="AG45" s="312"/>
      <c r="AH45" s="312"/>
      <c r="AI45" s="312"/>
      <c r="AJ45" s="312"/>
      <c r="AK45" s="312"/>
      <c r="AL45" s="312"/>
      <c r="AM45" s="312"/>
      <c r="AN45" s="312"/>
      <c r="AO45" s="312"/>
      <c r="AP45" s="312"/>
      <c r="AQ45" s="312"/>
      <c r="AR45" s="312"/>
      <c r="AS45" s="312"/>
      <c r="AT45" s="312"/>
      <c r="AU45" s="312"/>
      <c r="AV45" s="312"/>
      <c r="AW45" s="312"/>
      <c r="AX45" s="312"/>
      <c r="AY45" s="312"/>
      <c r="AZ45" s="312"/>
      <c r="BA45" s="312"/>
      <c r="BB45" s="312"/>
      <c r="BC45" s="312"/>
      <c r="BD45" s="312"/>
      <c r="BE45" s="312"/>
      <c r="BF45" s="312"/>
      <c r="BG45" s="312"/>
      <c r="BH45" s="312"/>
      <c r="BI45" s="312"/>
      <c r="BJ45" s="312"/>
      <c r="BK45" s="312"/>
      <c r="BL45" s="312"/>
      <c r="BM45" s="312"/>
      <c r="BN45" s="312"/>
      <c r="BO45" s="312"/>
      <c r="BP45" s="312"/>
      <c r="BQ45" s="312"/>
      <c r="BR45" s="312"/>
      <c r="BS45" s="312"/>
      <c r="BT45" s="312"/>
      <c r="BU45" s="312"/>
      <c r="BV45" s="312"/>
      <c r="BW45" s="312"/>
      <c r="BX45" s="312"/>
      <c r="BY45" s="312"/>
      <c r="BZ45" s="312"/>
      <c r="CA45" s="312"/>
      <c r="CB45" s="312"/>
      <c r="CC45" s="312"/>
      <c r="CD45" s="312"/>
      <c r="CE45" s="312"/>
      <c r="CF45" s="312"/>
      <c r="CG45" s="312"/>
      <c r="CH45" s="312"/>
      <c r="CI45" s="312"/>
      <c r="CJ45" s="312"/>
      <c r="CK45" s="312"/>
      <c r="CL45" s="312"/>
      <c r="CM45" s="312"/>
    </row>
    <row r="46" spans="1:91" x14ac:dyDescent="0.2">
      <c r="A46" s="299"/>
      <c r="B46" s="313" t="s">
        <v>97</v>
      </c>
      <c r="C46" s="314">
        <v>42285</v>
      </c>
      <c r="D46" s="315">
        <v>0.75486111111111109</v>
      </c>
      <c r="E46" s="313" t="s">
        <v>111</v>
      </c>
      <c r="F46" s="316" t="s">
        <v>143</v>
      </c>
      <c r="G46" s="313" t="s">
        <v>92</v>
      </c>
      <c r="H46" s="317"/>
      <c r="I46" s="313" t="s">
        <v>66</v>
      </c>
      <c r="J46" s="313" t="s">
        <v>209</v>
      </c>
      <c r="K46" s="313" t="s">
        <v>101</v>
      </c>
      <c r="L46" s="315">
        <v>0.75486111111111109</v>
      </c>
      <c r="M46" s="317"/>
      <c r="N46" s="315">
        <v>0.76388888888888884</v>
      </c>
      <c r="O46" s="313" t="s">
        <v>1</v>
      </c>
      <c r="P46" s="317"/>
      <c r="Q46" s="317"/>
      <c r="R46" s="317"/>
      <c r="S46" s="317"/>
      <c r="T46" s="313" t="s">
        <v>93</v>
      </c>
      <c r="U46" s="317"/>
      <c r="V46" s="317"/>
      <c r="W46" s="317"/>
      <c r="X46" s="317"/>
      <c r="Y46" s="312"/>
      <c r="Z46" s="312"/>
      <c r="AA46" s="312"/>
      <c r="AB46" s="312"/>
      <c r="AC46" s="312"/>
      <c r="AD46" s="312"/>
      <c r="AE46" s="312"/>
      <c r="AF46" s="312"/>
      <c r="AG46" s="312"/>
      <c r="AH46" s="312"/>
      <c r="AI46" s="312"/>
      <c r="AJ46" s="312"/>
      <c r="AK46" s="312"/>
      <c r="AL46" s="312"/>
      <c r="AM46" s="312"/>
      <c r="AN46" s="312"/>
      <c r="AO46" s="312"/>
      <c r="AP46" s="312"/>
      <c r="AQ46" s="312"/>
      <c r="AR46" s="312"/>
      <c r="AS46" s="312"/>
      <c r="AT46" s="312"/>
      <c r="AU46" s="312"/>
      <c r="AV46" s="312"/>
      <c r="AW46" s="312"/>
      <c r="AX46" s="312"/>
      <c r="AY46" s="312"/>
      <c r="AZ46" s="312"/>
      <c r="BA46" s="312"/>
      <c r="BB46" s="312"/>
      <c r="BC46" s="312"/>
      <c r="BD46" s="312"/>
      <c r="BE46" s="312"/>
      <c r="BF46" s="312"/>
      <c r="BG46" s="312"/>
      <c r="BH46" s="312"/>
      <c r="BI46" s="312"/>
      <c r="BJ46" s="312"/>
      <c r="BK46" s="312"/>
      <c r="BL46" s="312"/>
      <c r="BM46" s="312"/>
      <c r="BN46" s="312"/>
      <c r="BO46" s="312"/>
      <c r="BP46" s="312"/>
      <c r="BQ46" s="312"/>
      <c r="BR46" s="312"/>
      <c r="BS46" s="312"/>
      <c r="BT46" s="312"/>
      <c r="BU46" s="312"/>
      <c r="BV46" s="312"/>
      <c r="BW46" s="312"/>
      <c r="BX46" s="312"/>
      <c r="BY46" s="312"/>
      <c r="BZ46" s="312"/>
      <c r="CA46" s="312"/>
      <c r="CB46" s="312"/>
      <c r="CC46" s="312"/>
      <c r="CD46" s="312"/>
      <c r="CE46" s="312"/>
      <c r="CF46" s="312"/>
      <c r="CG46" s="312"/>
      <c r="CH46" s="312"/>
      <c r="CI46" s="312"/>
      <c r="CJ46" s="312"/>
      <c r="CK46" s="312"/>
      <c r="CL46" s="312"/>
      <c r="CM46" s="312"/>
    </row>
    <row r="47" spans="1:91" x14ac:dyDescent="0.2">
      <c r="A47" s="299"/>
      <c r="B47" s="313" t="s">
        <v>97</v>
      </c>
      <c r="C47" s="314">
        <v>42285</v>
      </c>
      <c r="D47" s="315">
        <v>0.77222222222222225</v>
      </c>
      <c r="E47" s="313" t="s">
        <v>111</v>
      </c>
      <c r="F47" s="316"/>
      <c r="G47" s="313"/>
      <c r="H47" s="317"/>
      <c r="I47" s="313" t="s">
        <v>66</v>
      </c>
      <c r="J47" s="313" t="s">
        <v>103</v>
      </c>
      <c r="K47" s="313" t="s">
        <v>101</v>
      </c>
      <c r="L47" s="315">
        <v>0.77222222222222225</v>
      </c>
      <c r="M47" s="317"/>
      <c r="N47" s="315">
        <v>0.77430555555555547</v>
      </c>
      <c r="O47" s="313" t="s">
        <v>1</v>
      </c>
      <c r="P47" s="317"/>
      <c r="Q47" s="317"/>
      <c r="R47" s="317"/>
      <c r="S47" s="317"/>
      <c r="T47" s="313" t="s">
        <v>93</v>
      </c>
      <c r="U47" s="317"/>
      <c r="V47" s="317"/>
      <c r="W47" s="317"/>
      <c r="X47" s="317"/>
      <c r="Y47" s="312"/>
      <c r="Z47" s="312"/>
      <c r="AA47" s="312"/>
      <c r="AB47" s="312"/>
      <c r="AC47" s="312"/>
      <c r="AD47" s="312"/>
      <c r="AE47" s="312"/>
      <c r="AF47" s="312"/>
      <c r="AG47" s="312"/>
      <c r="AH47" s="312"/>
      <c r="AI47" s="312"/>
      <c r="AJ47" s="312"/>
      <c r="AK47" s="312"/>
      <c r="AL47" s="312"/>
      <c r="AM47" s="312"/>
      <c r="AN47" s="312"/>
      <c r="AO47" s="312"/>
      <c r="AP47" s="312"/>
      <c r="AQ47" s="312"/>
      <c r="AR47" s="312"/>
      <c r="AS47" s="312"/>
      <c r="AT47" s="312"/>
      <c r="AU47" s="312"/>
      <c r="AV47" s="312"/>
      <c r="AW47" s="312"/>
      <c r="AX47" s="312"/>
      <c r="AY47" s="312"/>
      <c r="AZ47" s="312"/>
      <c r="BA47" s="312"/>
      <c r="BB47" s="312"/>
      <c r="BC47" s="312"/>
      <c r="BD47" s="312"/>
      <c r="BE47" s="312"/>
      <c r="BF47" s="312"/>
      <c r="BG47" s="312"/>
      <c r="BH47" s="312"/>
      <c r="BI47" s="312"/>
      <c r="BJ47" s="312"/>
      <c r="BK47" s="312"/>
      <c r="BL47" s="312"/>
      <c r="BM47" s="312"/>
      <c r="BN47" s="312"/>
      <c r="BO47" s="312"/>
      <c r="BP47" s="312"/>
      <c r="BQ47" s="312"/>
      <c r="BR47" s="312"/>
      <c r="BS47" s="312"/>
      <c r="BT47" s="312"/>
      <c r="BU47" s="312"/>
      <c r="BV47" s="312"/>
      <c r="BW47" s="312"/>
      <c r="BX47" s="312"/>
      <c r="BY47" s="312"/>
      <c r="BZ47" s="312"/>
      <c r="CA47" s="312"/>
      <c r="CB47" s="312"/>
      <c r="CC47" s="312"/>
      <c r="CD47" s="312"/>
      <c r="CE47" s="312"/>
      <c r="CF47" s="312"/>
      <c r="CG47" s="312"/>
      <c r="CH47" s="312"/>
      <c r="CI47" s="312"/>
      <c r="CJ47" s="312"/>
      <c r="CK47" s="312"/>
      <c r="CL47" s="312"/>
      <c r="CM47" s="312"/>
    </row>
    <row r="48" spans="1:91" x14ac:dyDescent="0.2">
      <c r="A48" s="299"/>
      <c r="B48" s="313" t="s">
        <v>97</v>
      </c>
      <c r="C48" s="314">
        <v>42285</v>
      </c>
      <c r="D48" s="315">
        <v>0.8041666666666667</v>
      </c>
      <c r="E48" s="313" t="s">
        <v>111</v>
      </c>
      <c r="F48" s="316" t="s">
        <v>118</v>
      </c>
      <c r="G48" s="313" t="s">
        <v>3</v>
      </c>
      <c r="H48" s="317"/>
      <c r="I48" s="313" t="s">
        <v>5</v>
      </c>
      <c r="J48" s="313" t="s">
        <v>100</v>
      </c>
      <c r="K48" s="313" t="s">
        <v>101</v>
      </c>
      <c r="L48" s="315">
        <v>0.8041666666666667</v>
      </c>
      <c r="M48" s="317"/>
      <c r="N48" s="315">
        <v>0.80902777777777779</v>
      </c>
      <c r="O48" s="313" t="s">
        <v>1</v>
      </c>
      <c r="P48" s="317"/>
      <c r="Q48" s="317"/>
      <c r="R48" s="317"/>
      <c r="S48" s="317"/>
      <c r="T48" s="313" t="s">
        <v>93</v>
      </c>
      <c r="U48" s="317"/>
      <c r="V48" s="317"/>
      <c r="W48" s="317"/>
      <c r="X48" s="317"/>
      <c r="Y48" s="312"/>
      <c r="Z48" s="312"/>
      <c r="AA48" s="312"/>
      <c r="AB48" s="312"/>
      <c r="AC48" s="312"/>
      <c r="AD48" s="312"/>
      <c r="AE48" s="312"/>
      <c r="AF48" s="312"/>
      <c r="AG48" s="312"/>
      <c r="AH48" s="312"/>
      <c r="AI48" s="312"/>
      <c r="AJ48" s="312"/>
      <c r="AK48" s="312"/>
      <c r="AL48" s="312"/>
      <c r="AM48" s="312"/>
      <c r="AN48" s="312"/>
      <c r="AO48" s="312"/>
      <c r="AP48" s="312"/>
      <c r="AQ48" s="312"/>
      <c r="AR48" s="312"/>
      <c r="AS48" s="312"/>
      <c r="AT48" s="312"/>
      <c r="AU48" s="312"/>
      <c r="AV48" s="312"/>
      <c r="AW48" s="312"/>
      <c r="AX48" s="312"/>
      <c r="AY48" s="312"/>
      <c r="AZ48" s="312"/>
      <c r="BA48" s="312"/>
      <c r="BB48" s="312"/>
      <c r="BC48" s="312"/>
      <c r="BD48" s="312"/>
      <c r="BE48" s="312"/>
      <c r="BF48" s="312"/>
      <c r="BG48" s="312"/>
      <c r="BH48" s="312"/>
      <c r="BI48" s="312"/>
      <c r="BJ48" s="312"/>
      <c r="BK48" s="312"/>
      <c r="BL48" s="312"/>
      <c r="BM48" s="312"/>
      <c r="BN48" s="312"/>
      <c r="BO48" s="312"/>
      <c r="BP48" s="312"/>
      <c r="BQ48" s="312"/>
      <c r="BR48" s="312"/>
      <c r="BS48" s="312"/>
      <c r="BT48" s="312"/>
      <c r="BU48" s="312"/>
      <c r="BV48" s="312"/>
      <c r="BW48" s="312"/>
      <c r="BX48" s="312"/>
      <c r="BY48" s="312"/>
      <c r="BZ48" s="312"/>
      <c r="CA48" s="312"/>
      <c r="CB48" s="312"/>
      <c r="CC48" s="312"/>
      <c r="CD48" s="312"/>
      <c r="CE48" s="312"/>
      <c r="CF48" s="312"/>
      <c r="CG48" s="312"/>
      <c r="CH48" s="312"/>
      <c r="CI48" s="312"/>
      <c r="CJ48" s="312"/>
      <c r="CK48" s="312"/>
      <c r="CL48" s="312"/>
      <c r="CM48" s="312"/>
    </row>
    <row r="49" spans="1:91" x14ac:dyDescent="0.2">
      <c r="A49" s="299"/>
      <c r="B49" s="313" t="s">
        <v>97</v>
      </c>
      <c r="C49" s="314">
        <v>42285</v>
      </c>
      <c r="D49" s="315">
        <v>0.83472222222222225</v>
      </c>
      <c r="E49" s="313" t="s">
        <v>111</v>
      </c>
      <c r="F49" s="313" t="s">
        <v>118</v>
      </c>
      <c r="G49" s="313" t="s">
        <v>3</v>
      </c>
      <c r="H49" s="317"/>
      <c r="I49" s="313" t="s">
        <v>5</v>
      </c>
      <c r="J49" s="313" t="s">
        <v>100</v>
      </c>
      <c r="K49" s="313" t="s">
        <v>101</v>
      </c>
      <c r="L49" s="315">
        <v>0.83472222222222225</v>
      </c>
      <c r="M49" s="317"/>
      <c r="N49" s="315">
        <v>0.83680555555555547</v>
      </c>
      <c r="O49" s="313" t="s">
        <v>1</v>
      </c>
      <c r="P49" s="317"/>
      <c r="Q49" s="317"/>
      <c r="R49" s="317"/>
      <c r="S49" s="317"/>
      <c r="T49" s="313" t="s">
        <v>93</v>
      </c>
      <c r="U49" s="317"/>
      <c r="V49" s="317"/>
      <c r="W49" s="317"/>
      <c r="X49" s="317"/>
      <c r="Y49" s="312"/>
      <c r="Z49" s="312"/>
      <c r="AA49" s="312"/>
      <c r="AB49" s="312"/>
      <c r="AC49" s="312"/>
      <c r="AD49" s="312"/>
      <c r="AE49" s="312"/>
      <c r="AF49" s="312"/>
      <c r="AG49" s="312"/>
      <c r="AH49" s="312"/>
      <c r="AI49" s="312"/>
      <c r="AJ49" s="312"/>
      <c r="AK49" s="312"/>
      <c r="AL49" s="312"/>
      <c r="AM49" s="312"/>
      <c r="AN49" s="312"/>
      <c r="AO49" s="312"/>
      <c r="AP49" s="312"/>
      <c r="AQ49" s="312"/>
      <c r="AR49" s="312"/>
      <c r="AS49" s="312"/>
      <c r="AT49" s="312"/>
      <c r="AU49" s="312"/>
      <c r="AV49" s="312"/>
      <c r="AW49" s="312"/>
      <c r="AX49" s="312"/>
      <c r="AY49" s="312"/>
      <c r="AZ49" s="312"/>
      <c r="BA49" s="312"/>
      <c r="BB49" s="312"/>
      <c r="BC49" s="312"/>
      <c r="BD49" s="312"/>
      <c r="BE49" s="312"/>
      <c r="BF49" s="312"/>
      <c r="BG49" s="312"/>
      <c r="BH49" s="312"/>
      <c r="BI49" s="312"/>
      <c r="BJ49" s="312"/>
      <c r="BK49" s="312"/>
      <c r="BL49" s="312"/>
      <c r="BM49" s="312"/>
      <c r="BN49" s="312"/>
      <c r="BO49" s="312"/>
      <c r="BP49" s="312"/>
      <c r="BQ49" s="312"/>
      <c r="BR49" s="312"/>
      <c r="BS49" s="312"/>
      <c r="BT49" s="312"/>
      <c r="BU49" s="312"/>
      <c r="BV49" s="312"/>
      <c r="BW49" s="312"/>
      <c r="BX49" s="312"/>
      <c r="BY49" s="312"/>
      <c r="BZ49" s="312"/>
      <c r="CA49" s="312"/>
      <c r="CB49" s="312"/>
      <c r="CC49" s="312"/>
      <c r="CD49" s="312"/>
      <c r="CE49" s="312"/>
      <c r="CF49" s="312"/>
      <c r="CG49" s="312"/>
      <c r="CH49" s="312"/>
      <c r="CI49" s="312"/>
      <c r="CJ49" s="312"/>
      <c r="CK49" s="312"/>
      <c r="CL49" s="312"/>
      <c r="CM49" s="312"/>
    </row>
    <row r="50" spans="1:91" x14ac:dyDescent="0.2">
      <c r="A50" s="299"/>
      <c r="B50" s="299" t="s">
        <v>97</v>
      </c>
      <c r="C50" s="133">
        <v>42285</v>
      </c>
      <c r="D50" s="134">
        <v>0.84166666666666667</v>
      </c>
      <c r="E50" s="135" t="s">
        <v>111</v>
      </c>
      <c r="F50" s="317" t="s">
        <v>138</v>
      </c>
      <c r="G50" s="317" t="s">
        <v>92</v>
      </c>
      <c r="H50" s="137"/>
      <c r="I50" s="317" t="s">
        <v>66</v>
      </c>
      <c r="J50" s="138" t="s">
        <v>103</v>
      </c>
      <c r="K50" s="317" t="s">
        <v>101</v>
      </c>
      <c r="L50" s="139">
        <v>0.84166666666666667</v>
      </c>
      <c r="M50" s="317"/>
      <c r="N50" s="134">
        <v>0.84444444444444444</v>
      </c>
      <c r="O50" s="317" t="s">
        <v>1</v>
      </c>
      <c r="P50" s="317"/>
      <c r="Q50" s="317"/>
      <c r="R50" s="317"/>
      <c r="S50" s="317"/>
      <c r="T50" s="317" t="s">
        <v>93</v>
      </c>
      <c r="U50" s="317"/>
      <c r="V50" s="317"/>
      <c r="W50" s="317"/>
      <c r="X50" s="317"/>
      <c r="Y50" s="312"/>
      <c r="Z50" s="312"/>
      <c r="AA50" s="312"/>
      <c r="AB50" s="312"/>
      <c r="AC50" s="312"/>
      <c r="AD50" s="312"/>
      <c r="AE50" s="312"/>
      <c r="AF50" s="312"/>
      <c r="AG50" s="312"/>
      <c r="AH50" s="312"/>
      <c r="AI50" s="312"/>
      <c r="AJ50" s="312"/>
      <c r="AK50" s="312"/>
      <c r="AL50" s="312"/>
      <c r="AM50" s="312"/>
      <c r="AN50" s="312"/>
      <c r="AO50" s="312"/>
      <c r="AP50" s="312"/>
      <c r="AQ50" s="312"/>
      <c r="AR50" s="312"/>
      <c r="AS50" s="312"/>
      <c r="AT50" s="312"/>
      <c r="AU50" s="312"/>
      <c r="AV50" s="312"/>
      <c r="AW50" s="312"/>
      <c r="AX50" s="312"/>
      <c r="AY50" s="312"/>
      <c r="AZ50" s="312"/>
      <c r="BA50" s="312"/>
      <c r="BB50" s="312"/>
      <c r="BC50" s="312"/>
      <c r="BD50" s="312"/>
      <c r="BE50" s="312"/>
      <c r="BF50" s="312"/>
      <c r="BG50" s="312"/>
      <c r="BH50" s="312"/>
      <c r="BI50" s="312"/>
      <c r="BJ50" s="312"/>
      <c r="BK50" s="312"/>
      <c r="BL50" s="312"/>
      <c r="BM50" s="312"/>
      <c r="BN50" s="312"/>
      <c r="BO50" s="312"/>
      <c r="BP50" s="312"/>
      <c r="BQ50" s="312"/>
      <c r="BR50" s="312"/>
      <c r="BS50" s="312"/>
      <c r="BT50" s="312"/>
      <c r="BU50" s="312"/>
      <c r="BV50" s="312"/>
      <c r="BW50" s="312"/>
      <c r="BX50" s="312"/>
      <c r="BY50" s="312"/>
      <c r="BZ50" s="312"/>
      <c r="CA50" s="312"/>
      <c r="CB50" s="312"/>
      <c r="CC50" s="312"/>
      <c r="CD50" s="312"/>
      <c r="CE50" s="312"/>
      <c r="CF50" s="312"/>
      <c r="CG50" s="312"/>
      <c r="CH50" s="312"/>
      <c r="CI50" s="312"/>
      <c r="CJ50" s="312"/>
      <c r="CK50" s="312"/>
      <c r="CL50" s="312"/>
      <c r="CM50" s="312"/>
    </row>
    <row r="51" spans="1:91" x14ac:dyDescent="0.2">
      <c r="A51" s="299"/>
      <c r="B51" s="299" t="s">
        <v>97</v>
      </c>
      <c r="C51" s="133">
        <v>42285</v>
      </c>
      <c r="D51" s="134">
        <v>0.84513888888888899</v>
      </c>
      <c r="E51" s="135" t="s">
        <v>111</v>
      </c>
      <c r="F51" s="317" t="s">
        <v>210</v>
      </c>
      <c r="G51" s="317" t="s">
        <v>92</v>
      </c>
      <c r="H51" s="137"/>
      <c r="I51" s="317" t="s">
        <v>66</v>
      </c>
      <c r="J51" s="138" t="s">
        <v>211</v>
      </c>
      <c r="K51" s="317" t="s">
        <v>101</v>
      </c>
      <c r="L51" s="139">
        <v>0.84513888888888899</v>
      </c>
      <c r="M51" s="317"/>
      <c r="N51" s="134">
        <v>0.85416666666666663</v>
      </c>
      <c r="O51" s="317" t="s">
        <v>1</v>
      </c>
      <c r="P51" s="317"/>
      <c r="Q51" s="317"/>
      <c r="R51" s="317"/>
      <c r="S51" s="317"/>
      <c r="T51" s="317" t="s">
        <v>93</v>
      </c>
      <c r="U51" s="317"/>
      <c r="V51" s="317"/>
      <c r="W51" s="317"/>
      <c r="X51" s="317"/>
      <c r="Y51" s="312"/>
      <c r="Z51" s="312"/>
      <c r="AA51" s="312"/>
      <c r="AB51" s="312"/>
      <c r="AC51" s="312"/>
      <c r="AD51" s="312"/>
      <c r="AE51" s="312"/>
      <c r="AF51" s="312"/>
      <c r="AG51" s="312"/>
      <c r="AH51" s="312"/>
      <c r="AI51" s="312"/>
      <c r="AJ51" s="312"/>
      <c r="AK51" s="312"/>
      <c r="AL51" s="312"/>
      <c r="AM51" s="312"/>
      <c r="AN51" s="312"/>
      <c r="AO51" s="312"/>
      <c r="AP51" s="312"/>
      <c r="AQ51" s="312"/>
      <c r="AR51" s="312"/>
      <c r="AS51" s="312"/>
      <c r="AT51" s="312"/>
      <c r="AU51" s="312"/>
      <c r="AV51" s="312"/>
      <c r="AW51" s="312"/>
      <c r="AX51" s="312"/>
      <c r="AY51" s="312"/>
      <c r="AZ51" s="312"/>
      <c r="BA51" s="312"/>
      <c r="BB51" s="312"/>
      <c r="BC51" s="312"/>
      <c r="BD51" s="312"/>
      <c r="BE51" s="312"/>
      <c r="BF51" s="312"/>
      <c r="BG51" s="312"/>
      <c r="BH51" s="312"/>
      <c r="BI51" s="312"/>
      <c r="BJ51" s="312"/>
      <c r="BK51" s="312"/>
      <c r="BL51" s="312"/>
      <c r="BM51" s="312"/>
      <c r="BN51" s="312"/>
      <c r="BO51" s="312"/>
      <c r="BP51" s="312"/>
      <c r="BQ51" s="312"/>
      <c r="BR51" s="312"/>
      <c r="BS51" s="312"/>
      <c r="BT51" s="312"/>
      <c r="BU51" s="312"/>
      <c r="BV51" s="312"/>
      <c r="BW51" s="312"/>
      <c r="BX51" s="312"/>
      <c r="BY51" s="312"/>
      <c r="BZ51" s="312"/>
      <c r="CA51" s="312"/>
      <c r="CB51" s="312"/>
      <c r="CC51" s="312"/>
      <c r="CD51" s="312"/>
      <c r="CE51" s="312"/>
      <c r="CF51" s="312"/>
      <c r="CG51" s="312"/>
      <c r="CH51" s="312"/>
      <c r="CI51" s="312"/>
      <c r="CJ51" s="312"/>
      <c r="CK51" s="312"/>
      <c r="CL51" s="312"/>
      <c r="CM51" s="312"/>
    </row>
    <row r="52" spans="1:91" x14ac:dyDescent="0.2">
      <c r="A52" s="299"/>
      <c r="B52" s="299" t="s">
        <v>97</v>
      </c>
      <c r="C52" s="133">
        <v>42285</v>
      </c>
      <c r="D52" s="134">
        <v>0.84583333333333333</v>
      </c>
      <c r="E52" s="135" t="s">
        <v>111</v>
      </c>
      <c r="F52" s="317" t="s">
        <v>123</v>
      </c>
      <c r="G52" s="317" t="s">
        <v>3</v>
      </c>
      <c r="H52" s="137"/>
      <c r="I52" s="317" t="s">
        <v>5</v>
      </c>
      <c r="J52" s="138" t="s">
        <v>100</v>
      </c>
      <c r="K52" s="317" t="s">
        <v>101</v>
      </c>
      <c r="L52" s="139">
        <v>0.84583333333333333</v>
      </c>
      <c r="M52" s="317"/>
      <c r="N52" s="134">
        <v>0.84722222222222221</v>
      </c>
      <c r="O52" s="317" t="s">
        <v>1</v>
      </c>
      <c r="P52" s="317"/>
      <c r="Q52" s="317"/>
      <c r="R52" s="317"/>
      <c r="S52" s="317"/>
      <c r="T52" s="317" t="s">
        <v>93</v>
      </c>
      <c r="U52" s="317"/>
      <c r="V52" s="317"/>
      <c r="W52" s="317"/>
      <c r="X52" s="317"/>
      <c r="Y52" s="312"/>
      <c r="Z52" s="312"/>
      <c r="AA52" s="312"/>
      <c r="AB52" s="312"/>
      <c r="AC52" s="312"/>
      <c r="AD52" s="312"/>
      <c r="AE52" s="312"/>
      <c r="AF52" s="312"/>
      <c r="AG52" s="312"/>
      <c r="AH52" s="312"/>
      <c r="AI52" s="312"/>
      <c r="AJ52" s="312"/>
      <c r="AK52" s="312"/>
      <c r="AL52" s="312"/>
      <c r="AM52" s="312"/>
      <c r="AN52" s="312"/>
      <c r="AO52" s="312"/>
      <c r="AP52" s="312"/>
      <c r="AQ52" s="312"/>
      <c r="AR52" s="312"/>
      <c r="AS52" s="312"/>
      <c r="AT52" s="312"/>
      <c r="AU52" s="312"/>
      <c r="AV52" s="312"/>
      <c r="AW52" s="312"/>
      <c r="AX52" s="312"/>
      <c r="AY52" s="312"/>
      <c r="AZ52" s="312"/>
      <c r="BA52" s="312"/>
      <c r="BB52" s="312"/>
      <c r="BC52" s="312"/>
      <c r="BD52" s="312"/>
      <c r="BE52" s="312"/>
      <c r="BF52" s="312"/>
      <c r="BG52" s="312"/>
      <c r="BH52" s="312"/>
      <c r="BI52" s="312"/>
      <c r="BJ52" s="312"/>
      <c r="BK52" s="312"/>
      <c r="BL52" s="312"/>
      <c r="BM52" s="312"/>
      <c r="BN52" s="312"/>
      <c r="BO52" s="312"/>
      <c r="BP52" s="312"/>
      <c r="BQ52" s="312"/>
      <c r="BR52" s="312"/>
      <c r="BS52" s="312"/>
      <c r="BT52" s="312"/>
      <c r="BU52" s="312"/>
      <c r="BV52" s="312"/>
      <c r="BW52" s="312"/>
      <c r="BX52" s="312"/>
      <c r="BY52" s="312"/>
      <c r="BZ52" s="312"/>
      <c r="CA52" s="312"/>
      <c r="CB52" s="312"/>
      <c r="CC52" s="312"/>
      <c r="CD52" s="312"/>
      <c r="CE52" s="312"/>
      <c r="CF52" s="312"/>
      <c r="CG52" s="312"/>
      <c r="CH52" s="312"/>
      <c r="CI52" s="312"/>
      <c r="CJ52" s="312"/>
      <c r="CK52" s="312"/>
      <c r="CL52" s="312"/>
      <c r="CM52" s="312"/>
    </row>
    <row r="53" spans="1:91" x14ac:dyDescent="0.2">
      <c r="A53" s="299"/>
      <c r="B53" s="299" t="s">
        <v>97</v>
      </c>
      <c r="C53" s="133">
        <v>42285</v>
      </c>
      <c r="D53" s="134">
        <v>0.84583333333333333</v>
      </c>
      <c r="E53" s="135" t="s">
        <v>111</v>
      </c>
      <c r="F53" s="317"/>
      <c r="G53" s="317"/>
      <c r="H53" s="137"/>
      <c r="I53" s="317" t="s">
        <v>66</v>
      </c>
      <c r="J53" s="138" t="s">
        <v>103</v>
      </c>
      <c r="K53" s="317" t="s">
        <v>101</v>
      </c>
      <c r="L53" s="139">
        <v>0.84583333333333333</v>
      </c>
      <c r="M53" s="317"/>
      <c r="N53" s="134">
        <v>0.85416666666666663</v>
      </c>
      <c r="O53" s="317" t="s">
        <v>1</v>
      </c>
      <c r="P53" s="317"/>
      <c r="Q53" s="317"/>
      <c r="R53" s="317"/>
      <c r="S53" s="317"/>
      <c r="T53" s="317" t="s">
        <v>93</v>
      </c>
      <c r="U53" s="317"/>
      <c r="V53" s="317"/>
      <c r="W53" s="317"/>
      <c r="X53" s="317"/>
      <c r="Y53" s="312"/>
      <c r="Z53" s="312"/>
      <c r="AA53" s="312"/>
      <c r="AB53" s="312"/>
      <c r="AC53" s="312"/>
      <c r="AD53" s="312"/>
      <c r="AE53" s="312"/>
      <c r="AF53" s="312"/>
      <c r="AG53" s="312"/>
      <c r="AH53" s="312"/>
      <c r="AI53" s="312"/>
      <c r="AJ53" s="312"/>
      <c r="AK53" s="312"/>
      <c r="AL53" s="312"/>
      <c r="AM53" s="312"/>
      <c r="AN53" s="312"/>
      <c r="AO53" s="312"/>
      <c r="AP53" s="312"/>
      <c r="AQ53" s="312"/>
      <c r="AR53" s="312"/>
      <c r="AS53" s="312"/>
      <c r="AT53" s="312"/>
      <c r="AU53" s="312"/>
      <c r="AV53" s="312"/>
      <c r="AW53" s="312"/>
      <c r="AX53" s="312"/>
      <c r="AY53" s="312"/>
      <c r="AZ53" s="312"/>
      <c r="BA53" s="312"/>
      <c r="BB53" s="312"/>
      <c r="BC53" s="312"/>
      <c r="BD53" s="312"/>
      <c r="BE53" s="312"/>
      <c r="BF53" s="312"/>
      <c r="BG53" s="312"/>
      <c r="BH53" s="312"/>
      <c r="BI53" s="312"/>
      <c r="BJ53" s="312"/>
      <c r="BK53" s="312"/>
      <c r="BL53" s="312"/>
      <c r="BM53" s="312"/>
      <c r="BN53" s="312"/>
      <c r="BO53" s="312"/>
      <c r="BP53" s="312"/>
      <c r="BQ53" s="312"/>
      <c r="BR53" s="312"/>
      <c r="BS53" s="312"/>
      <c r="BT53" s="312"/>
      <c r="BU53" s="312"/>
      <c r="BV53" s="312"/>
      <c r="BW53" s="312"/>
      <c r="BX53" s="312"/>
      <c r="BY53" s="312"/>
      <c r="BZ53" s="312"/>
      <c r="CA53" s="312"/>
      <c r="CB53" s="312"/>
      <c r="CC53" s="312"/>
      <c r="CD53" s="312"/>
      <c r="CE53" s="312"/>
      <c r="CF53" s="312"/>
      <c r="CG53" s="312"/>
      <c r="CH53" s="312"/>
      <c r="CI53" s="312"/>
      <c r="CJ53" s="312"/>
      <c r="CK53" s="312"/>
      <c r="CL53" s="312"/>
      <c r="CM53" s="312"/>
    </row>
    <row r="54" spans="1:91" x14ac:dyDescent="0.2">
      <c r="A54" s="299"/>
      <c r="B54" s="299" t="s">
        <v>97</v>
      </c>
      <c r="C54" s="133">
        <v>42285</v>
      </c>
      <c r="D54" s="134">
        <v>0.84791666666666676</v>
      </c>
      <c r="E54" s="135" t="s">
        <v>111</v>
      </c>
      <c r="F54" s="317"/>
      <c r="G54" s="317"/>
      <c r="H54" s="137"/>
      <c r="I54" s="317" t="s">
        <v>66</v>
      </c>
      <c r="J54" s="138" t="s">
        <v>103</v>
      </c>
      <c r="K54" s="317" t="s">
        <v>101</v>
      </c>
      <c r="L54" s="139">
        <v>0.84791666666666676</v>
      </c>
      <c r="M54" s="317"/>
      <c r="N54" s="134">
        <v>0.85416666666666663</v>
      </c>
      <c r="O54" s="317" t="s">
        <v>1</v>
      </c>
      <c r="P54" s="317"/>
      <c r="Q54" s="317"/>
      <c r="R54" s="317"/>
      <c r="S54" s="317"/>
      <c r="T54" s="317" t="s">
        <v>93</v>
      </c>
      <c r="U54" s="317"/>
      <c r="V54" s="317"/>
      <c r="W54" s="317"/>
      <c r="X54" s="317"/>
      <c r="Y54" s="312"/>
      <c r="Z54" s="312"/>
      <c r="AA54" s="312"/>
      <c r="AB54" s="312"/>
      <c r="AC54" s="312"/>
      <c r="AD54" s="312"/>
      <c r="AE54" s="312"/>
      <c r="AF54" s="312"/>
      <c r="AG54" s="312"/>
      <c r="AH54" s="312"/>
      <c r="AI54" s="312"/>
      <c r="AJ54" s="312"/>
      <c r="AK54" s="312"/>
      <c r="AL54" s="312"/>
      <c r="AM54" s="312"/>
      <c r="AN54" s="312"/>
      <c r="AO54" s="312"/>
      <c r="AP54" s="312"/>
      <c r="AQ54" s="312"/>
      <c r="AR54" s="312"/>
      <c r="AS54" s="312"/>
      <c r="AT54" s="312"/>
      <c r="AU54" s="312"/>
      <c r="AV54" s="312"/>
      <c r="AW54" s="312"/>
      <c r="AX54" s="312"/>
      <c r="AY54" s="312"/>
      <c r="AZ54" s="312"/>
      <c r="BA54" s="312"/>
      <c r="BB54" s="312"/>
      <c r="BC54" s="312"/>
      <c r="BD54" s="312"/>
      <c r="BE54" s="312"/>
      <c r="BF54" s="312"/>
      <c r="BG54" s="312"/>
      <c r="BH54" s="312"/>
      <c r="BI54" s="312"/>
      <c r="BJ54" s="312"/>
      <c r="BK54" s="312"/>
      <c r="BL54" s="312"/>
      <c r="BM54" s="312"/>
      <c r="BN54" s="312"/>
      <c r="BO54" s="312"/>
      <c r="BP54" s="312"/>
      <c r="BQ54" s="312"/>
      <c r="BR54" s="312"/>
      <c r="BS54" s="312"/>
      <c r="BT54" s="312"/>
      <c r="BU54" s="312"/>
      <c r="BV54" s="312"/>
      <c r="BW54" s="312"/>
      <c r="BX54" s="312"/>
      <c r="BY54" s="312"/>
      <c r="BZ54" s="312"/>
      <c r="CA54" s="312"/>
      <c r="CB54" s="312"/>
      <c r="CC54" s="312"/>
      <c r="CD54" s="312"/>
      <c r="CE54" s="312"/>
      <c r="CF54" s="312"/>
      <c r="CG54" s="312"/>
      <c r="CH54" s="312"/>
      <c r="CI54" s="312"/>
      <c r="CJ54" s="312"/>
      <c r="CK54" s="312"/>
      <c r="CL54" s="312"/>
      <c r="CM54" s="312"/>
    </row>
    <row r="55" spans="1:91" x14ac:dyDescent="0.2">
      <c r="A55" s="299"/>
      <c r="B55" s="299" t="s">
        <v>97</v>
      </c>
      <c r="C55" s="133">
        <v>42285</v>
      </c>
      <c r="D55" s="134">
        <v>0.85902777777777783</v>
      </c>
      <c r="E55" s="135" t="s">
        <v>111</v>
      </c>
      <c r="F55" s="317">
        <v>935831999</v>
      </c>
      <c r="G55" s="317" t="s">
        <v>92</v>
      </c>
      <c r="H55" s="137"/>
      <c r="I55" s="317" t="s">
        <v>66</v>
      </c>
      <c r="J55" s="138" t="s">
        <v>103</v>
      </c>
      <c r="K55" s="317" t="s">
        <v>101</v>
      </c>
      <c r="L55" s="139">
        <v>0.85902777777777783</v>
      </c>
      <c r="M55" s="317"/>
      <c r="N55" s="134">
        <v>0.875</v>
      </c>
      <c r="O55" s="317" t="s">
        <v>1</v>
      </c>
      <c r="P55" s="317"/>
      <c r="Q55" s="317"/>
      <c r="R55" s="317"/>
      <c r="S55" s="317"/>
      <c r="T55" s="317" t="s">
        <v>93</v>
      </c>
      <c r="U55" s="317"/>
      <c r="V55" s="317"/>
      <c r="W55" s="317"/>
      <c r="X55" s="317"/>
      <c r="Y55" s="312"/>
      <c r="Z55" s="312"/>
      <c r="AA55" s="312"/>
      <c r="AB55" s="312"/>
      <c r="AC55" s="312"/>
      <c r="AD55" s="312"/>
      <c r="AE55" s="312"/>
      <c r="AF55" s="312"/>
      <c r="AG55" s="312"/>
      <c r="AH55" s="312"/>
      <c r="AI55" s="312"/>
      <c r="AJ55" s="312"/>
      <c r="AK55" s="312"/>
      <c r="AL55" s="312"/>
      <c r="AM55" s="312"/>
      <c r="AN55" s="312"/>
      <c r="AO55" s="312"/>
      <c r="AP55" s="312"/>
      <c r="AQ55" s="312"/>
      <c r="AR55" s="312"/>
      <c r="AS55" s="312"/>
      <c r="AT55" s="312"/>
      <c r="AU55" s="312"/>
      <c r="AV55" s="312"/>
      <c r="AW55" s="312"/>
      <c r="AX55" s="312"/>
      <c r="AY55" s="312"/>
      <c r="AZ55" s="312"/>
      <c r="BA55" s="312"/>
      <c r="BB55" s="312"/>
      <c r="BC55" s="312"/>
      <c r="BD55" s="312"/>
      <c r="BE55" s="312"/>
      <c r="BF55" s="312"/>
      <c r="BG55" s="312"/>
      <c r="BH55" s="312"/>
      <c r="BI55" s="312"/>
      <c r="BJ55" s="312"/>
      <c r="BK55" s="312"/>
      <c r="BL55" s="312"/>
      <c r="BM55" s="312"/>
      <c r="BN55" s="312"/>
      <c r="BO55" s="312"/>
      <c r="BP55" s="312"/>
      <c r="BQ55" s="312"/>
      <c r="BR55" s="312"/>
      <c r="BS55" s="312"/>
      <c r="BT55" s="312"/>
      <c r="BU55" s="312"/>
      <c r="BV55" s="312"/>
      <c r="BW55" s="312"/>
      <c r="BX55" s="312"/>
      <c r="BY55" s="312"/>
      <c r="BZ55" s="312"/>
      <c r="CA55" s="312"/>
      <c r="CB55" s="312"/>
      <c r="CC55" s="312"/>
      <c r="CD55" s="312"/>
      <c r="CE55" s="312"/>
      <c r="CF55" s="312"/>
      <c r="CG55" s="312"/>
      <c r="CH55" s="312"/>
      <c r="CI55" s="312"/>
      <c r="CJ55" s="312"/>
      <c r="CK55" s="312"/>
      <c r="CL55" s="312"/>
      <c r="CM55" s="312"/>
    </row>
    <row r="56" spans="1:91" x14ac:dyDescent="0.2">
      <c r="A56" s="132"/>
      <c r="B56" s="313" t="s">
        <v>120</v>
      </c>
      <c r="C56" s="133">
        <v>42285</v>
      </c>
      <c r="D56" s="134">
        <v>0.69027777777777777</v>
      </c>
      <c r="E56" s="135" t="s">
        <v>95</v>
      </c>
      <c r="F56" s="317" t="s">
        <v>212</v>
      </c>
      <c r="G56" s="317" t="s">
        <v>3</v>
      </c>
      <c r="H56" s="137"/>
      <c r="I56" s="317" t="s">
        <v>5</v>
      </c>
      <c r="J56" s="138" t="s">
        <v>133</v>
      </c>
      <c r="K56" s="317" t="s">
        <v>134</v>
      </c>
      <c r="L56" s="139">
        <v>0.70347222222222217</v>
      </c>
      <c r="M56" s="317"/>
      <c r="N56" s="134">
        <v>0.70347222222222217</v>
      </c>
      <c r="O56" s="317" t="s">
        <v>1</v>
      </c>
      <c r="P56" s="317"/>
      <c r="Q56" s="317"/>
      <c r="R56" s="317"/>
      <c r="S56" s="317"/>
      <c r="T56" s="317" t="s">
        <v>93</v>
      </c>
      <c r="U56" s="317"/>
      <c r="V56" s="136"/>
      <c r="W56" s="136"/>
      <c r="X56" s="136"/>
    </row>
    <row r="57" spans="1:91" x14ac:dyDescent="0.2">
      <c r="A57" s="132"/>
      <c r="B57" s="313" t="s">
        <v>120</v>
      </c>
      <c r="C57" s="133">
        <v>42285</v>
      </c>
      <c r="D57" s="134">
        <v>0.7597222222222223</v>
      </c>
      <c r="E57" s="135" t="s">
        <v>95</v>
      </c>
      <c r="F57" s="317" t="s">
        <v>137</v>
      </c>
      <c r="G57" s="317" t="s">
        <v>92</v>
      </c>
      <c r="H57" s="137"/>
      <c r="I57" s="317" t="s">
        <v>6</v>
      </c>
      <c r="J57" s="138" t="s">
        <v>133</v>
      </c>
      <c r="K57" s="317" t="s">
        <v>134</v>
      </c>
      <c r="L57" s="139">
        <v>0.78194444444444444</v>
      </c>
      <c r="M57" s="317"/>
      <c r="N57" s="134">
        <v>0.78194444444444444</v>
      </c>
      <c r="O57" s="317" t="s">
        <v>1</v>
      </c>
      <c r="P57" s="317"/>
      <c r="Q57" s="317"/>
      <c r="R57" s="317"/>
      <c r="S57" s="317"/>
      <c r="T57" s="317" t="s">
        <v>93</v>
      </c>
      <c r="U57" s="317"/>
      <c r="V57" s="136"/>
      <c r="W57" s="136"/>
      <c r="X57" s="136"/>
    </row>
    <row r="58" spans="1:91" x14ac:dyDescent="0.2">
      <c r="A58" s="132"/>
      <c r="B58" s="313" t="s">
        <v>120</v>
      </c>
      <c r="C58" s="133">
        <v>42285</v>
      </c>
      <c r="D58" s="134">
        <v>0.7715277777777777</v>
      </c>
      <c r="E58" s="135" t="s">
        <v>95</v>
      </c>
      <c r="F58" s="317" t="s">
        <v>137</v>
      </c>
      <c r="G58" s="317" t="s">
        <v>92</v>
      </c>
      <c r="H58" s="137"/>
      <c r="I58" s="317" t="s">
        <v>6</v>
      </c>
      <c r="J58" s="138" t="s">
        <v>133</v>
      </c>
      <c r="K58" s="317" t="s">
        <v>134</v>
      </c>
      <c r="L58" s="139">
        <v>0.5</v>
      </c>
      <c r="M58" s="317"/>
      <c r="N58" s="134">
        <v>0.5</v>
      </c>
      <c r="O58" s="317" t="s">
        <v>1</v>
      </c>
      <c r="P58" s="317"/>
      <c r="Q58" s="317"/>
      <c r="R58" s="317"/>
      <c r="S58" s="317"/>
      <c r="T58" s="317" t="s">
        <v>93</v>
      </c>
      <c r="U58" s="317"/>
      <c r="V58" s="136"/>
      <c r="W58" s="136"/>
      <c r="X58" s="136"/>
    </row>
    <row r="59" spans="1:91" x14ac:dyDescent="0.2">
      <c r="A59" s="132"/>
      <c r="B59" s="313" t="s">
        <v>120</v>
      </c>
      <c r="C59" s="133">
        <v>42285</v>
      </c>
      <c r="D59" s="134">
        <v>0.85902777777777783</v>
      </c>
      <c r="E59" s="135" t="s">
        <v>95</v>
      </c>
      <c r="F59" s="317" t="s">
        <v>127</v>
      </c>
      <c r="G59" s="317" t="s">
        <v>3</v>
      </c>
      <c r="H59" s="137"/>
      <c r="I59" s="317" t="s">
        <v>44</v>
      </c>
      <c r="J59" s="138" t="s">
        <v>133</v>
      </c>
      <c r="K59" s="317" t="s">
        <v>134</v>
      </c>
      <c r="L59" s="139">
        <v>0.87638888888888899</v>
      </c>
      <c r="M59" s="317"/>
      <c r="N59" s="134">
        <v>0.87638888888888899</v>
      </c>
      <c r="O59" s="317" t="s">
        <v>1</v>
      </c>
      <c r="P59" s="317"/>
      <c r="Q59" s="317"/>
      <c r="R59" s="317"/>
      <c r="S59" s="317"/>
      <c r="T59" s="317" t="s">
        <v>93</v>
      </c>
      <c r="U59" s="317"/>
      <c r="V59" s="136"/>
      <c r="W59" s="136"/>
      <c r="X59" s="136"/>
    </row>
    <row r="60" spans="1:91" x14ac:dyDescent="0.2">
      <c r="A60" s="132"/>
      <c r="B60" s="132"/>
      <c r="C60" s="133"/>
      <c r="D60" s="134"/>
      <c r="E60" s="135"/>
      <c r="F60" s="136"/>
      <c r="G60" s="136"/>
      <c r="H60" s="137"/>
      <c r="I60" s="136"/>
      <c r="J60" s="138"/>
      <c r="K60" s="136"/>
      <c r="L60" s="139"/>
      <c r="M60" s="136"/>
      <c r="N60" s="134"/>
      <c r="O60" s="136"/>
      <c r="P60" s="136"/>
      <c r="Q60" s="136"/>
      <c r="R60" s="136"/>
      <c r="S60" s="136"/>
      <c r="T60" s="136"/>
      <c r="U60" s="136"/>
      <c r="V60" s="136"/>
      <c r="W60" s="136"/>
      <c r="X60" s="136"/>
    </row>
    <row r="61" spans="1:91" x14ac:dyDescent="0.2">
      <c r="A61" s="132"/>
      <c r="B61" s="132"/>
      <c r="C61" s="133"/>
      <c r="D61" s="134"/>
      <c r="E61" s="135"/>
      <c r="F61" s="136"/>
      <c r="G61" s="136"/>
      <c r="H61" s="137"/>
      <c r="I61" s="136"/>
      <c r="J61" s="138"/>
      <c r="K61" s="136"/>
      <c r="L61" s="139"/>
      <c r="M61" s="136"/>
      <c r="N61" s="139"/>
      <c r="O61" s="136"/>
      <c r="P61" s="136"/>
      <c r="Q61" s="136"/>
      <c r="R61" s="136"/>
      <c r="S61" s="136"/>
      <c r="T61" s="136"/>
      <c r="U61" s="136"/>
      <c r="V61" s="136"/>
      <c r="W61" s="136"/>
      <c r="X61" s="136"/>
    </row>
    <row r="62" spans="1:91" x14ac:dyDescent="0.2">
      <c r="A62" s="132"/>
      <c r="B62" s="132"/>
      <c r="C62" s="133"/>
      <c r="D62" s="134"/>
      <c r="E62" s="135"/>
      <c r="F62" s="136"/>
      <c r="G62" s="136"/>
      <c r="H62" s="137"/>
      <c r="I62" s="136"/>
      <c r="J62" s="138"/>
      <c r="K62" s="136"/>
      <c r="L62" s="139"/>
      <c r="M62" s="136"/>
      <c r="N62" s="139"/>
      <c r="O62" s="136"/>
      <c r="P62" s="136"/>
      <c r="Q62" s="136"/>
      <c r="R62" s="136"/>
      <c r="S62" s="136"/>
      <c r="T62" s="136"/>
      <c r="U62" s="136"/>
      <c r="V62" s="136"/>
      <c r="W62" s="136"/>
      <c r="X62" s="136"/>
    </row>
    <row r="63" spans="1:91" x14ac:dyDescent="0.2">
      <c r="A63" s="132"/>
      <c r="B63" s="132"/>
      <c r="C63" s="133"/>
      <c r="D63" s="134"/>
      <c r="E63" s="135"/>
      <c r="F63" s="136"/>
      <c r="G63" s="136"/>
      <c r="H63" s="137"/>
      <c r="I63" s="136"/>
      <c r="J63" s="138"/>
      <c r="K63" s="136"/>
      <c r="L63" s="139"/>
      <c r="M63" s="136"/>
      <c r="N63" s="139"/>
      <c r="O63" s="136"/>
      <c r="P63" s="136"/>
      <c r="Q63" s="136"/>
      <c r="R63" s="136"/>
      <c r="S63" s="136"/>
      <c r="T63" s="136"/>
      <c r="U63" s="136"/>
      <c r="V63" s="136"/>
      <c r="W63" s="136"/>
      <c r="X63" s="136"/>
    </row>
    <row r="64" spans="1:91" x14ac:dyDescent="0.2">
      <c r="A64" s="132"/>
      <c r="B64" s="132"/>
      <c r="C64" s="133"/>
      <c r="D64" s="134"/>
      <c r="E64" s="135"/>
      <c r="F64" s="136"/>
      <c r="G64" s="136"/>
      <c r="H64" s="137"/>
      <c r="I64" s="136"/>
      <c r="J64" s="138"/>
      <c r="K64" s="136"/>
      <c r="L64" s="139"/>
      <c r="M64" s="136"/>
      <c r="N64" s="139"/>
      <c r="O64" s="136"/>
      <c r="P64" s="136"/>
      <c r="Q64" s="136"/>
      <c r="R64" s="136"/>
      <c r="S64" s="136"/>
      <c r="T64" s="136"/>
      <c r="U64" s="136"/>
      <c r="V64" s="136"/>
      <c r="W64" s="136"/>
      <c r="X64" s="136"/>
    </row>
    <row r="65" spans="1:91" x14ac:dyDescent="0.2">
      <c r="A65" s="132"/>
      <c r="B65" s="132"/>
      <c r="C65" s="133"/>
      <c r="D65" s="134"/>
      <c r="E65" s="135"/>
      <c r="F65" s="136"/>
      <c r="G65" s="136"/>
      <c r="H65" s="137"/>
      <c r="I65" s="136"/>
      <c r="J65" s="138"/>
      <c r="K65" s="136"/>
      <c r="L65" s="139"/>
      <c r="M65" s="136"/>
      <c r="N65" s="134"/>
      <c r="O65" s="136"/>
      <c r="P65" s="136"/>
      <c r="Q65" s="136"/>
      <c r="R65" s="136"/>
      <c r="S65" s="136"/>
      <c r="T65" s="136"/>
      <c r="U65" s="136"/>
      <c r="V65" s="136"/>
      <c r="W65" s="136"/>
      <c r="X65" s="136"/>
      <c r="Y65" s="157"/>
      <c r="Z65" s="157"/>
      <c r="AA65" s="157"/>
      <c r="AB65" s="157"/>
      <c r="AC65" s="157"/>
      <c r="AD65" s="157"/>
      <c r="AE65" s="157"/>
      <c r="AF65" s="157"/>
      <c r="AG65" s="157"/>
      <c r="AH65" s="157"/>
      <c r="AI65" s="157"/>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c r="CM65" s="157"/>
    </row>
    <row r="66" spans="1:91" x14ac:dyDescent="0.2">
      <c r="A66" s="132"/>
      <c r="B66" s="132"/>
      <c r="C66" s="133"/>
      <c r="D66" s="134"/>
      <c r="E66" s="135"/>
      <c r="F66" s="136"/>
      <c r="G66" s="136"/>
      <c r="H66" s="137"/>
      <c r="I66" s="136"/>
      <c r="J66" s="138"/>
      <c r="K66" s="136"/>
      <c r="L66" s="139"/>
      <c r="M66" s="136"/>
      <c r="N66" s="134"/>
      <c r="O66" s="136"/>
      <c r="P66" s="136"/>
      <c r="Q66" s="136"/>
      <c r="R66" s="136"/>
      <c r="S66" s="136"/>
      <c r="T66" s="136"/>
      <c r="U66" s="136"/>
      <c r="V66" s="136"/>
      <c r="W66" s="136"/>
      <c r="X66" s="136"/>
      <c r="Y66" s="157"/>
      <c r="Z66" s="157"/>
      <c r="AA66" s="157"/>
      <c r="AB66" s="157"/>
      <c r="AC66" s="157"/>
      <c r="AD66" s="157"/>
      <c r="AE66" s="157"/>
      <c r="AF66" s="157"/>
      <c r="AG66" s="157"/>
      <c r="AH66" s="157"/>
      <c r="AI66" s="157"/>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row>
    <row r="67" spans="1:91" x14ac:dyDescent="0.2">
      <c r="A67" s="132"/>
      <c r="B67" s="132"/>
      <c r="C67" s="133"/>
      <c r="D67" s="134"/>
      <c r="E67" s="135"/>
      <c r="F67" s="136"/>
      <c r="G67" s="136"/>
      <c r="H67" s="137"/>
      <c r="I67" s="136"/>
      <c r="J67" s="138"/>
      <c r="K67" s="136"/>
      <c r="L67" s="139"/>
      <c r="M67" s="136"/>
      <c r="N67" s="134"/>
      <c r="O67" s="136"/>
      <c r="P67" s="136"/>
      <c r="Q67" s="136"/>
      <c r="R67" s="136"/>
      <c r="S67" s="136"/>
      <c r="T67" s="136"/>
      <c r="U67" s="136"/>
      <c r="V67" s="136"/>
      <c r="W67" s="136"/>
      <c r="X67" s="136"/>
      <c r="Y67" s="157"/>
      <c r="Z67" s="157"/>
      <c r="AA67" s="157"/>
      <c r="AB67" s="157"/>
      <c r="AC67" s="157"/>
      <c r="AD67" s="157"/>
      <c r="AE67" s="157"/>
      <c r="AF67" s="157"/>
      <c r="AG67" s="157"/>
      <c r="AH67" s="157"/>
      <c r="AI67" s="157"/>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c r="CA67" s="157"/>
      <c r="CB67" s="157"/>
      <c r="CC67" s="157"/>
      <c r="CD67" s="157"/>
      <c r="CE67" s="157"/>
      <c r="CF67" s="157"/>
      <c r="CG67" s="157"/>
      <c r="CH67" s="157"/>
      <c r="CI67" s="157"/>
      <c r="CJ67" s="157"/>
      <c r="CK67" s="157"/>
      <c r="CL67" s="157"/>
      <c r="CM67" s="157"/>
    </row>
    <row r="68" spans="1:91" x14ac:dyDescent="0.2">
      <c r="A68" s="132"/>
      <c r="B68" s="132"/>
      <c r="C68" s="133"/>
      <c r="D68" s="134"/>
      <c r="E68" s="135"/>
      <c r="F68" s="136"/>
      <c r="G68" s="136"/>
      <c r="H68" s="137"/>
      <c r="I68" s="136"/>
      <c r="J68" s="138"/>
      <c r="K68" s="136"/>
      <c r="L68" s="139"/>
      <c r="M68" s="136"/>
      <c r="N68" s="134"/>
      <c r="O68" s="136"/>
      <c r="P68" s="136"/>
      <c r="Q68" s="136"/>
      <c r="R68" s="136"/>
      <c r="S68" s="136"/>
      <c r="T68" s="136"/>
      <c r="U68" s="136"/>
      <c r="V68" s="136"/>
      <c r="W68" s="136"/>
      <c r="X68" s="136"/>
      <c r="Y68" s="157"/>
      <c r="Z68" s="157"/>
      <c r="AA68" s="157"/>
      <c r="AB68" s="157"/>
      <c r="AC68" s="157"/>
      <c r="AD68" s="157"/>
      <c r="AE68" s="157"/>
      <c r="AF68" s="157"/>
      <c r="AG68" s="157"/>
      <c r="AH68" s="157"/>
      <c r="AI68" s="157"/>
      <c r="AJ68" s="157"/>
      <c r="AK68" s="157"/>
      <c r="AL68" s="157"/>
      <c r="AM68" s="157"/>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c r="BZ68" s="157"/>
      <c r="CA68" s="157"/>
      <c r="CB68" s="157"/>
      <c r="CC68" s="157"/>
      <c r="CD68" s="157"/>
      <c r="CE68" s="157"/>
      <c r="CF68" s="157"/>
      <c r="CG68" s="157"/>
      <c r="CH68" s="157"/>
      <c r="CI68" s="157"/>
      <c r="CJ68" s="157"/>
      <c r="CK68" s="157"/>
      <c r="CL68" s="157"/>
      <c r="CM68" s="157"/>
    </row>
    <row r="69" spans="1:91" x14ac:dyDescent="0.2">
      <c r="A69" s="132"/>
      <c r="B69" s="132"/>
      <c r="C69" s="133"/>
      <c r="D69" s="134"/>
      <c r="E69" s="135"/>
      <c r="F69" s="136"/>
      <c r="G69" s="136"/>
      <c r="H69" s="137"/>
      <c r="I69" s="136"/>
      <c r="J69" s="138"/>
      <c r="K69" s="136"/>
      <c r="L69" s="139"/>
      <c r="M69" s="136"/>
      <c r="N69" s="134"/>
      <c r="O69" s="136"/>
      <c r="P69" s="136"/>
      <c r="Q69" s="136"/>
      <c r="R69" s="136"/>
      <c r="S69" s="136"/>
      <c r="T69" s="136"/>
      <c r="U69" s="136"/>
      <c r="V69" s="136"/>
      <c r="W69" s="136"/>
      <c r="X69" s="136"/>
      <c r="Y69" s="157"/>
      <c r="Z69" s="157"/>
      <c r="AA69" s="157"/>
      <c r="AB69" s="157"/>
      <c r="AC69" s="157"/>
      <c r="AD69" s="157"/>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c r="CM69" s="157"/>
    </row>
    <row r="70" spans="1:91" x14ac:dyDescent="0.2">
      <c r="A70" s="132"/>
      <c r="B70" s="132"/>
      <c r="C70" s="133"/>
      <c r="D70" s="134"/>
      <c r="E70" s="135"/>
      <c r="F70" s="136"/>
      <c r="G70" s="136"/>
      <c r="H70" s="137"/>
      <c r="I70" s="136"/>
      <c r="J70" s="138"/>
      <c r="K70" s="136"/>
      <c r="L70" s="139"/>
      <c r="M70" s="136"/>
      <c r="N70" s="134"/>
      <c r="O70" s="136"/>
      <c r="P70" s="136"/>
      <c r="Q70" s="136"/>
      <c r="R70" s="136"/>
      <c r="S70" s="136"/>
      <c r="T70" s="136"/>
      <c r="U70" s="136"/>
      <c r="V70" s="136"/>
      <c r="W70" s="136"/>
      <c r="X70" s="136"/>
      <c r="Y70" s="157"/>
      <c r="Z70" s="157"/>
      <c r="AA70" s="157"/>
      <c r="AB70" s="157"/>
      <c r="AC70" s="157"/>
      <c r="AD70" s="157"/>
      <c r="AE70" s="157"/>
      <c r="AF70" s="157"/>
      <c r="AG70" s="157"/>
      <c r="AH70" s="157"/>
      <c r="AI70" s="157"/>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c r="CM70" s="157"/>
    </row>
    <row r="71" spans="1:91" x14ac:dyDescent="0.2">
      <c r="A71" s="132"/>
      <c r="B71" s="132"/>
      <c r="C71" s="133"/>
      <c r="D71" s="134"/>
      <c r="E71" s="135"/>
      <c r="F71" s="136"/>
      <c r="G71" s="136"/>
      <c r="H71" s="137"/>
      <c r="I71" s="136"/>
      <c r="J71" s="138"/>
      <c r="K71" s="136"/>
      <c r="L71" s="139"/>
      <c r="M71" s="136"/>
      <c r="N71" s="134"/>
      <c r="O71" s="136"/>
      <c r="P71" s="136"/>
      <c r="Q71" s="136"/>
      <c r="R71" s="136"/>
      <c r="S71" s="136"/>
      <c r="T71" s="136"/>
      <c r="U71" s="136"/>
      <c r="V71" s="136"/>
      <c r="W71" s="136"/>
      <c r="X71" s="136"/>
      <c r="Y71" s="157"/>
      <c r="Z71" s="157"/>
      <c r="AA71" s="157"/>
      <c r="AB71" s="157"/>
      <c r="AC71" s="157"/>
      <c r="AD71" s="157"/>
      <c r="AE71" s="157"/>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c r="CK71" s="157"/>
      <c r="CL71" s="157"/>
      <c r="CM71" s="157"/>
    </row>
    <row r="72" spans="1:91" x14ac:dyDescent="0.2">
      <c r="A72" s="132"/>
      <c r="B72" s="132"/>
      <c r="C72" s="133"/>
      <c r="D72" s="134"/>
      <c r="E72" s="135"/>
      <c r="F72" s="136"/>
      <c r="G72" s="136"/>
      <c r="H72" s="137"/>
      <c r="I72" s="136"/>
      <c r="J72" s="138"/>
      <c r="K72" s="136"/>
      <c r="L72" s="139"/>
      <c r="M72" s="136"/>
      <c r="N72" s="134"/>
      <c r="O72" s="136"/>
      <c r="P72" s="136"/>
      <c r="Q72" s="136"/>
      <c r="R72" s="136"/>
      <c r="S72" s="136"/>
      <c r="T72" s="136"/>
      <c r="U72" s="136"/>
      <c r="V72" s="136"/>
      <c r="W72" s="136"/>
      <c r="X72" s="136"/>
      <c r="Y72" s="157"/>
      <c r="Z72" s="157"/>
      <c r="AA72" s="157"/>
      <c r="AB72" s="157"/>
      <c r="AC72" s="157"/>
      <c r="AD72" s="157"/>
      <c r="AE72" s="157"/>
      <c r="AF72" s="157"/>
      <c r="AG72" s="157"/>
      <c r="AH72" s="157"/>
      <c r="AI72" s="157"/>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c r="CM72" s="157"/>
    </row>
    <row r="73" spans="1:91" x14ac:dyDescent="0.2">
      <c r="A73" s="132"/>
      <c r="B73" s="132"/>
      <c r="C73" s="133"/>
      <c r="D73" s="134"/>
      <c r="E73" s="135"/>
      <c r="F73" s="136"/>
      <c r="G73" s="136"/>
      <c r="H73" s="137"/>
      <c r="I73" s="136"/>
      <c r="J73" s="138"/>
      <c r="K73" s="136"/>
      <c r="L73" s="139"/>
      <c r="M73" s="136"/>
      <c r="N73" s="134"/>
      <c r="O73" s="136"/>
      <c r="P73" s="136"/>
      <c r="Q73" s="136"/>
      <c r="R73" s="136"/>
      <c r="S73" s="136"/>
      <c r="T73" s="136"/>
      <c r="U73" s="136"/>
      <c r="V73" s="136"/>
      <c r="W73" s="136"/>
      <c r="X73" s="136"/>
      <c r="Y73" s="157"/>
      <c r="Z73" s="157"/>
      <c r="AA73" s="157"/>
      <c r="AB73" s="157"/>
      <c r="AC73" s="157"/>
      <c r="AD73" s="157"/>
      <c r="AE73" s="157"/>
      <c r="AF73" s="157"/>
      <c r="AG73" s="157"/>
      <c r="AH73" s="157"/>
      <c r="AI73" s="157"/>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c r="CA73" s="157"/>
      <c r="CB73" s="157"/>
      <c r="CC73" s="157"/>
      <c r="CD73" s="157"/>
      <c r="CE73" s="157"/>
      <c r="CF73" s="157"/>
      <c r="CG73" s="157"/>
      <c r="CH73" s="157"/>
      <c r="CI73" s="157"/>
      <c r="CJ73" s="157"/>
      <c r="CK73" s="157"/>
      <c r="CL73" s="157"/>
      <c r="CM73" s="157"/>
    </row>
    <row r="74" spans="1:91" x14ac:dyDescent="0.2">
      <c r="A74" s="132"/>
      <c r="B74" s="132"/>
      <c r="C74" s="133"/>
      <c r="D74" s="134"/>
      <c r="E74" s="135"/>
      <c r="F74" s="136"/>
      <c r="G74" s="136"/>
      <c r="H74" s="137"/>
      <c r="I74" s="136"/>
      <c r="J74" s="138"/>
      <c r="K74" s="136"/>
      <c r="L74" s="139"/>
      <c r="M74" s="136"/>
      <c r="N74" s="134"/>
      <c r="O74" s="136"/>
      <c r="P74" s="136"/>
      <c r="Q74" s="136"/>
      <c r="R74" s="136"/>
      <c r="S74" s="136"/>
      <c r="T74" s="136"/>
      <c r="U74" s="136"/>
      <c r="V74" s="136"/>
      <c r="W74" s="136"/>
      <c r="X74" s="136"/>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row>
    <row r="75" spans="1:91" x14ac:dyDescent="0.2">
      <c r="A75" s="132"/>
      <c r="B75" s="132"/>
      <c r="C75" s="133"/>
      <c r="D75" s="134"/>
      <c r="E75" s="135"/>
      <c r="F75" s="136"/>
      <c r="G75" s="136"/>
      <c r="H75" s="137"/>
      <c r="I75" s="136"/>
      <c r="J75" s="138"/>
      <c r="K75" s="136"/>
      <c r="L75" s="139"/>
      <c r="M75" s="136"/>
      <c r="N75" s="134"/>
      <c r="O75" s="136"/>
      <c r="P75" s="136"/>
      <c r="Q75" s="136"/>
      <c r="R75" s="136"/>
      <c r="S75" s="136"/>
      <c r="T75" s="136"/>
      <c r="U75" s="136"/>
      <c r="V75" s="136"/>
      <c r="W75" s="136"/>
      <c r="X75" s="136"/>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row>
    <row r="76" spans="1:91" x14ac:dyDescent="0.2">
      <c r="A76" s="132"/>
      <c r="B76" s="132"/>
      <c r="C76" s="133"/>
      <c r="D76" s="134"/>
      <c r="E76" s="135"/>
      <c r="F76" s="136"/>
      <c r="G76" s="136"/>
      <c r="H76" s="137"/>
      <c r="I76" s="136"/>
      <c r="J76" s="138"/>
      <c r="K76" s="136"/>
      <c r="L76" s="139"/>
      <c r="M76" s="136"/>
      <c r="N76" s="134"/>
      <c r="O76" s="136"/>
      <c r="P76" s="136"/>
      <c r="Q76" s="136"/>
      <c r="R76" s="136"/>
      <c r="S76" s="136"/>
      <c r="T76" s="136"/>
      <c r="U76" s="136"/>
      <c r="V76" s="136"/>
      <c r="W76" s="136"/>
      <c r="X76" s="136"/>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row>
    <row r="77" spans="1:91" x14ac:dyDescent="0.2">
      <c r="A77" s="132"/>
      <c r="B77" s="132"/>
      <c r="C77" s="133"/>
      <c r="D77" s="134"/>
      <c r="E77" s="135"/>
      <c r="F77" s="136"/>
      <c r="G77" s="136"/>
      <c r="H77" s="137"/>
      <c r="I77" s="136"/>
      <c r="J77" s="138"/>
      <c r="K77" s="136"/>
      <c r="L77" s="139"/>
      <c r="M77" s="136"/>
      <c r="N77" s="134"/>
      <c r="O77" s="136"/>
      <c r="P77" s="136"/>
      <c r="Q77" s="136"/>
      <c r="R77" s="136"/>
      <c r="S77" s="136"/>
      <c r="T77" s="136"/>
      <c r="U77" s="136"/>
      <c r="V77" s="136"/>
      <c r="W77" s="136"/>
      <c r="X77" s="136"/>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row>
    <row r="78" spans="1:91" x14ac:dyDescent="0.2">
      <c r="A78" s="132"/>
      <c r="B78" s="132"/>
      <c r="C78" s="133"/>
      <c r="D78" s="134"/>
      <c r="E78" s="135"/>
      <c r="F78" s="136"/>
      <c r="G78" s="136"/>
      <c r="H78" s="137"/>
      <c r="I78" s="136"/>
      <c r="J78" s="138"/>
      <c r="K78" s="136"/>
      <c r="L78" s="139"/>
      <c r="M78" s="136"/>
      <c r="N78" s="134"/>
      <c r="O78" s="136"/>
      <c r="P78" s="136"/>
      <c r="Q78" s="136"/>
      <c r="R78" s="136"/>
      <c r="S78" s="136"/>
      <c r="T78" s="136"/>
      <c r="U78" s="136"/>
      <c r="V78" s="136"/>
      <c r="W78" s="136"/>
      <c r="X78" s="136"/>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row>
    <row r="79" spans="1:91" x14ac:dyDescent="0.2">
      <c r="A79" s="132"/>
      <c r="B79" s="132"/>
      <c r="C79" s="133"/>
      <c r="D79" s="134"/>
      <c r="E79" s="135"/>
      <c r="F79" s="136"/>
      <c r="G79" s="136"/>
      <c r="H79" s="137"/>
      <c r="I79" s="136"/>
      <c r="J79" s="138"/>
      <c r="K79" s="136"/>
      <c r="L79" s="139"/>
      <c r="M79" s="136"/>
      <c r="N79" s="134"/>
      <c r="O79" s="136"/>
      <c r="P79" s="136"/>
      <c r="Q79" s="136"/>
      <c r="R79" s="136"/>
      <c r="S79" s="136"/>
      <c r="T79" s="136"/>
      <c r="U79" s="136"/>
      <c r="V79" s="136"/>
      <c r="W79" s="136"/>
      <c r="X79" s="136"/>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row>
    <row r="80" spans="1:91" x14ac:dyDescent="0.2">
      <c r="A80" s="132"/>
      <c r="B80" s="132"/>
      <c r="C80" s="133"/>
      <c r="D80" s="134"/>
      <c r="E80" s="135"/>
      <c r="F80" s="136"/>
      <c r="G80" s="136"/>
      <c r="H80" s="137"/>
      <c r="I80" s="136"/>
      <c r="J80" s="138"/>
      <c r="K80" s="136"/>
      <c r="L80" s="139"/>
      <c r="M80" s="136"/>
      <c r="N80" s="134"/>
      <c r="O80" s="136"/>
      <c r="P80" s="136"/>
      <c r="Q80" s="136"/>
      <c r="R80" s="136"/>
      <c r="S80" s="136"/>
      <c r="T80" s="136"/>
      <c r="U80" s="136"/>
      <c r="V80" s="136"/>
      <c r="W80" s="136"/>
      <c r="X80" s="136"/>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row>
    <row r="81" spans="1:91" x14ac:dyDescent="0.2">
      <c r="A81" s="132"/>
      <c r="B81" s="132"/>
      <c r="C81" s="133"/>
      <c r="D81" s="134"/>
      <c r="E81" s="135"/>
      <c r="F81" s="136"/>
      <c r="G81" s="136"/>
      <c r="H81" s="137"/>
      <c r="I81" s="136"/>
      <c r="J81" s="138"/>
      <c r="K81" s="136"/>
      <c r="L81" s="139"/>
      <c r="M81" s="136"/>
      <c r="N81" s="134"/>
      <c r="O81" s="136"/>
      <c r="P81" s="136"/>
      <c r="Q81" s="136"/>
      <c r="R81" s="136"/>
      <c r="S81" s="136"/>
      <c r="T81" s="136"/>
      <c r="U81" s="136"/>
      <c r="V81" s="136"/>
      <c r="W81" s="136"/>
      <c r="X81" s="136"/>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row>
    <row r="82" spans="1:91" x14ac:dyDescent="0.2">
      <c r="A82" s="132"/>
      <c r="B82" s="132"/>
      <c r="C82" s="133"/>
      <c r="D82" s="134"/>
      <c r="E82" s="135"/>
      <c r="F82" s="136"/>
      <c r="G82" s="136"/>
      <c r="H82" s="137"/>
      <c r="I82" s="136"/>
      <c r="J82" s="138"/>
      <c r="K82" s="136"/>
      <c r="L82" s="139"/>
      <c r="M82" s="136"/>
      <c r="N82" s="134"/>
      <c r="O82" s="136"/>
      <c r="P82" s="136"/>
      <c r="Q82" s="136"/>
      <c r="R82" s="136"/>
      <c r="S82" s="136"/>
      <c r="T82" s="136"/>
      <c r="U82" s="136"/>
      <c r="V82" s="136"/>
      <c r="W82" s="136"/>
      <c r="X82" s="136"/>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row>
    <row r="83" spans="1:91" x14ac:dyDescent="0.2">
      <c r="A83" s="132"/>
      <c r="B83" s="132"/>
      <c r="C83" s="133"/>
      <c r="D83" s="134"/>
      <c r="E83" s="135"/>
      <c r="F83" s="136"/>
      <c r="G83" s="136"/>
      <c r="H83" s="137"/>
      <c r="I83" s="136"/>
      <c r="J83" s="138"/>
      <c r="K83" s="136"/>
      <c r="L83" s="139"/>
      <c r="M83" s="136"/>
      <c r="N83" s="134"/>
      <c r="O83" s="136"/>
      <c r="P83" s="136"/>
      <c r="Q83" s="136"/>
      <c r="R83" s="136"/>
      <c r="S83" s="136"/>
      <c r="T83" s="136"/>
      <c r="U83" s="136"/>
      <c r="V83" s="136"/>
      <c r="W83" s="136"/>
      <c r="X83" s="136"/>
      <c r="Y83" s="157"/>
      <c r="Z83" s="157"/>
      <c r="AA83" s="157"/>
      <c r="AB83" s="157"/>
      <c r="AC83" s="157"/>
      <c r="AD83" s="157"/>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row>
    <row r="84" spans="1:91" x14ac:dyDescent="0.2">
      <c r="A84" s="132"/>
      <c r="B84" s="132"/>
      <c r="C84" s="133"/>
      <c r="D84" s="134"/>
      <c r="E84" s="135"/>
      <c r="F84" s="136"/>
      <c r="G84" s="136"/>
      <c r="H84" s="137"/>
      <c r="I84" s="136"/>
      <c r="J84" s="138"/>
      <c r="K84" s="136"/>
      <c r="L84" s="139"/>
      <c r="M84" s="136"/>
      <c r="N84" s="134"/>
      <c r="O84" s="136"/>
      <c r="P84" s="136"/>
      <c r="Q84" s="136"/>
      <c r="R84" s="136"/>
      <c r="S84" s="136"/>
      <c r="T84" s="136"/>
      <c r="U84" s="136"/>
      <c r="V84" s="136"/>
      <c r="W84" s="136"/>
      <c r="X84" s="136"/>
      <c r="Y84" s="157"/>
      <c r="Z84" s="157"/>
      <c r="AA84" s="157"/>
      <c r="AB84" s="157"/>
      <c r="AC84" s="157"/>
      <c r="AD84" s="157"/>
      <c r="AE84" s="157"/>
      <c r="AF84" s="157"/>
      <c r="AG84" s="157"/>
      <c r="AH84" s="157"/>
      <c r="AI84" s="157"/>
      <c r="AJ84" s="157"/>
      <c r="AK84" s="157"/>
      <c r="AL84" s="157"/>
      <c r="AM84" s="157"/>
      <c r="AN84" s="157"/>
      <c r="AO84" s="157"/>
      <c r="AP84" s="157"/>
      <c r="AQ84" s="157"/>
      <c r="AR84" s="157"/>
      <c r="AS84" s="157"/>
      <c r="AT84" s="157"/>
      <c r="AU84" s="157"/>
      <c r="AV84" s="157"/>
      <c r="AW84" s="157"/>
      <c r="AX84" s="157"/>
      <c r="AY84" s="157"/>
      <c r="AZ84" s="157"/>
      <c r="BA84" s="157"/>
      <c r="BB84" s="157"/>
      <c r="BC84" s="157"/>
      <c r="BD84" s="157"/>
      <c r="BE84" s="157"/>
      <c r="BF84" s="157"/>
      <c r="BG84" s="157"/>
      <c r="BH84" s="157"/>
      <c r="BI84" s="157"/>
      <c r="BJ84" s="157"/>
      <c r="BK84" s="157"/>
      <c r="BL84" s="157"/>
      <c r="BM84" s="157"/>
      <c r="BN84" s="157"/>
      <c r="BO84" s="157"/>
      <c r="BP84" s="157"/>
      <c r="BQ84" s="157"/>
      <c r="BR84" s="157"/>
      <c r="BS84" s="157"/>
      <c r="BT84" s="157"/>
      <c r="BU84" s="157"/>
      <c r="BV84" s="157"/>
      <c r="BW84" s="157"/>
      <c r="BX84" s="157"/>
      <c r="BY84" s="157"/>
      <c r="BZ84" s="157"/>
      <c r="CA84" s="157"/>
      <c r="CB84" s="157"/>
      <c r="CC84" s="157"/>
      <c r="CD84" s="157"/>
      <c r="CE84" s="157"/>
      <c r="CF84" s="157"/>
      <c r="CG84" s="157"/>
      <c r="CH84" s="157"/>
      <c r="CI84" s="157"/>
      <c r="CJ84" s="157"/>
      <c r="CK84" s="157"/>
      <c r="CL84" s="157"/>
      <c r="CM84" s="157"/>
    </row>
    <row r="85" spans="1:91" x14ac:dyDescent="0.2">
      <c r="A85" s="132"/>
      <c r="B85" s="132"/>
      <c r="C85" s="133"/>
      <c r="D85" s="134"/>
      <c r="E85" s="135"/>
      <c r="F85" s="136"/>
      <c r="G85" s="136"/>
      <c r="H85" s="137"/>
      <c r="I85" s="136"/>
      <c r="J85" s="138"/>
      <c r="K85" s="136"/>
      <c r="L85" s="139"/>
      <c r="M85" s="136"/>
      <c r="N85" s="134"/>
      <c r="O85" s="136"/>
      <c r="P85" s="136"/>
      <c r="Q85" s="136"/>
      <c r="R85" s="136"/>
      <c r="S85" s="136"/>
      <c r="T85" s="136"/>
      <c r="U85" s="136"/>
      <c r="V85" s="136"/>
      <c r="W85" s="136"/>
      <c r="X85" s="136"/>
      <c r="Y85" s="157"/>
      <c r="Z85" s="157"/>
      <c r="AA85" s="157"/>
      <c r="AB85" s="157"/>
      <c r="AC85" s="157"/>
      <c r="AD85" s="157"/>
      <c r="AE85" s="157"/>
      <c r="AF85" s="157"/>
      <c r="AG85" s="157"/>
      <c r="AH85" s="157"/>
      <c r="AI85" s="157"/>
      <c r="AJ85" s="157"/>
      <c r="AK85" s="157"/>
      <c r="AL85" s="157"/>
      <c r="AM85" s="157"/>
      <c r="AN85" s="157"/>
      <c r="AO85" s="157"/>
      <c r="AP85" s="157"/>
      <c r="AQ85" s="157"/>
      <c r="AR85" s="157"/>
      <c r="AS85" s="157"/>
      <c r="AT85" s="157"/>
      <c r="AU85" s="157"/>
      <c r="AV85" s="157"/>
      <c r="AW85" s="157"/>
      <c r="AX85" s="157"/>
      <c r="AY85" s="157"/>
      <c r="AZ85" s="157"/>
      <c r="BA85" s="157"/>
      <c r="BB85" s="157"/>
      <c r="BC85" s="157"/>
      <c r="BD85" s="157"/>
      <c r="BE85" s="157"/>
      <c r="BF85" s="157"/>
      <c r="BG85" s="157"/>
      <c r="BH85" s="157"/>
      <c r="BI85" s="157"/>
      <c r="BJ85" s="157"/>
      <c r="BK85" s="157"/>
      <c r="BL85" s="157"/>
      <c r="BM85" s="157"/>
      <c r="BN85" s="157"/>
      <c r="BO85" s="157"/>
      <c r="BP85" s="157"/>
      <c r="BQ85" s="157"/>
      <c r="BR85" s="157"/>
      <c r="BS85" s="157"/>
      <c r="BT85" s="157"/>
      <c r="BU85" s="157"/>
      <c r="BV85" s="157"/>
      <c r="BW85" s="157"/>
      <c r="BX85" s="157"/>
      <c r="BY85" s="157"/>
      <c r="BZ85" s="157"/>
      <c r="CA85" s="157"/>
      <c r="CB85" s="157"/>
      <c r="CC85" s="157"/>
      <c r="CD85" s="157"/>
      <c r="CE85" s="157"/>
      <c r="CF85" s="157"/>
      <c r="CG85" s="157"/>
      <c r="CH85" s="157"/>
      <c r="CI85" s="157"/>
      <c r="CJ85" s="157"/>
      <c r="CK85" s="157"/>
      <c r="CL85" s="157"/>
      <c r="CM85" s="157"/>
    </row>
    <row r="86" spans="1:91" x14ac:dyDescent="0.2">
      <c r="A86" s="132"/>
      <c r="B86" s="132"/>
      <c r="C86" s="133"/>
      <c r="D86" s="134"/>
      <c r="E86" s="135"/>
      <c r="F86" s="136"/>
      <c r="G86" s="136"/>
      <c r="H86" s="137"/>
      <c r="I86" s="136"/>
      <c r="J86" s="138"/>
      <c r="K86" s="136"/>
      <c r="L86" s="139"/>
      <c r="M86" s="136"/>
      <c r="N86" s="134"/>
      <c r="O86" s="136"/>
      <c r="P86" s="136"/>
      <c r="Q86" s="136"/>
      <c r="R86" s="136"/>
      <c r="S86" s="136"/>
      <c r="T86" s="136"/>
      <c r="U86" s="136"/>
      <c r="V86" s="136"/>
      <c r="W86" s="136"/>
      <c r="X86" s="136"/>
    </row>
    <row r="87" spans="1:91" x14ac:dyDescent="0.2">
      <c r="A87" s="132"/>
      <c r="B87" s="132"/>
      <c r="C87" s="133"/>
      <c r="D87" s="134"/>
      <c r="E87" s="135"/>
      <c r="F87" s="136"/>
      <c r="G87" s="136"/>
      <c r="H87" s="137"/>
      <c r="I87" s="136"/>
      <c r="J87" s="138"/>
      <c r="K87" s="136"/>
      <c r="L87" s="139"/>
      <c r="M87" s="136"/>
      <c r="N87" s="134"/>
      <c r="O87" s="136"/>
      <c r="P87" s="136"/>
      <c r="Q87" s="152"/>
      <c r="R87" s="136"/>
      <c r="S87" s="152"/>
      <c r="T87" s="136"/>
      <c r="U87" s="136"/>
      <c r="V87" s="136"/>
      <c r="W87" s="136"/>
      <c r="X87" s="136"/>
    </row>
    <row r="88" spans="1:91" x14ac:dyDescent="0.2">
      <c r="A88" s="132"/>
      <c r="B88" s="132"/>
      <c r="C88" s="133"/>
      <c r="D88" s="134"/>
      <c r="E88" s="135"/>
      <c r="F88" s="136"/>
      <c r="G88" s="136"/>
      <c r="H88" s="137"/>
      <c r="I88" s="136"/>
      <c r="J88" s="138"/>
      <c r="K88" s="136"/>
      <c r="L88" s="139"/>
      <c r="M88" s="136"/>
      <c r="N88" s="134"/>
      <c r="O88" s="136"/>
      <c r="P88" s="136"/>
      <c r="Q88" s="152"/>
      <c r="R88" s="136"/>
      <c r="S88" s="152"/>
      <c r="T88" s="136"/>
      <c r="U88" s="136"/>
      <c r="V88" s="136"/>
      <c r="W88" s="136"/>
      <c r="X88" s="136"/>
    </row>
    <row r="89" spans="1:91" x14ac:dyDescent="0.2">
      <c r="A89" s="132"/>
      <c r="B89" s="132"/>
      <c r="C89" s="133"/>
      <c r="D89" s="134"/>
      <c r="E89" s="135"/>
      <c r="F89" s="136"/>
      <c r="G89" s="136"/>
      <c r="H89" s="137"/>
      <c r="I89" s="136"/>
      <c r="J89" s="138"/>
      <c r="K89" s="136"/>
      <c r="L89" s="139"/>
      <c r="M89" s="136"/>
      <c r="N89" s="134"/>
      <c r="O89" s="136"/>
      <c r="P89" s="136"/>
      <c r="Q89" s="136"/>
      <c r="R89" s="136"/>
      <c r="S89" s="136"/>
      <c r="T89" s="136"/>
      <c r="U89" s="136"/>
      <c r="V89" s="136"/>
      <c r="W89" s="136"/>
      <c r="X89" s="136"/>
    </row>
    <row r="90" spans="1:91" x14ac:dyDescent="0.2">
      <c r="A90" s="132"/>
      <c r="B90" s="170"/>
      <c r="C90" s="171"/>
      <c r="D90" s="172"/>
      <c r="E90" s="170"/>
      <c r="F90" s="170"/>
      <c r="G90" s="170"/>
      <c r="H90" s="136"/>
      <c r="I90" s="170"/>
      <c r="J90" s="170"/>
      <c r="K90" s="170"/>
      <c r="L90" s="172"/>
      <c r="M90" s="136"/>
      <c r="N90" s="172"/>
      <c r="O90" s="170"/>
      <c r="P90" s="136"/>
      <c r="Q90" s="136"/>
      <c r="R90" s="136"/>
      <c r="S90" s="136"/>
      <c r="T90" s="170"/>
      <c r="U90" s="136"/>
      <c r="V90" s="136"/>
      <c r="W90" s="136"/>
      <c r="X90" s="136"/>
    </row>
    <row r="91" spans="1:91" x14ac:dyDescent="0.2">
      <c r="A91" s="132"/>
      <c r="B91" s="170"/>
      <c r="C91" s="171"/>
      <c r="D91" s="172"/>
      <c r="E91" s="170"/>
      <c r="F91" s="136"/>
      <c r="G91" s="170"/>
      <c r="H91" s="170"/>
      <c r="I91" s="170"/>
      <c r="J91" s="170"/>
      <c r="K91" s="170"/>
      <c r="L91" s="172"/>
      <c r="M91" s="136"/>
      <c r="N91" s="172"/>
      <c r="O91" s="170"/>
      <c r="P91" s="136"/>
      <c r="Q91" s="136"/>
      <c r="R91" s="136"/>
      <c r="S91" s="136"/>
      <c r="T91" s="170"/>
      <c r="U91" s="136"/>
      <c r="V91" s="136"/>
      <c r="W91" s="136"/>
      <c r="X91" s="136"/>
    </row>
    <row r="92" spans="1:91" x14ac:dyDescent="0.2">
      <c r="A92" s="132"/>
      <c r="B92" s="170"/>
      <c r="C92" s="171"/>
      <c r="D92" s="172"/>
      <c r="E92" s="170"/>
      <c r="F92" s="136"/>
      <c r="G92" s="170"/>
      <c r="H92" s="170"/>
      <c r="I92" s="170"/>
      <c r="J92" s="170"/>
      <c r="K92" s="170"/>
      <c r="L92" s="172"/>
      <c r="M92" s="136"/>
      <c r="N92" s="172"/>
      <c r="O92" s="170"/>
      <c r="P92" s="136"/>
      <c r="Q92" s="136"/>
      <c r="R92" s="136"/>
      <c r="S92" s="136"/>
      <c r="T92" s="170"/>
      <c r="U92" s="136"/>
      <c r="V92" s="136"/>
      <c r="W92" s="136"/>
      <c r="X92" s="136"/>
    </row>
    <row r="93" spans="1:91" x14ac:dyDescent="0.2">
      <c r="A93" s="132"/>
      <c r="B93" s="170"/>
      <c r="C93" s="171"/>
      <c r="D93" s="172"/>
      <c r="E93" s="170"/>
      <c r="F93" s="170"/>
      <c r="G93" s="170"/>
      <c r="H93" s="136"/>
      <c r="I93" s="170"/>
      <c r="J93" s="170"/>
      <c r="K93" s="170"/>
      <c r="L93" s="172"/>
      <c r="M93" s="136"/>
      <c r="N93" s="172"/>
      <c r="O93" s="170"/>
      <c r="P93" s="136"/>
      <c r="Q93" s="136"/>
      <c r="R93" s="136"/>
      <c r="S93" s="136"/>
      <c r="T93" s="170"/>
      <c r="U93" s="136"/>
      <c r="V93" s="136"/>
      <c r="W93" s="136"/>
      <c r="X93" s="136"/>
    </row>
    <row r="94" spans="1:91" x14ac:dyDescent="0.2">
      <c r="A94" s="132"/>
      <c r="B94" s="170"/>
      <c r="C94" s="171"/>
      <c r="D94" s="172"/>
      <c r="E94" s="170"/>
      <c r="F94" s="170"/>
      <c r="G94" s="170"/>
      <c r="H94" s="136"/>
      <c r="I94" s="170"/>
      <c r="J94" s="170"/>
      <c r="K94" s="170"/>
      <c r="L94" s="172"/>
      <c r="M94" s="136"/>
      <c r="N94" s="172"/>
      <c r="O94" s="170"/>
      <c r="P94" s="136"/>
      <c r="Q94" s="136"/>
      <c r="R94" s="136"/>
      <c r="S94" s="136"/>
      <c r="T94" s="170"/>
      <c r="U94" s="136"/>
      <c r="V94" s="136"/>
      <c r="W94" s="136"/>
      <c r="X94" s="136"/>
    </row>
    <row r="95" spans="1:91" x14ac:dyDescent="0.2">
      <c r="A95" s="132"/>
      <c r="B95" s="170"/>
      <c r="C95" s="171"/>
      <c r="D95" s="172"/>
      <c r="E95" s="170"/>
      <c r="F95" s="170"/>
      <c r="G95" s="170"/>
      <c r="H95" s="136"/>
      <c r="I95" s="170"/>
      <c r="J95" s="170"/>
      <c r="K95" s="170"/>
      <c r="L95" s="172"/>
      <c r="M95" s="136"/>
      <c r="N95" s="172"/>
      <c r="O95" s="170"/>
      <c r="P95" s="136"/>
      <c r="Q95" s="136"/>
      <c r="R95" s="136"/>
      <c r="S95" s="136"/>
      <c r="T95" s="170"/>
      <c r="U95" s="136"/>
      <c r="V95" s="136"/>
      <c r="W95" s="136"/>
      <c r="X95" s="136"/>
    </row>
    <row r="96" spans="1:91" x14ac:dyDescent="0.2">
      <c r="A96" s="132"/>
      <c r="B96" s="170"/>
      <c r="C96" s="171"/>
      <c r="D96" s="172"/>
      <c r="E96" s="170"/>
      <c r="F96" s="136"/>
      <c r="G96" s="170"/>
      <c r="H96" s="136"/>
      <c r="I96" s="170"/>
      <c r="J96" s="170"/>
      <c r="K96" s="170"/>
      <c r="L96" s="172"/>
      <c r="M96" s="136"/>
      <c r="N96" s="172"/>
      <c r="O96" s="170"/>
      <c r="P96" s="136"/>
      <c r="Q96" s="136"/>
      <c r="R96" s="136"/>
      <c r="S96" s="136"/>
      <c r="T96" s="170"/>
      <c r="U96" s="136"/>
      <c r="V96" s="136"/>
      <c r="W96" s="136"/>
      <c r="X96" s="136"/>
    </row>
    <row r="97" spans="1:91" x14ac:dyDescent="0.2">
      <c r="A97" s="132"/>
      <c r="B97" s="170"/>
      <c r="C97" s="171"/>
      <c r="D97" s="172"/>
      <c r="E97" s="170"/>
      <c r="F97" s="170"/>
      <c r="G97" s="170"/>
      <c r="H97" s="136"/>
      <c r="I97" s="170"/>
      <c r="J97" s="170"/>
      <c r="K97" s="170"/>
      <c r="L97" s="172"/>
      <c r="M97" s="136"/>
      <c r="N97" s="172"/>
      <c r="O97" s="170"/>
      <c r="P97" s="136"/>
      <c r="Q97" s="136"/>
      <c r="R97" s="136"/>
      <c r="S97" s="136"/>
      <c r="T97" s="170"/>
      <c r="U97" s="136"/>
      <c r="V97" s="136"/>
      <c r="W97" s="136"/>
      <c r="X97" s="136"/>
    </row>
    <row r="98" spans="1:91" x14ac:dyDescent="0.2">
      <c r="A98" s="132"/>
      <c r="B98" s="170"/>
      <c r="C98" s="171"/>
      <c r="D98" s="172"/>
      <c r="E98" s="170"/>
      <c r="F98" s="170"/>
      <c r="G98" s="170"/>
      <c r="H98" s="136"/>
      <c r="I98" s="170"/>
      <c r="J98" s="170"/>
      <c r="K98" s="170"/>
      <c r="L98" s="172"/>
      <c r="M98" s="136"/>
      <c r="N98" s="172"/>
      <c r="O98" s="170"/>
      <c r="P98" s="136"/>
      <c r="Q98" s="136"/>
      <c r="R98" s="136"/>
      <c r="S98" s="136"/>
      <c r="T98" s="170"/>
      <c r="U98" s="136"/>
      <c r="V98" s="136"/>
      <c r="W98" s="136"/>
      <c r="X98" s="136"/>
    </row>
    <row r="99" spans="1:91" x14ac:dyDescent="0.2">
      <c r="A99" s="132"/>
      <c r="B99" s="170"/>
      <c r="C99" s="171"/>
      <c r="D99" s="172"/>
      <c r="E99" s="170"/>
      <c r="F99" s="170"/>
      <c r="G99" s="170"/>
      <c r="H99" s="173"/>
      <c r="I99" s="170"/>
      <c r="J99" s="170"/>
      <c r="K99" s="170"/>
      <c r="L99" s="172"/>
      <c r="M99" s="136"/>
      <c r="N99" s="172"/>
      <c r="O99" s="170"/>
      <c r="P99" s="136"/>
      <c r="Q99" s="136"/>
      <c r="R99" s="136"/>
      <c r="S99" s="136"/>
      <c r="T99" s="170"/>
      <c r="U99" s="136"/>
      <c r="V99" s="136"/>
      <c r="W99" s="136"/>
      <c r="X99" s="136"/>
    </row>
    <row r="100" spans="1:91" x14ac:dyDescent="0.2">
      <c r="A100" s="132"/>
      <c r="B100" s="170"/>
      <c r="C100" s="171"/>
      <c r="D100" s="172"/>
      <c r="E100" s="170"/>
      <c r="F100" s="136"/>
      <c r="G100" s="170"/>
      <c r="H100" s="136"/>
      <c r="I100" s="170"/>
      <c r="J100" s="170"/>
      <c r="K100" s="170"/>
      <c r="L100" s="172"/>
      <c r="M100" s="136"/>
      <c r="N100" s="172"/>
      <c r="O100" s="170"/>
      <c r="P100" s="136"/>
      <c r="Q100" s="136"/>
      <c r="R100" s="136"/>
      <c r="S100" s="136"/>
      <c r="T100" s="170"/>
      <c r="U100" s="136"/>
      <c r="V100" s="136"/>
      <c r="W100" s="136"/>
      <c r="X100" s="136"/>
    </row>
    <row r="101" spans="1:91" x14ac:dyDescent="0.2">
      <c r="A101" s="132"/>
      <c r="B101" s="170"/>
      <c r="C101" s="171"/>
      <c r="D101" s="172"/>
      <c r="E101" s="170"/>
      <c r="F101" s="170"/>
      <c r="G101" s="170"/>
      <c r="H101" s="170"/>
      <c r="I101" s="170"/>
      <c r="J101" s="170"/>
      <c r="K101" s="170"/>
      <c r="L101" s="172"/>
      <c r="M101" s="136"/>
      <c r="N101" s="172"/>
      <c r="O101" s="170"/>
      <c r="P101" s="136"/>
      <c r="Q101" s="136"/>
      <c r="R101" s="136"/>
      <c r="S101" s="136"/>
      <c r="T101" s="170"/>
      <c r="U101" s="136"/>
      <c r="V101" s="136"/>
      <c r="W101" s="136"/>
      <c r="X101" s="136"/>
    </row>
    <row r="102" spans="1:91" x14ac:dyDescent="0.2">
      <c r="A102" s="132"/>
      <c r="B102" s="175"/>
      <c r="C102" s="176"/>
      <c r="D102" s="177"/>
      <c r="E102" s="175"/>
      <c r="F102" s="174"/>
      <c r="G102" s="175"/>
      <c r="H102" s="174"/>
      <c r="I102" s="175"/>
      <c r="J102" s="175"/>
      <c r="K102" s="175"/>
      <c r="L102" s="174"/>
      <c r="M102" s="174"/>
      <c r="N102" s="177"/>
      <c r="O102" s="175"/>
      <c r="P102" s="174"/>
      <c r="Q102" s="174"/>
      <c r="R102" s="174"/>
      <c r="S102" s="174"/>
      <c r="T102" s="175"/>
      <c r="U102" s="136"/>
      <c r="V102" s="136"/>
      <c r="W102" s="136"/>
      <c r="X102" s="136"/>
    </row>
    <row r="103" spans="1:91" x14ac:dyDescent="0.2">
      <c r="A103" s="132"/>
      <c r="B103" s="132"/>
      <c r="C103" s="133"/>
      <c r="D103" s="134"/>
      <c r="E103" s="135"/>
      <c r="F103" s="136"/>
      <c r="G103" s="136"/>
      <c r="H103" s="137"/>
      <c r="I103" s="136"/>
      <c r="J103" s="138"/>
      <c r="K103" s="136"/>
      <c r="L103" s="139"/>
      <c r="M103" s="136"/>
      <c r="N103" s="134"/>
      <c r="O103" s="136"/>
      <c r="P103" s="136"/>
      <c r="Q103" s="136"/>
      <c r="R103" s="136"/>
      <c r="S103" s="136"/>
      <c r="T103" s="136"/>
      <c r="U103" s="136"/>
      <c r="V103" s="136"/>
      <c r="W103" s="136"/>
      <c r="X103" s="136"/>
    </row>
    <row r="104" spans="1:91" x14ac:dyDescent="0.2">
      <c r="A104" s="132"/>
      <c r="B104" s="132"/>
      <c r="C104" s="133"/>
      <c r="D104" s="134"/>
      <c r="E104" s="135"/>
      <c r="F104" s="136"/>
      <c r="G104" s="136"/>
      <c r="H104" s="137"/>
      <c r="I104" s="136"/>
      <c r="J104" s="138"/>
      <c r="K104" s="136"/>
      <c r="L104" s="139"/>
      <c r="M104" s="136"/>
      <c r="N104" s="134"/>
      <c r="O104" s="136"/>
      <c r="P104" s="136"/>
      <c r="Q104" s="136"/>
      <c r="R104" s="136"/>
      <c r="S104" s="136"/>
      <c r="T104" s="136"/>
      <c r="U104" s="136"/>
      <c r="V104" s="136"/>
      <c r="W104" s="136"/>
      <c r="X104" s="136"/>
    </row>
    <row r="105" spans="1:91" x14ac:dyDescent="0.2">
      <c r="A105" s="132"/>
      <c r="B105" s="132"/>
      <c r="C105" s="133"/>
      <c r="D105" s="134"/>
      <c r="E105" s="135"/>
      <c r="F105" s="136"/>
      <c r="G105" s="136"/>
      <c r="H105" s="137"/>
      <c r="I105" s="136"/>
      <c r="J105" s="138"/>
      <c r="K105" s="136"/>
      <c r="L105" s="139"/>
      <c r="M105" s="136"/>
      <c r="N105" s="134"/>
      <c r="O105" s="136"/>
      <c r="P105" s="136"/>
      <c r="Q105" s="136"/>
      <c r="R105" s="136"/>
      <c r="S105" s="136"/>
      <c r="T105" s="136"/>
      <c r="U105" s="136"/>
      <c r="V105" s="136"/>
      <c r="W105" s="136"/>
      <c r="X105" s="136"/>
    </row>
    <row r="106" spans="1:91" x14ac:dyDescent="0.2">
      <c r="A106" s="132"/>
      <c r="B106" s="132"/>
      <c r="C106" s="133"/>
      <c r="D106" s="134"/>
      <c r="E106" s="135"/>
      <c r="F106" s="136"/>
      <c r="G106" s="136"/>
      <c r="H106" s="137"/>
      <c r="I106" s="136"/>
      <c r="J106" s="138"/>
      <c r="K106" s="136"/>
      <c r="L106" s="139"/>
      <c r="M106" s="136"/>
      <c r="N106" s="134"/>
      <c r="O106" s="136"/>
      <c r="P106" s="136"/>
      <c r="Q106" s="136"/>
      <c r="R106" s="136"/>
      <c r="S106" s="136"/>
      <c r="T106" s="136"/>
      <c r="U106" s="136"/>
      <c r="V106" s="136"/>
      <c r="W106" s="136"/>
      <c r="X106" s="136"/>
    </row>
    <row r="107" spans="1:91" x14ac:dyDescent="0.2">
      <c r="A107" s="132"/>
      <c r="B107" s="132"/>
      <c r="C107" s="133"/>
      <c r="D107" s="134"/>
      <c r="E107" s="135"/>
      <c r="F107" s="136"/>
      <c r="G107" s="136"/>
      <c r="H107" s="137"/>
      <c r="I107" s="136"/>
      <c r="J107" s="138"/>
      <c r="K107" s="136"/>
      <c r="L107" s="139"/>
      <c r="M107" s="136"/>
      <c r="N107" s="134"/>
      <c r="O107" s="136"/>
      <c r="P107" s="136"/>
      <c r="Q107" s="136"/>
      <c r="R107" s="136"/>
      <c r="S107" s="136"/>
      <c r="T107" s="136"/>
      <c r="U107" s="136"/>
      <c r="V107" s="136"/>
      <c r="W107" s="136"/>
      <c r="X107" s="136"/>
    </row>
    <row r="108" spans="1:91" x14ac:dyDescent="0.2">
      <c r="A108" s="132"/>
      <c r="B108" s="132"/>
      <c r="C108" s="133"/>
      <c r="D108" s="134"/>
      <c r="E108" s="135"/>
      <c r="F108" s="136"/>
      <c r="G108" s="136"/>
      <c r="H108" s="137"/>
      <c r="I108" s="136"/>
      <c r="J108" s="138"/>
      <c r="K108" s="136"/>
      <c r="L108" s="139"/>
      <c r="M108" s="136"/>
      <c r="N108" s="134"/>
      <c r="O108" s="136"/>
      <c r="P108" s="136"/>
      <c r="Q108" s="136"/>
      <c r="R108" s="136"/>
      <c r="S108" s="136"/>
      <c r="T108" s="136"/>
      <c r="U108" s="136"/>
      <c r="V108" s="136"/>
      <c r="W108" s="136"/>
      <c r="X108" s="136"/>
    </row>
    <row r="109" spans="1:91" x14ac:dyDescent="0.2">
      <c r="A109" s="132"/>
      <c r="B109" s="132"/>
      <c r="C109" s="133"/>
      <c r="D109" s="134"/>
      <c r="E109" s="135"/>
      <c r="F109" s="136"/>
      <c r="G109" s="136"/>
      <c r="H109" s="137"/>
      <c r="I109" s="136"/>
      <c r="J109" s="138"/>
      <c r="K109" s="136"/>
      <c r="L109" s="139"/>
      <c r="M109" s="152"/>
      <c r="N109" s="134"/>
      <c r="O109" s="136"/>
      <c r="P109" s="136"/>
      <c r="Q109" s="136"/>
      <c r="R109" s="136"/>
      <c r="S109" s="136"/>
      <c r="T109" s="136"/>
      <c r="U109" s="136"/>
      <c r="V109" s="136"/>
      <c r="W109" s="136"/>
      <c r="X109" s="136"/>
    </row>
    <row r="110" spans="1:91" x14ac:dyDescent="0.2">
      <c r="A110" s="132"/>
      <c r="B110" s="132"/>
      <c r="C110" s="133"/>
      <c r="D110" s="134"/>
      <c r="E110" s="135"/>
      <c r="F110" s="136"/>
      <c r="G110" s="136"/>
      <c r="H110" s="137"/>
      <c r="I110" s="136"/>
      <c r="J110" s="138"/>
      <c r="K110" s="136"/>
      <c r="L110" s="139"/>
      <c r="M110" s="136"/>
      <c r="N110" s="134"/>
      <c r="O110" s="136"/>
      <c r="P110" s="136"/>
      <c r="Q110" s="136"/>
      <c r="R110" s="136"/>
      <c r="S110" s="136"/>
      <c r="T110" s="136"/>
      <c r="U110" s="136"/>
      <c r="V110" s="136"/>
      <c r="W110" s="136"/>
      <c r="X110" s="136"/>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row>
    <row r="111" spans="1:91" x14ac:dyDescent="0.2">
      <c r="A111" s="132"/>
      <c r="B111" s="132"/>
      <c r="C111" s="133"/>
      <c r="D111" s="134"/>
      <c r="E111" s="135"/>
      <c r="F111" s="136"/>
      <c r="G111" s="136"/>
      <c r="H111" s="137"/>
      <c r="I111" s="136"/>
      <c r="J111" s="138"/>
      <c r="K111" s="136"/>
      <c r="L111" s="139"/>
      <c r="M111" s="136"/>
      <c r="N111" s="134"/>
      <c r="O111" s="136"/>
      <c r="P111" s="136"/>
      <c r="Q111" s="136"/>
      <c r="R111" s="136"/>
      <c r="S111" s="136"/>
      <c r="T111" s="136"/>
      <c r="U111" s="136"/>
      <c r="V111" s="136"/>
      <c r="W111" s="136"/>
      <c r="X111" s="136"/>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row>
    <row r="112" spans="1:91" x14ac:dyDescent="0.2">
      <c r="A112" s="132"/>
      <c r="B112" s="132"/>
      <c r="C112" s="133"/>
      <c r="D112" s="134"/>
      <c r="E112" s="135"/>
      <c r="F112" s="136"/>
      <c r="G112" s="136"/>
      <c r="H112" s="137"/>
      <c r="I112" s="136"/>
      <c r="J112" s="138"/>
      <c r="K112" s="136"/>
      <c r="L112" s="139"/>
      <c r="M112" s="136"/>
      <c r="N112" s="134"/>
      <c r="O112" s="136"/>
      <c r="P112" s="136"/>
      <c r="Q112" s="136"/>
      <c r="R112" s="136"/>
      <c r="S112" s="136"/>
      <c r="T112" s="136"/>
      <c r="U112" s="136"/>
      <c r="V112" s="136"/>
      <c r="W112" s="136"/>
      <c r="X112" s="136"/>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row>
    <row r="113" spans="1:91" x14ac:dyDescent="0.2">
      <c r="A113" s="132"/>
      <c r="B113" s="132"/>
      <c r="C113" s="133"/>
      <c r="D113" s="134"/>
      <c r="E113" s="135"/>
      <c r="F113" s="136"/>
      <c r="G113" s="136"/>
      <c r="H113" s="137"/>
      <c r="I113" s="136"/>
      <c r="J113" s="138"/>
      <c r="K113" s="136"/>
      <c r="L113" s="139"/>
      <c r="M113" s="136"/>
      <c r="N113" s="134"/>
      <c r="O113" s="136"/>
      <c r="P113" s="136"/>
      <c r="Q113" s="136"/>
      <c r="R113" s="136"/>
      <c r="S113" s="136"/>
      <c r="T113" s="136"/>
      <c r="U113" s="136"/>
      <c r="V113" s="136"/>
      <c r="W113" s="136"/>
      <c r="X113" s="136"/>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row>
    <row r="114" spans="1:91" x14ac:dyDescent="0.2">
      <c r="A114" s="132"/>
      <c r="B114" s="132"/>
      <c r="C114" s="133"/>
      <c r="D114" s="134"/>
      <c r="E114" s="135"/>
      <c r="F114" s="136"/>
      <c r="G114" s="136"/>
      <c r="H114" s="137"/>
      <c r="I114" s="136"/>
      <c r="J114" s="138"/>
      <c r="K114" s="136"/>
      <c r="L114" s="139"/>
      <c r="M114" s="136"/>
      <c r="N114" s="134"/>
      <c r="O114" s="136"/>
      <c r="P114" s="136"/>
      <c r="Q114" s="136"/>
      <c r="R114" s="136"/>
      <c r="S114" s="136"/>
      <c r="T114" s="136"/>
      <c r="U114" s="136"/>
      <c r="V114" s="136"/>
      <c r="W114" s="136"/>
      <c r="X114" s="136"/>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row>
    <row r="115" spans="1:91" x14ac:dyDescent="0.2">
      <c r="A115" s="132"/>
      <c r="B115" s="132"/>
      <c r="C115" s="133"/>
      <c r="D115" s="134"/>
      <c r="E115" s="135"/>
      <c r="F115" s="136"/>
      <c r="G115" s="136"/>
      <c r="H115" s="137"/>
      <c r="I115" s="136"/>
      <c r="J115" s="138"/>
      <c r="K115" s="136"/>
      <c r="L115" s="139"/>
      <c r="M115" s="136"/>
      <c r="N115" s="134"/>
      <c r="O115" s="136"/>
      <c r="P115" s="136"/>
      <c r="Q115" s="136"/>
      <c r="R115" s="136"/>
      <c r="S115" s="136"/>
      <c r="T115" s="136"/>
      <c r="U115" s="136"/>
      <c r="V115" s="136"/>
      <c r="W115" s="136"/>
      <c r="X115" s="136"/>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row>
    <row r="116" spans="1:91" x14ac:dyDescent="0.2">
      <c r="A116" s="132"/>
      <c r="B116" s="132"/>
      <c r="C116" s="133"/>
      <c r="D116" s="134"/>
      <c r="E116" s="135"/>
      <c r="F116" s="136"/>
      <c r="G116" s="136"/>
      <c r="H116" s="137"/>
      <c r="I116" s="136"/>
      <c r="J116" s="138"/>
      <c r="K116" s="136"/>
      <c r="L116" s="139"/>
      <c r="M116" s="136"/>
      <c r="N116" s="134"/>
      <c r="O116" s="136"/>
      <c r="P116" s="136"/>
      <c r="Q116" s="136"/>
      <c r="R116" s="136"/>
      <c r="S116" s="136"/>
      <c r="T116" s="136"/>
      <c r="U116" s="136"/>
      <c r="V116" s="136"/>
      <c r="W116" s="136"/>
      <c r="X116" s="136"/>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row>
    <row r="117" spans="1:91" x14ac:dyDescent="0.2">
      <c r="A117" s="132"/>
      <c r="B117" s="132"/>
      <c r="C117" s="133"/>
      <c r="D117" s="134"/>
      <c r="E117" s="135"/>
      <c r="F117" s="136"/>
      <c r="G117" s="136"/>
      <c r="H117" s="137"/>
      <c r="I117" s="136"/>
      <c r="J117" s="138"/>
      <c r="K117" s="136"/>
      <c r="L117" s="139"/>
      <c r="M117" s="136"/>
      <c r="N117" s="134"/>
      <c r="O117" s="136"/>
      <c r="P117" s="136"/>
      <c r="Q117" s="136"/>
      <c r="R117" s="136"/>
      <c r="S117" s="136"/>
      <c r="T117" s="136"/>
      <c r="U117" s="136"/>
      <c r="V117" s="136"/>
      <c r="W117" s="136"/>
      <c r="X117" s="136"/>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row>
    <row r="118" spans="1:91" x14ac:dyDescent="0.2">
      <c r="A118" s="132"/>
      <c r="B118" s="132"/>
      <c r="C118" s="133"/>
      <c r="D118" s="134"/>
      <c r="E118" s="135"/>
      <c r="F118" s="136"/>
      <c r="G118" s="136"/>
      <c r="H118" s="137"/>
      <c r="I118" s="136"/>
      <c r="J118" s="138"/>
      <c r="K118" s="136"/>
      <c r="L118" s="139"/>
      <c r="M118" s="136"/>
      <c r="N118" s="134"/>
      <c r="O118" s="136"/>
      <c r="P118" s="136"/>
      <c r="Q118" s="136"/>
      <c r="R118" s="136"/>
      <c r="S118" s="136"/>
      <c r="T118" s="136"/>
      <c r="U118" s="136"/>
      <c r="V118" s="136"/>
      <c r="W118" s="136"/>
      <c r="X118" s="136"/>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row>
    <row r="119" spans="1:91" x14ac:dyDescent="0.2">
      <c r="A119" s="132"/>
      <c r="B119" s="132"/>
      <c r="C119" s="133"/>
      <c r="D119" s="134"/>
      <c r="E119" s="135"/>
      <c r="F119" s="136"/>
      <c r="G119" s="136"/>
      <c r="H119" s="137"/>
      <c r="I119" s="136"/>
      <c r="J119" s="138"/>
      <c r="K119" s="136"/>
      <c r="L119" s="139"/>
      <c r="M119" s="136"/>
      <c r="N119" s="134"/>
      <c r="O119" s="136"/>
      <c r="P119" s="136"/>
      <c r="Q119" s="136"/>
      <c r="R119" s="136"/>
      <c r="S119" s="136"/>
      <c r="T119" s="136"/>
      <c r="U119" s="136"/>
      <c r="V119" s="136"/>
      <c r="W119" s="136"/>
      <c r="X119" s="136"/>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row>
    <row r="120" spans="1:91" x14ac:dyDescent="0.2">
      <c r="A120" s="132"/>
      <c r="B120" s="132"/>
      <c r="C120" s="133"/>
      <c r="D120" s="134"/>
      <c r="E120" s="135"/>
      <c r="F120" s="136"/>
      <c r="G120" s="136"/>
      <c r="H120" s="137"/>
      <c r="I120" s="136"/>
      <c r="J120" s="138"/>
      <c r="K120" s="136"/>
      <c r="L120" s="139"/>
      <c r="M120" s="136"/>
      <c r="N120" s="134"/>
      <c r="O120" s="136"/>
      <c r="P120" s="136"/>
      <c r="Q120" s="136"/>
      <c r="R120" s="136"/>
      <c r="S120" s="136"/>
      <c r="T120" s="136"/>
      <c r="U120" s="136"/>
      <c r="V120" s="136"/>
      <c r="W120" s="136"/>
      <c r="X120" s="136"/>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row>
    <row r="121" spans="1:91" x14ac:dyDescent="0.2">
      <c r="A121" s="132"/>
      <c r="B121" s="132"/>
      <c r="C121" s="133"/>
      <c r="D121" s="134"/>
      <c r="E121" s="135"/>
      <c r="F121" s="136"/>
      <c r="G121" s="136"/>
      <c r="H121" s="137"/>
      <c r="I121" s="136"/>
      <c r="J121" s="138"/>
      <c r="K121" s="136"/>
      <c r="L121" s="139"/>
      <c r="M121" s="136"/>
      <c r="N121" s="134"/>
      <c r="O121" s="136"/>
      <c r="P121" s="136"/>
      <c r="Q121" s="136"/>
      <c r="R121" s="136"/>
      <c r="S121" s="136"/>
      <c r="T121" s="136"/>
      <c r="U121" s="136"/>
      <c r="V121" s="136"/>
      <c r="W121" s="136"/>
      <c r="X121" s="136"/>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row>
    <row r="122" spans="1:91" x14ac:dyDescent="0.2">
      <c r="A122" s="132"/>
      <c r="B122" s="132"/>
      <c r="C122" s="133"/>
      <c r="D122" s="134"/>
      <c r="E122" s="135"/>
      <c r="F122" s="136"/>
      <c r="G122" s="136"/>
      <c r="H122" s="137"/>
      <c r="I122" s="136"/>
      <c r="J122" s="138"/>
      <c r="K122" s="136"/>
      <c r="L122" s="139"/>
      <c r="M122" s="136"/>
      <c r="N122" s="134"/>
      <c r="O122" s="136"/>
      <c r="P122" s="136"/>
      <c r="Q122" s="136"/>
      <c r="R122" s="136"/>
      <c r="S122" s="136"/>
      <c r="T122" s="136"/>
      <c r="U122" s="136"/>
      <c r="V122" s="136"/>
      <c r="W122" s="136"/>
      <c r="X122" s="136"/>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row>
    <row r="123" spans="1:91" x14ac:dyDescent="0.2">
      <c r="A123" s="132"/>
      <c r="B123" s="132"/>
      <c r="C123" s="133"/>
      <c r="D123" s="134"/>
      <c r="E123" s="135"/>
      <c r="F123" s="136"/>
      <c r="G123" s="136"/>
      <c r="H123" s="137"/>
      <c r="I123" s="136"/>
      <c r="J123" s="138"/>
      <c r="K123" s="136"/>
      <c r="L123" s="139"/>
      <c r="M123" s="136"/>
      <c r="N123" s="134"/>
      <c r="O123" s="136"/>
      <c r="P123" s="136"/>
      <c r="Q123" s="136"/>
      <c r="R123" s="136"/>
      <c r="S123" s="136"/>
      <c r="T123" s="136"/>
      <c r="U123" s="136"/>
      <c r="V123" s="136"/>
      <c r="W123" s="136"/>
      <c r="X123" s="136"/>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row>
    <row r="124" spans="1:91" x14ac:dyDescent="0.2">
      <c r="A124" s="132"/>
      <c r="B124" s="132"/>
      <c r="C124" s="133"/>
      <c r="D124" s="134"/>
      <c r="E124" s="135"/>
      <c r="F124" s="136"/>
      <c r="G124" s="136"/>
      <c r="H124" s="137"/>
      <c r="I124" s="136"/>
      <c r="J124" s="138"/>
      <c r="K124" s="136"/>
      <c r="L124" s="139"/>
      <c r="M124" s="136"/>
      <c r="N124" s="134"/>
      <c r="O124" s="136"/>
      <c r="P124" s="136"/>
      <c r="Q124" s="136"/>
      <c r="R124" s="136"/>
      <c r="S124" s="136"/>
      <c r="T124" s="136"/>
      <c r="U124" s="136"/>
      <c r="V124" s="136"/>
      <c r="W124" s="136"/>
      <c r="X124" s="136"/>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row>
    <row r="125" spans="1:91" x14ac:dyDescent="0.2">
      <c r="A125" s="132"/>
      <c r="B125" s="132"/>
      <c r="C125" s="133"/>
      <c r="D125" s="134"/>
      <c r="E125" s="135"/>
      <c r="F125" s="136"/>
      <c r="G125" s="136"/>
      <c r="H125" s="137"/>
      <c r="I125" s="136"/>
      <c r="J125" s="138"/>
      <c r="K125" s="136"/>
      <c r="L125" s="139"/>
      <c r="M125" s="136"/>
      <c r="N125" s="134"/>
      <c r="O125" s="136"/>
      <c r="P125" s="136"/>
      <c r="Q125" s="136"/>
      <c r="R125" s="136"/>
      <c r="S125" s="136"/>
      <c r="T125" s="136"/>
      <c r="U125" s="136"/>
      <c r="V125" s="136"/>
      <c r="W125" s="136"/>
      <c r="X125" s="136"/>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row>
    <row r="126" spans="1:91" x14ac:dyDescent="0.2">
      <c r="A126" s="132"/>
      <c r="B126" s="132"/>
      <c r="C126" s="133"/>
      <c r="D126" s="134"/>
      <c r="E126" s="135"/>
      <c r="F126" s="136"/>
      <c r="G126" s="136"/>
      <c r="H126" s="137"/>
      <c r="I126" s="136"/>
      <c r="J126" s="138"/>
      <c r="K126" s="136"/>
      <c r="L126" s="139"/>
      <c r="M126" s="136"/>
      <c r="N126" s="134"/>
      <c r="O126" s="136"/>
      <c r="P126" s="136"/>
      <c r="Q126" s="136"/>
      <c r="R126" s="136"/>
      <c r="S126" s="136"/>
      <c r="T126" s="136"/>
      <c r="U126" s="136"/>
      <c r="V126" s="136"/>
      <c r="W126" s="136"/>
      <c r="X126" s="136"/>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row>
    <row r="127" spans="1:91" x14ac:dyDescent="0.2">
      <c r="A127" s="132"/>
      <c r="B127" s="132"/>
      <c r="C127" s="133"/>
      <c r="D127" s="134"/>
      <c r="E127" s="135"/>
      <c r="F127" s="136"/>
      <c r="G127" s="136"/>
      <c r="H127" s="137"/>
      <c r="I127" s="136"/>
      <c r="J127" s="138"/>
      <c r="K127" s="136"/>
      <c r="L127" s="139"/>
      <c r="M127" s="136"/>
      <c r="N127" s="134"/>
      <c r="O127" s="136"/>
      <c r="P127" s="136"/>
      <c r="Q127" s="136"/>
      <c r="R127" s="136"/>
      <c r="S127" s="136"/>
      <c r="T127" s="136"/>
      <c r="U127" s="136"/>
      <c r="V127" s="136"/>
      <c r="W127" s="136"/>
      <c r="X127" s="136"/>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row>
    <row r="128" spans="1:91" x14ac:dyDescent="0.2">
      <c r="A128" s="132"/>
      <c r="B128" s="132"/>
      <c r="C128" s="133"/>
      <c r="D128" s="134"/>
      <c r="E128" s="135"/>
      <c r="F128" s="136"/>
      <c r="G128" s="136"/>
      <c r="H128" s="137"/>
      <c r="I128" s="136"/>
      <c r="J128" s="138"/>
      <c r="K128" s="136"/>
      <c r="L128" s="139"/>
      <c r="M128" s="136"/>
      <c r="N128" s="134"/>
      <c r="O128" s="136"/>
      <c r="P128" s="136"/>
      <c r="Q128" s="136"/>
      <c r="R128" s="136"/>
      <c r="S128" s="136"/>
      <c r="T128" s="136"/>
      <c r="U128" s="136"/>
      <c r="V128" s="136"/>
      <c r="W128" s="136"/>
      <c r="X128" s="136"/>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row>
    <row r="129" spans="1:91" x14ac:dyDescent="0.2">
      <c r="A129" s="132"/>
      <c r="B129" s="132"/>
      <c r="C129" s="133"/>
      <c r="D129" s="134"/>
      <c r="E129" s="135"/>
      <c r="F129" s="136"/>
      <c r="G129" s="136"/>
      <c r="H129" s="137"/>
      <c r="I129" s="136"/>
      <c r="J129" s="138"/>
      <c r="K129" s="136"/>
      <c r="L129" s="139"/>
      <c r="M129" s="136"/>
      <c r="N129" s="134"/>
      <c r="O129" s="136"/>
      <c r="P129" s="136"/>
      <c r="Q129" s="136"/>
      <c r="R129" s="136"/>
      <c r="S129" s="136"/>
      <c r="T129" s="136"/>
      <c r="U129" s="136"/>
      <c r="V129" s="136"/>
      <c r="W129" s="136"/>
      <c r="X129" s="136"/>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row>
    <row r="130" spans="1:91" x14ac:dyDescent="0.2">
      <c r="A130" s="132"/>
      <c r="B130" s="132"/>
      <c r="C130" s="133"/>
      <c r="D130" s="134"/>
      <c r="E130" s="135"/>
      <c r="F130" s="136"/>
      <c r="G130" s="136"/>
      <c r="H130" s="137"/>
      <c r="I130" s="136"/>
      <c r="J130" s="138"/>
      <c r="K130" s="136"/>
      <c r="L130" s="139"/>
      <c r="M130" s="136"/>
      <c r="N130" s="134"/>
      <c r="O130" s="136"/>
      <c r="P130" s="136"/>
      <c r="Q130" s="136"/>
      <c r="R130" s="136"/>
      <c r="S130" s="136"/>
      <c r="T130" s="136"/>
      <c r="U130" s="136"/>
      <c r="V130" s="136"/>
      <c r="W130" s="136"/>
      <c r="X130" s="136"/>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row>
    <row r="131" spans="1:91" x14ac:dyDescent="0.2">
      <c r="A131" s="132"/>
      <c r="B131" s="132"/>
      <c r="C131" s="133"/>
      <c r="D131" s="134"/>
      <c r="E131" s="135"/>
      <c r="F131" s="136"/>
      <c r="G131" s="136"/>
      <c r="H131" s="137"/>
      <c r="I131" s="136"/>
      <c r="J131" s="138"/>
      <c r="K131" s="136"/>
      <c r="L131" s="139"/>
      <c r="M131" s="136"/>
      <c r="N131" s="134"/>
      <c r="O131" s="136"/>
      <c r="P131" s="136"/>
      <c r="Q131" s="136"/>
      <c r="R131" s="136"/>
      <c r="S131" s="136"/>
      <c r="T131" s="136"/>
      <c r="U131" s="136"/>
      <c r="V131" s="136"/>
      <c r="W131" s="136"/>
      <c r="X131" s="136"/>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row>
    <row r="132" spans="1:91" x14ac:dyDescent="0.2">
      <c r="A132" s="132"/>
      <c r="B132" s="132"/>
      <c r="C132" s="133"/>
      <c r="D132" s="134"/>
      <c r="E132" s="135"/>
      <c r="F132" s="136"/>
      <c r="G132" s="136"/>
      <c r="H132" s="137"/>
      <c r="I132" s="136"/>
      <c r="J132" s="138"/>
      <c r="K132" s="136"/>
      <c r="L132" s="139"/>
      <c r="M132" s="136"/>
      <c r="N132" s="134"/>
      <c r="O132" s="136"/>
      <c r="P132" s="136"/>
      <c r="Q132" s="136"/>
      <c r="R132" s="136"/>
      <c r="S132" s="136"/>
      <c r="T132" s="136"/>
      <c r="U132" s="136"/>
      <c r="V132" s="136"/>
      <c r="W132" s="136"/>
      <c r="X132" s="136"/>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row>
    <row r="133" spans="1:91" x14ac:dyDescent="0.2">
      <c r="A133" s="132"/>
      <c r="B133" s="132"/>
      <c r="C133" s="133"/>
      <c r="D133" s="134"/>
      <c r="E133" s="135"/>
      <c r="F133" s="136"/>
      <c r="G133" s="136"/>
      <c r="H133" s="137"/>
      <c r="I133" s="136"/>
      <c r="J133" s="138"/>
      <c r="K133" s="136"/>
      <c r="L133" s="139"/>
      <c r="M133" s="136"/>
      <c r="N133" s="134"/>
      <c r="O133" s="136"/>
      <c r="P133" s="136"/>
      <c r="Q133" s="136"/>
      <c r="R133" s="136"/>
      <c r="S133" s="136"/>
      <c r="T133" s="136"/>
      <c r="U133" s="136"/>
      <c r="V133" s="136"/>
      <c r="W133" s="136"/>
      <c r="X133" s="136"/>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row>
    <row r="134" spans="1:91" x14ac:dyDescent="0.2">
      <c r="A134" s="132"/>
      <c r="B134" s="132"/>
      <c r="C134" s="133"/>
      <c r="D134" s="134"/>
      <c r="E134" s="135"/>
      <c r="F134" s="136"/>
      <c r="G134" s="136"/>
      <c r="H134" s="137"/>
      <c r="I134" s="136"/>
      <c r="J134" s="138"/>
      <c r="K134" s="136"/>
      <c r="L134" s="139"/>
      <c r="M134" s="136"/>
      <c r="N134" s="134"/>
      <c r="O134" s="136"/>
      <c r="P134" s="136"/>
      <c r="Q134" s="136"/>
      <c r="R134" s="136"/>
      <c r="S134" s="136"/>
      <c r="T134" s="136"/>
      <c r="U134" s="136"/>
      <c r="V134" s="136"/>
      <c r="W134" s="136"/>
      <c r="X134" s="136"/>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row>
    <row r="135" spans="1:91" x14ac:dyDescent="0.2">
      <c r="A135" s="132"/>
      <c r="B135" s="132"/>
      <c r="C135" s="133"/>
      <c r="D135" s="134"/>
      <c r="E135" s="135"/>
      <c r="F135" s="136"/>
      <c r="G135" s="136"/>
      <c r="H135" s="137"/>
      <c r="I135" s="136"/>
      <c r="J135" s="138"/>
      <c r="K135" s="136"/>
      <c r="L135" s="139"/>
      <c r="M135" s="136"/>
      <c r="N135" s="134"/>
      <c r="O135" s="136"/>
      <c r="P135" s="136"/>
      <c r="Q135" s="136"/>
      <c r="R135" s="136"/>
      <c r="S135" s="136"/>
      <c r="T135" s="136"/>
      <c r="U135" s="136"/>
      <c r="V135" s="136"/>
      <c r="W135" s="136"/>
      <c r="X135" s="136"/>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row>
    <row r="136" spans="1:91" x14ac:dyDescent="0.2">
      <c r="A136" s="132"/>
      <c r="B136" s="132"/>
      <c r="C136" s="133"/>
      <c r="D136" s="134"/>
      <c r="E136" s="135"/>
      <c r="F136" s="136"/>
      <c r="G136" s="136"/>
      <c r="H136" s="137"/>
      <c r="I136" s="136"/>
      <c r="J136" s="138"/>
      <c r="K136" s="136"/>
      <c r="L136" s="139"/>
      <c r="M136" s="136"/>
      <c r="N136" s="134"/>
      <c r="O136" s="136"/>
      <c r="P136" s="136"/>
      <c r="Q136" s="136"/>
      <c r="R136" s="136"/>
      <c r="S136" s="136"/>
      <c r="T136" s="136"/>
      <c r="U136" s="136"/>
      <c r="V136" s="136"/>
      <c r="W136" s="136"/>
      <c r="X136" s="136"/>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row>
    <row r="137" spans="1:91" x14ac:dyDescent="0.2">
      <c r="A137" s="132"/>
      <c r="B137" s="132"/>
      <c r="C137" s="133"/>
      <c r="D137" s="134"/>
      <c r="E137" s="135"/>
      <c r="F137" s="136"/>
      <c r="G137" s="136"/>
      <c r="H137" s="137"/>
      <c r="I137" s="136"/>
      <c r="J137" s="138"/>
      <c r="K137" s="136"/>
      <c r="L137" s="139"/>
      <c r="M137" s="136"/>
      <c r="N137" s="134"/>
      <c r="O137" s="136"/>
      <c r="P137" s="136"/>
      <c r="Q137" s="136"/>
      <c r="R137" s="136"/>
      <c r="S137" s="136"/>
      <c r="T137" s="136"/>
      <c r="U137" s="136"/>
      <c r="V137" s="136"/>
      <c r="W137" s="136"/>
      <c r="X137" s="136"/>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row>
    <row r="138" spans="1:91" x14ac:dyDescent="0.2">
      <c r="A138" s="132"/>
      <c r="B138" s="132"/>
      <c r="C138" s="133"/>
      <c r="D138" s="134"/>
      <c r="E138" s="135"/>
      <c r="F138" s="136"/>
      <c r="G138" s="136"/>
      <c r="H138" s="137"/>
      <c r="I138" s="136"/>
      <c r="J138" s="138"/>
      <c r="K138" s="136"/>
      <c r="L138" s="139"/>
      <c r="M138" s="136"/>
      <c r="N138" s="134"/>
      <c r="O138" s="136"/>
      <c r="P138" s="136"/>
      <c r="Q138" s="136"/>
      <c r="R138" s="136"/>
      <c r="S138" s="136"/>
      <c r="T138" s="136"/>
      <c r="U138" s="136"/>
      <c r="V138" s="136"/>
      <c r="W138" s="136"/>
      <c r="X138" s="136"/>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row>
    <row r="139" spans="1:91" x14ac:dyDescent="0.2">
      <c r="A139" s="132"/>
      <c r="B139" s="132"/>
      <c r="C139" s="133"/>
      <c r="D139" s="134"/>
      <c r="E139" s="135"/>
      <c r="F139" s="136"/>
      <c r="G139" s="136"/>
      <c r="H139" s="137"/>
      <c r="I139" s="136"/>
      <c r="J139" s="138"/>
      <c r="K139" s="136"/>
      <c r="L139" s="139"/>
      <c r="M139" s="136"/>
      <c r="N139" s="134"/>
      <c r="O139" s="136"/>
      <c r="P139" s="136"/>
      <c r="Q139" s="136"/>
      <c r="R139" s="136"/>
      <c r="S139" s="136"/>
      <c r="T139" s="136"/>
      <c r="U139" s="136"/>
      <c r="V139" s="136"/>
      <c r="W139" s="136"/>
      <c r="X139" s="136"/>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row>
    <row r="140" spans="1:91" x14ac:dyDescent="0.2">
      <c r="A140" s="132"/>
      <c r="B140" s="132"/>
      <c r="C140" s="133"/>
      <c r="D140" s="134"/>
      <c r="E140" s="135"/>
      <c r="F140" s="136"/>
      <c r="G140" s="136"/>
      <c r="H140" s="137"/>
      <c r="I140" s="136"/>
      <c r="J140" s="138"/>
      <c r="K140" s="136"/>
      <c r="L140" s="139"/>
      <c r="M140" s="136"/>
      <c r="N140" s="134"/>
      <c r="O140" s="136"/>
      <c r="P140" s="136"/>
      <c r="Q140" s="136"/>
      <c r="R140" s="136"/>
      <c r="S140" s="136"/>
      <c r="T140" s="136"/>
      <c r="U140" s="136"/>
      <c r="V140" s="136"/>
      <c r="W140" s="136"/>
      <c r="X140" s="136"/>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row>
    <row r="141" spans="1:91" x14ac:dyDescent="0.2">
      <c r="A141" s="132"/>
      <c r="B141" s="132"/>
      <c r="C141" s="133"/>
      <c r="D141" s="134"/>
      <c r="E141" s="135"/>
      <c r="F141" s="136"/>
      <c r="G141" s="136"/>
      <c r="H141" s="137"/>
      <c r="I141" s="136"/>
      <c r="J141" s="138"/>
      <c r="K141" s="136"/>
      <c r="L141" s="139"/>
      <c r="M141" s="136"/>
      <c r="N141" s="134"/>
      <c r="O141" s="136"/>
      <c r="P141" s="136"/>
      <c r="Q141" s="136"/>
      <c r="R141" s="136"/>
      <c r="S141" s="136"/>
      <c r="T141" s="136"/>
      <c r="U141" s="136"/>
      <c r="V141" s="136"/>
      <c r="W141" s="136"/>
      <c r="X141" s="136"/>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row>
    <row r="142" spans="1:91" x14ac:dyDescent="0.2">
      <c r="A142" s="132"/>
      <c r="B142" s="132"/>
      <c r="C142" s="133"/>
      <c r="D142" s="134"/>
      <c r="E142" s="135"/>
      <c r="F142" s="136"/>
      <c r="G142" s="136"/>
      <c r="H142" s="137"/>
      <c r="I142" s="136"/>
      <c r="J142" s="138"/>
      <c r="K142" s="136"/>
      <c r="L142" s="139"/>
      <c r="M142" s="136"/>
      <c r="N142" s="134"/>
      <c r="O142" s="136"/>
      <c r="P142" s="136"/>
      <c r="Q142" s="136"/>
      <c r="R142" s="136"/>
      <c r="S142" s="136"/>
      <c r="T142" s="136"/>
      <c r="U142" s="136"/>
      <c r="V142" s="136"/>
      <c r="W142" s="136"/>
      <c r="X142" s="136"/>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row>
    <row r="143" spans="1:91" x14ac:dyDescent="0.2">
      <c r="A143" s="132"/>
      <c r="B143" s="132"/>
      <c r="C143" s="133"/>
      <c r="D143" s="134"/>
      <c r="E143" s="135"/>
      <c r="F143" s="136"/>
      <c r="G143" s="136"/>
      <c r="H143" s="137"/>
      <c r="I143" s="136"/>
      <c r="J143" s="138"/>
      <c r="K143" s="136"/>
      <c r="L143" s="139"/>
      <c r="M143" s="136"/>
      <c r="N143" s="134"/>
      <c r="O143" s="136"/>
      <c r="P143" s="136"/>
      <c r="Q143" s="136"/>
      <c r="R143" s="136"/>
      <c r="S143" s="136"/>
      <c r="T143" s="136"/>
      <c r="U143" s="136"/>
      <c r="V143" s="136"/>
      <c r="W143" s="136"/>
      <c r="X143" s="136"/>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row>
    <row r="144" spans="1:91" x14ac:dyDescent="0.2">
      <c r="A144" s="132"/>
      <c r="B144" s="132"/>
      <c r="C144" s="133"/>
      <c r="D144" s="134"/>
      <c r="E144" s="135"/>
      <c r="F144" s="136"/>
      <c r="G144" s="136"/>
      <c r="H144" s="137"/>
      <c r="I144" s="136"/>
      <c r="J144" s="138"/>
      <c r="K144" s="136"/>
      <c r="L144" s="139"/>
      <c r="M144" s="136"/>
      <c r="N144" s="134"/>
      <c r="O144" s="136"/>
      <c r="P144" s="136"/>
      <c r="Q144" s="136"/>
      <c r="R144" s="136"/>
      <c r="S144" s="136"/>
      <c r="T144" s="136"/>
      <c r="U144" s="136"/>
      <c r="V144" s="136"/>
      <c r="W144" s="136"/>
      <c r="X144" s="136"/>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row>
    <row r="145" spans="1:24" x14ac:dyDescent="0.2">
      <c r="A145" s="132"/>
      <c r="B145" s="132"/>
      <c r="C145" s="133"/>
      <c r="D145" s="134"/>
      <c r="E145" s="135"/>
      <c r="F145" s="136"/>
      <c r="G145" s="136"/>
      <c r="H145" s="137"/>
      <c r="I145" s="136"/>
      <c r="J145" s="138"/>
      <c r="K145" s="136"/>
      <c r="L145" s="139"/>
      <c r="M145" s="136"/>
      <c r="N145" s="139"/>
      <c r="O145" s="136"/>
      <c r="P145" s="136"/>
      <c r="Q145" s="136"/>
      <c r="R145" s="136"/>
      <c r="S145" s="136"/>
      <c r="T145" s="136"/>
      <c r="U145" s="136"/>
      <c r="V145" s="136"/>
      <c r="W145" s="136"/>
      <c r="X145" s="136"/>
    </row>
    <row r="146" spans="1:24" x14ac:dyDescent="0.2">
      <c r="A146" s="132"/>
      <c r="B146" s="132"/>
      <c r="C146" s="133"/>
      <c r="D146" s="134"/>
      <c r="E146" s="135"/>
      <c r="F146" s="136"/>
      <c r="G146" s="136"/>
      <c r="H146" s="137"/>
      <c r="I146" s="136"/>
      <c r="J146" s="138"/>
      <c r="K146" s="136"/>
      <c r="L146" s="139"/>
      <c r="M146" s="136"/>
      <c r="N146" s="139"/>
      <c r="O146" s="136"/>
      <c r="P146" s="136"/>
      <c r="Q146" s="136"/>
      <c r="R146" s="136"/>
      <c r="S146" s="136"/>
      <c r="T146" s="136"/>
      <c r="U146" s="136"/>
      <c r="V146" s="136"/>
      <c r="W146" s="136"/>
      <c r="X146" s="136"/>
    </row>
    <row r="147" spans="1:24" x14ac:dyDescent="0.2">
      <c r="A147" s="132"/>
      <c r="B147" s="132"/>
      <c r="C147" s="133"/>
      <c r="D147" s="134"/>
      <c r="E147" s="135"/>
      <c r="F147" s="136"/>
      <c r="G147" s="136"/>
      <c r="H147" s="137"/>
      <c r="I147" s="136"/>
      <c r="J147" s="138"/>
      <c r="K147" s="136"/>
      <c r="L147" s="139"/>
      <c r="M147" s="136"/>
      <c r="N147" s="139"/>
      <c r="O147" s="136"/>
      <c r="P147" s="136"/>
      <c r="Q147" s="136"/>
      <c r="R147" s="136"/>
      <c r="S147" s="136"/>
      <c r="T147" s="136"/>
      <c r="U147" s="136"/>
      <c r="V147" s="136"/>
      <c r="W147" s="136"/>
      <c r="X147" s="136"/>
    </row>
    <row r="148" spans="1:24" x14ac:dyDescent="0.2">
      <c r="A148" s="132"/>
      <c r="B148" s="132"/>
      <c r="C148" s="133"/>
      <c r="D148" s="134"/>
      <c r="E148" s="135"/>
      <c r="F148" s="136"/>
      <c r="G148" s="136"/>
      <c r="H148" s="137"/>
      <c r="I148" s="136"/>
      <c r="J148" s="138"/>
      <c r="K148" s="136"/>
      <c r="L148" s="139"/>
      <c r="M148" s="136"/>
      <c r="N148" s="134"/>
      <c r="O148" s="136"/>
      <c r="P148" s="136"/>
      <c r="Q148" s="136"/>
      <c r="R148" s="136"/>
      <c r="S148" s="136"/>
      <c r="T148" s="136"/>
      <c r="U148" s="136"/>
      <c r="V148" s="136"/>
      <c r="W148" s="136"/>
      <c r="X148" s="136"/>
    </row>
    <row r="149" spans="1:24" x14ac:dyDescent="0.2">
      <c r="A149" s="132"/>
      <c r="B149" s="132"/>
      <c r="C149" s="133"/>
      <c r="D149" s="134"/>
      <c r="E149" s="135"/>
      <c r="F149" s="136"/>
      <c r="G149" s="136"/>
      <c r="H149" s="137"/>
      <c r="I149" s="136"/>
      <c r="J149" s="138"/>
      <c r="K149" s="136"/>
      <c r="L149" s="139"/>
      <c r="M149" s="136"/>
      <c r="N149" s="134"/>
      <c r="O149" s="136"/>
      <c r="P149" s="136"/>
      <c r="Q149" s="136"/>
      <c r="R149" s="136"/>
      <c r="S149" s="136"/>
      <c r="T149" s="136"/>
      <c r="U149" s="136"/>
      <c r="V149" s="136"/>
      <c r="W149" s="136"/>
      <c r="X149" s="136"/>
    </row>
    <row r="150" spans="1:24" x14ac:dyDescent="0.2">
      <c r="A150" s="132"/>
      <c r="B150" s="132"/>
      <c r="C150" s="133"/>
      <c r="D150" s="134"/>
      <c r="E150" s="135"/>
      <c r="F150" s="136"/>
      <c r="G150" s="136"/>
      <c r="H150" s="137"/>
      <c r="I150" s="136"/>
      <c r="J150" s="138"/>
      <c r="K150" s="136"/>
      <c r="L150" s="139"/>
      <c r="M150" s="136"/>
      <c r="N150" s="134"/>
      <c r="O150" s="136"/>
      <c r="P150" s="136"/>
      <c r="Q150" s="136"/>
      <c r="R150" s="136"/>
      <c r="S150" s="136"/>
      <c r="T150" s="136"/>
      <c r="U150" s="136"/>
      <c r="V150" s="136"/>
      <c r="W150" s="136"/>
      <c r="X150" s="136"/>
    </row>
    <row r="151" spans="1:24" x14ac:dyDescent="0.2">
      <c r="A151" s="132"/>
      <c r="B151" s="132"/>
      <c r="C151" s="133"/>
      <c r="D151" s="134"/>
      <c r="E151" s="135"/>
      <c r="F151" s="136"/>
      <c r="G151" s="136"/>
      <c r="H151" s="137"/>
      <c r="I151" s="136"/>
      <c r="J151" s="138"/>
      <c r="K151" s="136"/>
      <c r="L151" s="139"/>
      <c r="M151" s="136"/>
      <c r="N151" s="134"/>
      <c r="O151" s="136"/>
      <c r="P151" s="136"/>
      <c r="Q151" s="136"/>
      <c r="R151" s="136"/>
      <c r="S151" s="136"/>
      <c r="T151" s="136"/>
      <c r="U151" s="136"/>
      <c r="V151" s="136"/>
      <c r="W151" s="136"/>
      <c r="X151" s="136"/>
    </row>
    <row r="152" spans="1:24" x14ac:dyDescent="0.2">
      <c r="A152" s="132"/>
      <c r="B152" s="132"/>
      <c r="C152" s="133"/>
      <c r="D152" s="134"/>
      <c r="E152" s="135"/>
      <c r="F152" s="136"/>
      <c r="G152" s="136"/>
      <c r="H152" s="137"/>
      <c r="I152" s="136"/>
      <c r="J152" s="138"/>
      <c r="K152" s="136"/>
      <c r="L152" s="139"/>
      <c r="M152" s="136"/>
      <c r="N152" s="134"/>
      <c r="O152" s="136"/>
      <c r="P152" s="136"/>
      <c r="Q152" s="136"/>
      <c r="R152" s="136"/>
      <c r="S152" s="136"/>
      <c r="T152" s="136"/>
      <c r="U152" s="136"/>
      <c r="V152" s="136"/>
      <c r="W152" s="136"/>
      <c r="X152" s="136"/>
    </row>
    <row r="153" spans="1:24" x14ac:dyDescent="0.2">
      <c r="A153" s="132"/>
      <c r="B153" s="132"/>
      <c r="C153" s="133"/>
      <c r="D153" s="134"/>
      <c r="E153" s="135"/>
      <c r="F153" s="136"/>
      <c r="G153" s="136"/>
      <c r="H153" s="137"/>
      <c r="I153" s="136"/>
      <c r="J153" s="138"/>
      <c r="K153" s="136"/>
      <c r="L153" s="139"/>
      <c r="M153" s="136"/>
      <c r="N153" s="134"/>
      <c r="O153" s="136"/>
      <c r="P153" s="136"/>
      <c r="Q153" s="136"/>
      <c r="R153" s="136"/>
      <c r="S153" s="136"/>
      <c r="T153" s="136"/>
      <c r="U153" s="136"/>
      <c r="V153" s="136"/>
      <c r="W153" s="136"/>
      <c r="X153" s="136"/>
    </row>
    <row r="154" spans="1:24" x14ac:dyDescent="0.2">
      <c r="A154" s="132"/>
      <c r="B154" s="132"/>
      <c r="C154" s="133"/>
      <c r="D154" s="134"/>
      <c r="E154" s="135"/>
      <c r="F154" s="136"/>
      <c r="G154" s="136"/>
      <c r="H154" s="137"/>
      <c r="I154" s="136"/>
      <c r="J154" s="138"/>
      <c r="K154" s="136"/>
      <c r="L154" s="139"/>
      <c r="M154" s="136"/>
      <c r="N154" s="134"/>
      <c r="O154" s="136"/>
      <c r="P154" s="136"/>
      <c r="Q154" s="136"/>
      <c r="R154" s="136"/>
      <c r="S154" s="136"/>
      <c r="T154" s="136"/>
      <c r="U154" s="136"/>
      <c r="V154" s="136"/>
      <c r="W154" s="136"/>
      <c r="X154" s="136"/>
    </row>
    <row r="155" spans="1:24" x14ac:dyDescent="0.2">
      <c r="A155" s="132"/>
      <c r="B155" s="132"/>
      <c r="C155" s="133"/>
      <c r="D155" s="134"/>
      <c r="E155" s="135"/>
      <c r="F155" s="136"/>
      <c r="G155" s="136"/>
      <c r="H155" s="137"/>
      <c r="I155" s="136"/>
      <c r="J155" s="138"/>
      <c r="K155" s="136"/>
      <c r="L155" s="139"/>
      <c r="M155" s="136"/>
      <c r="N155" s="134"/>
      <c r="O155" s="136"/>
      <c r="P155" s="136"/>
      <c r="Q155" s="136"/>
      <c r="R155" s="136"/>
      <c r="S155" s="136"/>
      <c r="T155" s="136"/>
      <c r="U155" s="136"/>
      <c r="V155" s="136"/>
      <c r="W155" s="136"/>
      <c r="X155" s="136"/>
    </row>
    <row r="156" spans="1:24" x14ac:dyDescent="0.2">
      <c r="A156" s="132"/>
      <c r="B156" s="132"/>
      <c r="C156" s="133"/>
      <c r="D156" s="134"/>
      <c r="E156" s="135"/>
      <c r="F156" s="136"/>
      <c r="G156" s="136"/>
      <c r="H156" s="137"/>
      <c r="I156" s="136"/>
      <c r="J156" s="138"/>
      <c r="K156" s="136"/>
      <c r="L156" s="139"/>
      <c r="M156" s="136"/>
      <c r="N156" s="134"/>
      <c r="O156" s="136"/>
      <c r="P156" s="136"/>
      <c r="Q156" s="136"/>
      <c r="R156" s="136"/>
      <c r="S156" s="136"/>
      <c r="T156" s="136"/>
      <c r="U156" s="136"/>
      <c r="V156" s="136"/>
      <c r="W156" s="136"/>
      <c r="X156" s="136"/>
    </row>
    <row r="157" spans="1:24" x14ac:dyDescent="0.2">
      <c r="A157" s="132"/>
      <c r="B157" s="132"/>
      <c r="C157" s="133"/>
      <c r="D157" s="134"/>
      <c r="E157" s="135"/>
      <c r="F157" s="136"/>
      <c r="G157" s="136"/>
      <c r="H157" s="137"/>
      <c r="I157" s="136"/>
      <c r="J157" s="138"/>
      <c r="K157" s="136"/>
      <c r="L157" s="139"/>
      <c r="M157" s="136"/>
      <c r="N157" s="134"/>
      <c r="O157" s="136"/>
      <c r="P157" s="136"/>
      <c r="Q157" s="136"/>
      <c r="R157" s="136"/>
      <c r="S157" s="136"/>
      <c r="T157" s="136"/>
      <c r="U157" s="136"/>
      <c r="V157" s="136"/>
      <c r="W157" s="136"/>
      <c r="X157" s="136"/>
    </row>
    <row r="158" spans="1:24" x14ac:dyDescent="0.2">
      <c r="A158" s="132"/>
      <c r="B158" s="132"/>
      <c r="C158" s="133"/>
      <c r="D158" s="134"/>
      <c r="E158" s="135"/>
      <c r="F158" s="136"/>
      <c r="G158" s="136"/>
      <c r="H158" s="137"/>
      <c r="I158" s="136"/>
      <c r="J158" s="138"/>
      <c r="K158" s="136"/>
      <c r="L158" s="139"/>
      <c r="M158" s="136"/>
      <c r="N158" s="134"/>
      <c r="O158" s="136"/>
      <c r="P158" s="136"/>
      <c r="Q158" s="136"/>
      <c r="R158" s="136"/>
      <c r="S158" s="136"/>
      <c r="T158" s="136"/>
      <c r="U158" s="136"/>
      <c r="V158" s="136"/>
      <c r="W158" s="136"/>
      <c r="X158" s="136"/>
    </row>
    <row r="159" spans="1:24" x14ac:dyDescent="0.2">
      <c r="A159" s="132"/>
      <c r="B159" s="132"/>
      <c r="C159" s="133"/>
      <c r="D159" s="134"/>
      <c r="E159" s="135"/>
      <c r="F159" s="136"/>
      <c r="G159" s="136"/>
      <c r="H159" s="137"/>
      <c r="I159" s="136"/>
      <c r="J159" s="138"/>
      <c r="K159" s="136"/>
      <c r="L159" s="139"/>
      <c r="M159" s="136"/>
      <c r="N159" s="134"/>
      <c r="O159" s="136"/>
      <c r="P159" s="136"/>
      <c r="Q159" s="136"/>
      <c r="R159" s="136"/>
      <c r="S159" s="136"/>
      <c r="T159" s="136"/>
      <c r="U159" s="136"/>
      <c r="V159" s="136"/>
      <c r="W159" s="136"/>
      <c r="X159" s="136"/>
    </row>
    <row r="160" spans="1:24" x14ac:dyDescent="0.2">
      <c r="A160" s="132"/>
      <c r="B160" s="132"/>
      <c r="C160" s="133"/>
      <c r="D160" s="134"/>
      <c r="E160" s="135"/>
      <c r="F160" s="136"/>
      <c r="G160" s="136"/>
      <c r="H160" s="137"/>
      <c r="I160" s="136"/>
      <c r="J160" s="138"/>
      <c r="K160" s="136"/>
      <c r="L160" s="139"/>
      <c r="M160" s="136"/>
      <c r="N160" s="134"/>
      <c r="O160" s="136"/>
      <c r="P160" s="136"/>
      <c r="Q160" s="136"/>
      <c r="R160" s="136"/>
      <c r="S160" s="136"/>
      <c r="T160" s="136"/>
      <c r="U160" s="136"/>
      <c r="V160" s="136"/>
      <c r="W160" s="136"/>
      <c r="X160" s="136"/>
    </row>
    <row r="161" spans="1:91" x14ac:dyDescent="0.2">
      <c r="A161" s="132"/>
      <c r="B161" s="132"/>
      <c r="C161" s="133"/>
      <c r="D161" s="134"/>
      <c r="E161" s="135"/>
      <c r="F161" s="136"/>
      <c r="G161" s="136"/>
      <c r="H161" s="137"/>
      <c r="I161" s="136"/>
      <c r="J161" s="138"/>
      <c r="K161" s="136"/>
      <c r="L161" s="139"/>
      <c r="M161" s="136"/>
      <c r="N161" s="134"/>
      <c r="O161" s="136"/>
      <c r="P161" s="136"/>
      <c r="Q161" s="136"/>
      <c r="R161" s="136"/>
      <c r="S161" s="136"/>
      <c r="T161" s="136"/>
      <c r="U161" s="136"/>
      <c r="V161" s="136"/>
      <c r="W161" s="136"/>
      <c r="X161" s="136"/>
    </row>
    <row r="162" spans="1:91" x14ac:dyDescent="0.2">
      <c r="A162" s="132"/>
      <c r="B162" s="132"/>
      <c r="C162" s="133"/>
      <c r="D162" s="134"/>
      <c r="E162" s="135"/>
      <c r="F162" s="136"/>
      <c r="G162" s="136"/>
      <c r="H162" s="137"/>
      <c r="I162" s="136"/>
      <c r="J162" s="138"/>
      <c r="K162" s="136"/>
      <c r="L162" s="139"/>
      <c r="M162" s="136"/>
      <c r="N162" s="134"/>
      <c r="O162" s="136"/>
      <c r="P162" s="136"/>
      <c r="Q162" s="136"/>
      <c r="R162" s="136"/>
      <c r="S162" s="136"/>
      <c r="T162" s="136"/>
      <c r="U162" s="136"/>
      <c r="V162" s="136"/>
      <c r="W162" s="136"/>
      <c r="X162" s="136"/>
    </row>
    <row r="163" spans="1:91" x14ac:dyDescent="0.2">
      <c r="A163" s="132"/>
      <c r="B163" s="132"/>
      <c r="C163" s="133"/>
      <c r="D163" s="134"/>
      <c r="E163" s="135"/>
      <c r="F163" s="136"/>
      <c r="G163" s="136"/>
      <c r="H163" s="137"/>
      <c r="I163" s="136"/>
      <c r="J163" s="138"/>
      <c r="K163" s="136"/>
      <c r="L163" s="139"/>
      <c r="M163" s="136"/>
      <c r="N163" s="134"/>
      <c r="O163" s="136"/>
      <c r="P163" s="136"/>
      <c r="Q163" s="136"/>
      <c r="R163" s="136"/>
      <c r="S163" s="136"/>
      <c r="T163" s="136"/>
      <c r="U163" s="136"/>
      <c r="V163" s="136"/>
      <c r="W163" s="136"/>
      <c r="X163" s="136"/>
    </row>
    <row r="164" spans="1:91" x14ac:dyDescent="0.2">
      <c r="A164" s="132"/>
      <c r="B164" s="132"/>
      <c r="C164" s="133"/>
      <c r="D164" s="134"/>
      <c r="E164" s="135"/>
      <c r="F164" s="136"/>
      <c r="G164" s="136"/>
      <c r="H164" s="137"/>
      <c r="I164" s="136"/>
      <c r="J164" s="138"/>
      <c r="K164" s="136"/>
      <c r="L164" s="139"/>
      <c r="M164" s="136"/>
      <c r="N164" s="134"/>
      <c r="O164" s="136"/>
      <c r="P164" s="136"/>
      <c r="Q164" s="136"/>
      <c r="R164" s="136"/>
      <c r="S164" s="136"/>
      <c r="T164" s="136"/>
      <c r="U164" s="136"/>
      <c r="V164" s="136"/>
      <c r="W164" s="136"/>
      <c r="X164" s="136"/>
    </row>
    <row r="165" spans="1:91" x14ac:dyDescent="0.2">
      <c r="A165" s="132"/>
      <c r="B165" s="132"/>
      <c r="C165" s="133"/>
      <c r="D165" s="134"/>
      <c r="E165" s="135"/>
      <c r="F165" s="136"/>
      <c r="G165" s="136"/>
      <c r="H165" s="137"/>
      <c r="I165" s="136"/>
      <c r="J165" s="138"/>
      <c r="K165" s="136"/>
      <c r="L165" s="139"/>
      <c r="M165" s="136"/>
      <c r="N165" s="134"/>
      <c r="O165" s="136"/>
      <c r="P165" s="136"/>
      <c r="Q165" s="136"/>
      <c r="R165" s="136"/>
      <c r="S165" s="136"/>
      <c r="T165" s="136"/>
      <c r="U165" s="136"/>
      <c r="V165" s="136"/>
      <c r="W165" s="136"/>
      <c r="X165" s="136"/>
    </row>
    <row r="166" spans="1:91" x14ac:dyDescent="0.2">
      <c r="A166" s="132"/>
      <c r="B166" s="132"/>
      <c r="C166" s="133"/>
      <c r="D166" s="134"/>
      <c r="E166" s="135"/>
      <c r="F166" s="136"/>
      <c r="G166" s="136"/>
      <c r="H166" s="137"/>
      <c r="I166" s="136"/>
      <c r="J166" s="138"/>
      <c r="K166" s="136"/>
      <c r="L166" s="139"/>
      <c r="M166" s="136"/>
      <c r="N166" s="134"/>
      <c r="O166" s="136"/>
      <c r="P166" s="136"/>
      <c r="Q166" s="136"/>
      <c r="R166" s="136"/>
      <c r="S166" s="136"/>
      <c r="T166" s="136"/>
      <c r="U166" s="136"/>
      <c r="V166" s="136"/>
      <c r="W166" s="136"/>
      <c r="X166" s="136"/>
    </row>
    <row r="167" spans="1:91" x14ac:dyDescent="0.2">
      <c r="A167" s="132"/>
      <c r="B167" s="132"/>
      <c r="C167" s="133"/>
      <c r="D167" s="134"/>
      <c r="E167" s="135"/>
      <c r="F167" s="136"/>
      <c r="G167" s="136"/>
      <c r="H167" s="137"/>
      <c r="I167" s="136"/>
      <c r="J167" s="138"/>
      <c r="K167" s="136"/>
      <c r="L167" s="139"/>
      <c r="M167" s="136"/>
      <c r="N167" s="134"/>
      <c r="O167" s="136"/>
      <c r="P167" s="136"/>
      <c r="Q167" s="136"/>
      <c r="R167" s="136"/>
      <c r="S167" s="136"/>
      <c r="T167" s="136"/>
      <c r="U167" s="136"/>
      <c r="V167" s="136"/>
      <c r="W167" s="136"/>
      <c r="X167" s="136"/>
    </row>
    <row r="168" spans="1:91" x14ac:dyDescent="0.2">
      <c r="A168" s="132"/>
      <c r="B168" s="132"/>
      <c r="C168" s="133"/>
      <c r="D168" s="134"/>
      <c r="E168" s="135"/>
      <c r="F168" s="136"/>
      <c r="G168" s="136"/>
      <c r="H168" s="137"/>
      <c r="I168" s="136"/>
      <c r="J168" s="138"/>
      <c r="K168" s="136"/>
      <c r="L168" s="139"/>
      <c r="M168" s="136"/>
      <c r="N168" s="134"/>
      <c r="O168" s="136"/>
      <c r="P168" s="136"/>
      <c r="Q168" s="136"/>
      <c r="R168" s="136"/>
      <c r="S168" s="136"/>
      <c r="T168" s="136"/>
      <c r="U168" s="136"/>
      <c r="V168" s="136"/>
      <c r="W168" s="136"/>
      <c r="X168" s="136"/>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row>
    <row r="169" spans="1:91" x14ac:dyDescent="0.2">
      <c r="A169" s="132"/>
      <c r="B169" s="132"/>
      <c r="C169" s="133"/>
      <c r="D169" s="134"/>
      <c r="E169" s="135"/>
      <c r="F169" s="136"/>
      <c r="G169" s="136"/>
      <c r="H169" s="137"/>
      <c r="I169" s="136"/>
      <c r="J169" s="138"/>
      <c r="K169" s="136"/>
      <c r="L169" s="139"/>
      <c r="M169" s="136"/>
      <c r="N169" s="134"/>
      <c r="O169" s="136"/>
      <c r="P169" s="136"/>
      <c r="Q169" s="136"/>
      <c r="R169" s="136"/>
      <c r="S169" s="136"/>
      <c r="T169" s="136"/>
      <c r="U169" s="136"/>
      <c r="V169" s="136"/>
      <c r="W169" s="136"/>
      <c r="X169" s="136"/>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row>
    <row r="170" spans="1:91" x14ac:dyDescent="0.2">
      <c r="A170" s="132"/>
      <c r="B170" s="132"/>
      <c r="C170" s="133"/>
      <c r="D170" s="134"/>
      <c r="E170" s="135"/>
      <c r="F170" s="136"/>
      <c r="G170" s="136"/>
      <c r="H170" s="137"/>
      <c r="I170" s="136"/>
      <c r="J170" s="138"/>
      <c r="K170" s="136"/>
      <c r="L170" s="139"/>
      <c r="M170" s="136"/>
      <c r="N170" s="134"/>
      <c r="O170" s="136"/>
      <c r="P170" s="136"/>
      <c r="Q170" s="136"/>
      <c r="R170" s="136"/>
      <c r="S170" s="136"/>
      <c r="T170" s="136"/>
      <c r="U170" s="136"/>
      <c r="V170" s="136"/>
      <c r="W170" s="136"/>
      <c r="X170" s="136"/>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row>
    <row r="171" spans="1:91" x14ac:dyDescent="0.2">
      <c r="A171" s="132"/>
      <c r="B171" s="132"/>
      <c r="C171" s="133"/>
      <c r="D171" s="134"/>
      <c r="E171" s="135"/>
      <c r="F171" s="136"/>
      <c r="G171" s="136"/>
      <c r="H171" s="137"/>
      <c r="I171" s="136"/>
      <c r="J171" s="138"/>
      <c r="K171" s="136"/>
      <c r="L171" s="139"/>
      <c r="M171" s="136"/>
      <c r="N171" s="134"/>
      <c r="O171" s="136"/>
      <c r="P171" s="136"/>
      <c r="Q171" s="136"/>
      <c r="R171" s="136"/>
      <c r="S171" s="136"/>
      <c r="T171" s="136"/>
      <c r="U171" s="136"/>
      <c r="V171" s="136"/>
      <c r="W171" s="136"/>
      <c r="X171" s="136"/>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row>
    <row r="172" spans="1:91" x14ac:dyDescent="0.2">
      <c r="A172" s="132"/>
      <c r="B172" s="132"/>
      <c r="C172" s="133"/>
      <c r="D172" s="134"/>
      <c r="E172" s="135"/>
      <c r="F172" s="136"/>
      <c r="G172" s="136"/>
      <c r="H172" s="137"/>
      <c r="I172" s="136"/>
      <c r="J172" s="138"/>
      <c r="K172" s="136"/>
      <c r="L172" s="139"/>
      <c r="M172" s="136"/>
      <c r="N172" s="134"/>
      <c r="O172" s="136"/>
      <c r="P172" s="136"/>
      <c r="Q172" s="136"/>
      <c r="R172" s="136"/>
      <c r="S172" s="136"/>
      <c r="T172" s="136"/>
      <c r="U172" s="136"/>
      <c r="V172" s="136"/>
      <c r="W172" s="136"/>
      <c r="X172" s="136"/>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row>
    <row r="173" spans="1:91" x14ac:dyDescent="0.2">
      <c r="A173" s="132"/>
      <c r="B173" s="132"/>
      <c r="C173" s="133"/>
      <c r="D173" s="134"/>
      <c r="E173" s="135"/>
      <c r="F173" s="136"/>
      <c r="G173" s="136"/>
      <c r="H173" s="137"/>
      <c r="I173" s="136"/>
      <c r="J173" s="138"/>
      <c r="K173" s="136"/>
      <c r="L173" s="139"/>
      <c r="M173" s="136"/>
      <c r="N173" s="134"/>
      <c r="O173" s="136"/>
      <c r="P173" s="136"/>
      <c r="Q173" s="136"/>
      <c r="R173" s="136"/>
      <c r="S173" s="136"/>
      <c r="T173" s="136"/>
      <c r="U173" s="136"/>
      <c r="V173" s="136"/>
      <c r="W173" s="136"/>
      <c r="X173" s="136"/>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row>
    <row r="174" spans="1:91" x14ac:dyDescent="0.2">
      <c r="A174" s="132"/>
      <c r="B174" s="132"/>
      <c r="C174" s="133"/>
      <c r="D174" s="134"/>
      <c r="E174" s="135"/>
      <c r="F174" s="136"/>
      <c r="G174" s="136"/>
      <c r="H174" s="137"/>
      <c r="I174" s="136"/>
      <c r="J174" s="138"/>
      <c r="K174" s="136"/>
      <c r="L174" s="139"/>
      <c r="M174" s="136"/>
      <c r="N174" s="134"/>
      <c r="O174" s="136"/>
      <c r="P174" s="136"/>
      <c r="Q174" s="136"/>
      <c r="R174" s="136"/>
      <c r="S174" s="136"/>
      <c r="T174" s="136"/>
      <c r="U174" s="136"/>
      <c r="V174" s="136"/>
      <c r="W174" s="136"/>
      <c r="X174" s="136"/>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row>
    <row r="175" spans="1:91" x14ac:dyDescent="0.2">
      <c r="A175" s="132"/>
      <c r="B175" s="132"/>
      <c r="C175" s="133"/>
      <c r="D175" s="134"/>
      <c r="E175" s="135"/>
      <c r="F175" s="136"/>
      <c r="G175" s="136"/>
      <c r="H175" s="137"/>
      <c r="I175" s="136"/>
      <c r="J175" s="138"/>
      <c r="K175" s="136"/>
      <c r="L175" s="139"/>
      <c r="M175" s="136"/>
      <c r="N175" s="134"/>
      <c r="O175" s="136"/>
      <c r="P175" s="136"/>
      <c r="Q175" s="136"/>
      <c r="R175" s="136"/>
      <c r="S175" s="136"/>
      <c r="T175" s="136"/>
      <c r="U175" s="136"/>
      <c r="V175" s="136"/>
      <c r="W175" s="136"/>
      <c r="X175" s="136"/>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row>
    <row r="176" spans="1:91" x14ac:dyDescent="0.2">
      <c r="A176" s="132"/>
      <c r="B176" s="132"/>
      <c r="C176" s="133"/>
      <c r="D176" s="134"/>
      <c r="E176" s="135"/>
      <c r="F176" s="136"/>
      <c r="G176" s="136"/>
      <c r="H176" s="137"/>
      <c r="I176" s="136"/>
      <c r="J176" s="138"/>
      <c r="K176" s="136"/>
      <c r="L176" s="139"/>
      <c r="M176" s="136"/>
      <c r="N176" s="134"/>
      <c r="O176" s="136"/>
      <c r="P176" s="136"/>
      <c r="Q176" s="136"/>
      <c r="R176" s="136"/>
      <c r="S176" s="136"/>
      <c r="T176" s="136"/>
      <c r="U176" s="136"/>
      <c r="V176" s="136"/>
      <c r="W176" s="136"/>
      <c r="X176" s="136"/>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row>
    <row r="177" spans="1:91" x14ac:dyDescent="0.2">
      <c r="A177" s="132"/>
      <c r="B177" s="132"/>
      <c r="C177" s="133"/>
      <c r="D177" s="134"/>
      <c r="E177" s="135"/>
      <c r="F177" s="136"/>
      <c r="G177" s="136"/>
      <c r="H177" s="137"/>
      <c r="I177" s="136"/>
      <c r="J177" s="138"/>
      <c r="K177" s="136"/>
      <c r="L177" s="139"/>
      <c r="M177" s="136"/>
      <c r="N177" s="134"/>
      <c r="O177" s="136"/>
      <c r="P177" s="136"/>
      <c r="Q177" s="136"/>
      <c r="R177" s="136"/>
      <c r="S177" s="136"/>
      <c r="T177" s="136"/>
      <c r="U177" s="136"/>
      <c r="V177" s="136"/>
      <c r="W177" s="136"/>
      <c r="X177" s="136"/>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row>
    <row r="178" spans="1:91" x14ac:dyDescent="0.2">
      <c r="A178" s="132"/>
      <c r="B178" s="132"/>
      <c r="C178" s="133"/>
      <c r="D178" s="134"/>
      <c r="E178" s="135"/>
      <c r="F178" s="136"/>
      <c r="G178" s="136"/>
      <c r="H178" s="137"/>
      <c r="I178" s="136"/>
      <c r="J178" s="138"/>
      <c r="K178" s="136"/>
      <c r="L178" s="139"/>
      <c r="M178" s="136"/>
      <c r="N178" s="134"/>
      <c r="O178" s="136"/>
      <c r="P178" s="136"/>
      <c r="Q178" s="136"/>
      <c r="R178" s="136"/>
      <c r="S178" s="136"/>
      <c r="T178" s="136"/>
      <c r="U178" s="136"/>
      <c r="V178" s="136"/>
      <c r="W178" s="136"/>
      <c r="X178" s="136"/>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row>
    <row r="179" spans="1:91" x14ac:dyDescent="0.2">
      <c r="A179" s="132"/>
      <c r="B179" s="132"/>
      <c r="C179" s="133"/>
      <c r="D179" s="134"/>
      <c r="E179" s="135"/>
      <c r="F179" s="136"/>
      <c r="G179" s="136"/>
      <c r="H179" s="137"/>
      <c r="I179" s="136"/>
      <c r="J179" s="138"/>
      <c r="K179" s="136"/>
      <c r="L179" s="139"/>
      <c r="M179" s="136"/>
      <c r="N179" s="134"/>
      <c r="O179" s="136"/>
      <c r="P179" s="136"/>
      <c r="Q179" s="136"/>
      <c r="R179" s="136"/>
      <c r="S179" s="136"/>
      <c r="T179" s="136"/>
      <c r="U179" s="136"/>
      <c r="V179" s="136"/>
      <c r="W179" s="136"/>
      <c r="X179" s="136"/>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row>
    <row r="180" spans="1:91" x14ac:dyDescent="0.2">
      <c r="A180" s="132"/>
      <c r="B180" s="132"/>
      <c r="C180" s="133"/>
      <c r="D180" s="134"/>
      <c r="E180" s="135"/>
      <c r="F180" s="136"/>
      <c r="G180" s="136"/>
      <c r="H180" s="137"/>
      <c r="I180" s="136"/>
      <c r="J180" s="138"/>
      <c r="K180" s="136"/>
      <c r="L180" s="139"/>
      <c r="M180" s="136"/>
      <c r="N180" s="134"/>
      <c r="O180" s="136"/>
      <c r="P180" s="136"/>
      <c r="Q180" s="136"/>
      <c r="R180" s="136"/>
      <c r="S180" s="136"/>
      <c r="T180" s="136"/>
      <c r="U180" s="136"/>
      <c r="V180" s="136"/>
      <c r="W180" s="136"/>
      <c r="X180" s="136"/>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row>
    <row r="181" spans="1:91" x14ac:dyDescent="0.2">
      <c r="A181" s="132"/>
      <c r="B181" s="132"/>
      <c r="C181" s="133"/>
      <c r="D181" s="134"/>
      <c r="E181" s="135"/>
      <c r="F181" s="136"/>
      <c r="G181" s="136"/>
      <c r="H181" s="137"/>
      <c r="I181" s="136"/>
      <c r="J181" s="138"/>
      <c r="K181" s="136"/>
      <c r="L181" s="139"/>
      <c r="M181" s="136"/>
      <c r="N181" s="134"/>
      <c r="O181" s="136"/>
      <c r="P181" s="136"/>
      <c r="Q181" s="136"/>
      <c r="R181" s="136"/>
      <c r="S181" s="136"/>
      <c r="T181" s="136"/>
      <c r="U181" s="136"/>
      <c r="V181" s="136"/>
      <c r="W181" s="136"/>
      <c r="X181" s="136"/>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row>
    <row r="182" spans="1:91" x14ac:dyDescent="0.2">
      <c r="A182" s="132"/>
      <c r="B182" s="132"/>
      <c r="C182" s="133"/>
      <c r="D182" s="134"/>
      <c r="E182" s="135"/>
      <c r="F182" s="136"/>
      <c r="G182" s="136"/>
      <c r="H182" s="137"/>
      <c r="I182" s="136"/>
      <c r="J182" s="138"/>
      <c r="K182" s="136"/>
      <c r="L182" s="139"/>
      <c r="M182" s="136"/>
      <c r="N182" s="134"/>
      <c r="O182" s="136"/>
      <c r="P182" s="136"/>
      <c r="Q182" s="136"/>
      <c r="R182" s="136"/>
      <c r="S182" s="136"/>
      <c r="T182" s="136"/>
      <c r="U182" s="136"/>
      <c r="V182" s="136"/>
      <c r="W182" s="136"/>
      <c r="X182" s="136"/>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row>
    <row r="183" spans="1:91" x14ac:dyDescent="0.2">
      <c r="A183" s="132"/>
      <c r="B183" s="132"/>
      <c r="C183" s="133"/>
      <c r="D183" s="134"/>
      <c r="E183" s="135"/>
      <c r="F183" s="136"/>
      <c r="G183" s="136"/>
      <c r="H183" s="137"/>
      <c r="I183" s="136"/>
      <c r="J183" s="138"/>
      <c r="K183" s="136"/>
      <c r="L183" s="139"/>
      <c r="M183" s="136"/>
      <c r="N183" s="134"/>
      <c r="O183" s="136"/>
      <c r="P183" s="136"/>
      <c r="Q183" s="136"/>
      <c r="R183" s="136"/>
      <c r="S183" s="136"/>
      <c r="T183" s="136"/>
      <c r="U183" s="136"/>
      <c r="V183" s="136"/>
      <c r="W183" s="136"/>
      <c r="X183" s="136"/>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row>
    <row r="184" spans="1:91" x14ac:dyDescent="0.2">
      <c r="A184" s="132"/>
      <c r="B184" s="132"/>
      <c r="C184" s="133"/>
      <c r="D184" s="134"/>
      <c r="E184" s="135"/>
      <c r="F184" s="136"/>
      <c r="G184" s="136"/>
      <c r="H184" s="137"/>
      <c r="I184" s="136"/>
      <c r="J184" s="138"/>
      <c r="K184" s="136"/>
      <c r="L184" s="139"/>
      <c r="M184" s="136"/>
      <c r="N184" s="134"/>
      <c r="O184" s="136"/>
      <c r="P184" s="136"/>
      <c r="Q184" s="136"/>
      <c r="R184" s="136"/>
      <c r="S184" s="136"/>
      <c r="T184" s="136"/>
      <c r="U184" s="136"/>
      <c r="V184" s="136"/>
      <c r="W184" s="136"/>
      <c r="X184" s="136"/>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row>
    <row r="185" spans="1:91" x14ac:dyDescent="0.2">
      <c r="A185" s="132"/>
      <c r="B185" s="132"/>
      <c r="C185" s="133"/>
      <c r="D185" s="134"/>
      <c r="E185" s="135"/>
      <c r="F185" s="136"/>
      <c r="G185" s="136"/>
      <c r="H185" s="137"/>
      <c r="I185" s="136"/>
      <c r="J185" s="138"/>
      <c r="K185" s="136"/>
      <c r="L185" s="139"/>
      <c r="M185" s="136"/>
      <c r="N185" s="134"/>
      <c r="O185" s="136"/>
      <c r="P185" s="136"/>
      <c r="Q185" s="136"/>
      <c r="R185" s="136"/>
      <c r="S185" s="136"/>
      <c r="T185" s="136"/>
      <c r="U185" s="136"/>
      <c r="V185" s="136"/>
      <c r="W185" s="136"/>
      <c r="X185" s="136"/>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row>
    <row r="186" spans="1:91" x14ac:dyDescent="0.2">
      <c r="A186" s="132"/>
      <c r="B186" s="132"/>
      <c r="C186" s="133"/>
      <c r="D186" s="134"/>
      <c r="E186" s="135"/>
      <c r="F186" s="136"/>
      <c r="G186" s="136"/>
      <c r="H186" s="137"/>
      <c r="I186" s="136"/>
      <c r="J186" s="138"/>
      <c r="K186" s="136"/>
      <c r="L186" s="139"/>
      <c r="M186" s="136"/>
      <c r="N186" s="134"/>
      <c r="O186" s="136"/>
      <c r="P186" s="136"/>
      <c r="Q186" s="136"/>
      <c r="R186" s="136"/>
      <c r="S186" s="136"/>
      <c r="T186" s="136"/>
      <c r="U186" s="136"/>
      <c r="V186" s="136"/>
      <c r="W186" s="136"/>
      <c r="X186" s="136"/>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row>
    <row r="187" spans="1:91" x14ac:dyDescent="0.2">
      <c r="A187" s="132"/>
      <c r="B187" s="132"/>
      <c r="C187" s="133"/>
      <c r="D187" s="134"/>
      <c r="E187" s="135"/>
      <c r="F187" s="136"/>
      <c r="G187" s="136"/>
      <c r="H187" s="137"/>
      <c r="I187" s="136"/>
      <c r="J187" s="138"/>
      <c r="K187" s="136"/>
      <c r="L187" s="139"/>
      <c r="M187" s="136"/>
      <c r="N187" s="134"/>
      <c r="O187" s="136"/>
      <c r="P187" s="136"/>
      <c r="Q187" s="136"/>
      <c r="R187" s="136"/>
      <c r="S187" s="136"/>
      <c r="T187" s="136"/>
      <c r="U187" s="136"/>
      <c r="V187" s="136"/>
      <c r="W187" s="136"/>
      <c r="X187" s="136"/>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row>
    <row r="188" spans="1:91" x14ac:dyDescent="0.2">
      <c r="A188" s="132"/>
      <c r="B188" s="132"/>
      <c r="C188" s="133"/>
      <c r="D188" s="134"/>
      <c r="E188" s="135"/>
      <c r="F188" s="136"/>
      <c r="G188" s="136"/>
      <c r="H188" s="137"/>
      <c r="I188" s="136"/>
      <c r="J188" s="138"/>
      <c r="K188" s="136"/>
      <c r="L188" s="139"/>
      <c r="M188" s="136"/>
      <c r="N188" s="134"/>
      <c r="O188" s="136"/>
      <c r="P188" s="136"/>
      <c r="Q188" s="136"/>
      <c r="R188" s="136"/>
      <c r="S188" s="136"/>
      <c r="T188" s="136"/>
      <c r="U188" s="136"/>
      <c r="V188" s="136"/>
      <c r="W188" s="136"/>
      <c r="X188" s="136"/>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row>
    <row r="189" spans="1:91" x14ac:dyDescent="0.2">
      <c r="A189" s="132"/>
      <c r="B189" s="132"/>
      <c r="C189" s="133"/>
      <c r="D189" s="134"/>
      <c r="E189" s="135"/>
      <c r="F189" s="136"/>
      <c r="G189" s="136"/>
      <c r="H189" s="137"/>
      <c r="I189" s="136"/>
      <c r="J189" s="138"/>
      <c r="K189" s="136"/>
      <c r="L189" s="139"/>
      <c r="M189" s="136"/>
      <c r="N189" s="134"/>
      <c r="O189" s="136"/>
      <c r="P189" s="136"/>
      <c r="Q189" s="136"/>
      <c r="R189" s="136"/>
      <c r="S189" s="136"/>
      <c r="T189" s="136"/>
      <c r="U189" s="136"/>
      <c r="V189" s="136"/>
      <c r="W189" s="136"/>
      <c r="X189" s="136"/>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row>
    <row r="190" spans="1:91" x14ac:dyDescent="0.2">
      <c r="A190" s="132"/>
      <c r="B190" s="132"/>
      <c r="C190" s="133"/>
      <c r="D190" s="134"/>
      <c r="E190" s="135"/>
      <c r="F190" s="136"/>
      <c r="G190" s="136"/>
      <c r="H190" s="137"/>
      <c r="I190" s="136"/>
      <c r="J190" s="138"/>
      <c r="K190" s="136"/>
      <c r="L190" s="139"/>
      <c r="M190" s="136"/>
      <c r="N190" s="139"/>
      <c r="O190" s="136"/>
      <c r="P190" s="136"/>
      <c r="Q190" s="136"/>
      <c r="R190" s="136"/>
      <c r="S190" s="136"/>
      <c r="T190" s="136"/>
      <c r="U190" s="136"/>
      <c r="V190" s="136"/>
      <c r="W190" s="136"/>
      <c r="X190" s="136"/>
    </row>
    <row r="191" spans="1:91" x14ac:dyDescent="0.2">
      <c r="A191" s="132"/>
      <c r="B191" s="132"/>
      <c r="C191" s="133"/>
      <c r="D191" s="134"/>
      <c r="E191" s="135"/>
      <c r="F191" s="136"/>
      <c r="G191" s="136"/>
      <c r="H191" s="137"/>
      <c r="I191" s="136"/>
      <c r="J191" s="138"/>
      <c r="K191" s="136"/>
      <c r="L191" s="139"/>
      <c r="M191" s="136"/>
      <c r="N191" s="139"/>
      <c r="O191" s="136"/>
      <c r="P191" s="136"/>
      <c r="Q191" s="136"/>
      <c r="R191" s="136"/>
      <c r="S191" s="136"/>
      <c r="T191" s="136"/>
      <c r="U191" s="136"/>
      <c r="V191" s="136"/>
      <c r="W191" s="136"/>
      <c r="X191" s="136"/>
    </row>
    <row r="192" spans="1:91" x14ac:dyDescent="0.2">
      <c r="A192" s="132"/>
      <c r="B192" s="132"/>
      <c r="C192" s="133"/>
      <c r="D192" s="134"/>
      <c r="E192" s="135"/>
      <c r="F192" s="136"/>
      <c r="G192" s="136"/>
      <c r="H192" s="137"/>
      <c r="I192" s="136"/>
      <c r="J192" s="138"/>
      <c r="K192" s="136"/>
      <c r="L192" s="139"/>
      <c r="M192" s="136"/>
      <c r="N192" s="139"/>
      <c r="O192" s="136"/>
      <c r="P192" s="136"/>
      <c r="Q192" s="136"/>
      <c r="R192" s="136"/>
      <c r="S192" s="136"/>
      <c r="T192" s="136"/>
      <c r="U192" s="136"/>
      <c r="V192" s="136"/>
      <c r="W192" s="136"/>
      <c r="X192" s="136"/>
    </row>
    <row r="193" spans="1:24" x14ac:dyDescent="0.2">
      <c r="A193" s="132"/>
      <c r="B193" s="132"/>
      <c r="C193" s="133"/>
      <c r="D193" s="134"/>
      <c r="E193" s="135"/>
      <c r="F193" s="136"/>
      <c r="G193" s="136"/>
      <c r="H193" s="137"/>
      <c r="I193" s="136"/>
      <c r="J193" s="138"/>
      <c r="K193" s="136"/>
      <c r="L193" s="139"/>
      <c r="M193" s="136"/>
      <c r="N193" s="139"/>
      <c r="O193" s="136"/>
      <c r="P193" s="136"/>
      <c r="Q193" s="136"/>
      <c r="R193" s="136"/>
      <c r="S193" s="136"/>
      <c r="T193" s="136"/>
      <c r="U193" s="136"/>
      <c r="V193" s="136"/>
      <c r="W193" s="136"/>
      <c r="X193" s="136"/>
    </row>
    <row r="194" spans="1:24" x14ac:dyDescent="0.2">
      <c r="A194" s="132"/>
      <c r="B194" s="132"/>
      <c r="C194" s="133"/>
      <c r="D194" s="134"/>
      <c r="E194" s="135"/>
      <c r="F194" s="136"/>
      <c r="G194" s="136"/>
      <c r="H194" s="137"/>
      <c r="I194" s="136"/>
      <c r="J194" s="138"/>
      <c r="K194" s="136"/>
      <c r="L194" s="139"/>
      <c r="M194" s="136"/>
      <c r="N194" s="134"/>
      <c r="O194" s="136"/>
      <c r="P194" s="136"/>
      <c r="Q194" s="136"/>
      <c r="R194" s="136"/>
      <c r="S194" s="136"/>
      <c r="T194" s="136"/>
      <c r="U194" s="136"/>
      <c r="V194" s="136"/>
      <c r="W194" s="136"/>
      <c r="X194" s="136"/>
    </row>
    <row r="195" spans="1:24" x14ac:dyDescent="0.2">
      <c r="A195" s="132"/>
      <c r="B195" s="132"/>
      <c r="C195" s="133"/>
      <c r="D195" s="134"/>
      <c r="E195" s="135"/>
      <c r="F195" s="136"/>
      <c r="G195" s="136"/>
      <c r="H195" s="137"/>
      <c r="I195" s="136"/>
      <c r="J195" s="138"/>
      <c r="K195" s="136"/>
      <c r="L195" s="139"/>
      <c r="M195" s="136"/>
      <c r="N195" s="134"/>
      <c r="O195" s="136"/>
      <c r="P195" s="136"/>
      <c r="Q195" s="136"/>
      <c r="R195" s="136"/>
      <c r="S195" s="136"/>
      <c r="T195" s="136"/>
      <c r="U195" s="136"/>
      <c r="V195" s="136"/>
      <c r="W195" s="136"/>
      <c r="X195" s="136"/>
    </row>
    <row r="196" spans="1:24" x14ac:dyDescent="0.2">
      <c r="A196" s="132"/>
      <c r="B196" s="132"/>
      <c r="C196" s="133"/>
      <c r="D196" s="134"/>
      <c r="E196" s="135"/>
      <c r="F196" s="136"/>
      <c r="G196" s="136"/>
      <c r="H196" s="137"/>
      <c r="I196" s="136"/>
      <c r="J196" s="138"/>
      <c r="K196" s="136"/>
      <c r="L196" s="139"/>
      <c r="M196" s="136"/>
      <c r="N196" s="134"/>
      <c r="O196" s="136"/>
      <c r="P196" s="136"/>
      <c r="Q196" s="136"/>
      <c r="R196" s="136"/>
      <c r="S196" s="136"/>
      <c r="T196" s="136"/>
      <c r="U196" s="136"/>
      <c r="V196" s="136"/>
      <c r="W196" s="136"/>
      <c r="X196" s="136"/>
    </row>
    <row r="197" spans="1:24" x14ac:dyDescent="0.2">
      <c r="A197" s="132"/>
      <c r="B197" s="132"/>
      <c r="C197" s="133"/>
      <c r="D197" s="134"/>
      <c r="E197" s="135"/>
      <c r="F197" s="136"/>
      <c r="G197" s="136"/>
      <c r="H197" s="137"/>
      <c r="I197" s="136"/>
      <c r="J197" s="138"/>
      <c r="K197" s="136"/>
      <c r="L197" s="139"/>
      <c r="M197" s="136"/>
      <c r="N197" s="134"/>
      <c r="O197" s="136"/>
      <c r="P197" s="136"/>
      <c r="Q197" s="136"/>
      <c r="R197" s="136"/>
      <c r="S197" s="136"/>
      <c r="T197" s="136"/>
      <c r="U197" s="136"/>
      <c r="V197" s="136"/>
      <c r="W197" s="136"/>
      <c r="X197" s="136"/>
    </row>
    <row r="198" spans="1:24" x14ac:dyDescent="0.2">
      <c r="A198" s="132"/>
      <c r="B198" s="132"/>
      <c r="C198" s="133"/>
      <c r="D198" s="134"/>
      <c r="E198" s="135"/>
      <c r="F198" s="136"/>
      <c r="G198" s="136"/>
      <c r="H198" s="137"/>
      <c r="I198" s="136"/>
      <c r="J198" s="138"/>
      <c r="K198" s="136"/>
      <c r="L198" s="139"/>
      <c r="M198" s="136"/>
      <c r="N198" s="134"/>
      <c r="O198" s="136"/>
      <c r="P198" s="136"/>
      <c r="Q198" s="136"/>
      <c r="R198" s="136"/>
      <c r="S198" s="136"/>
      <c r="T198" s="136"/>
      <c r="U198" s="136"/>
      <c r="V198" s="136"/>
      <c r="W198" s="136"/>
      <c r="X198" s="136"/>
    </row>
    <row r="199" spans="1:24" x14ac:dyDescent="0.2">
      <c r="A199" s="132"/>
      <c r="B199" s="132"/>
      <c r="C199" s="133"/>
      <c r="D199" s="134"/>
      <c r="E199" s="135"/>
      <c r="F199" s="136"/>
      <c r="G199" s="136"/>
      <c r="H199" s="137"/>
      <c r="I199" s="136"/>
      <c r="J199" s="138"/>
      <c r="K199" s="136"/>
      <c r="L199" s="139"/>
      <c r="M199" s="136"/>
      <c r="N199" s="134"/>
      <c r="O199" s="136"/>
      <c r="P199" s="136"/>
      <c r="Q199" s="136"/>
      <c r="R199" s="136"/>
      <c r="S199" s="136"/>
      <c r="T199" s="136"/>
      <c r="U199" s="136"/>
      <c r="V199" s="136"/>
      <c r="W199" s="136"/>
      <c r="X199" s="136"/>
    </row>
    <row r="200" spans="1:24" x14ac:dyDescent="0.2">
      <c r="A200" s="132"/>
      <c r="B200" s="132"/>
      <c r="C200" s="133"/>
      <c r="D200" s="134"/>
      <c r="E200" s="135"/>
      <c r="F200" s="136"/>
      <c r="G200" s="136"/>
      <c r="H200" s="137"/>
      <c r="I200" s="136"/>
      <c r="J200" s="138"/>
      <c r="K200" s="136"/>
      <c r="L200" s="139"/>
      <c r="M200" s="136"/>
      <c r="N200" s="134"/>
      <c r="O200" s="136"/>
      <c r="P200" s="136"/>
      <c r="Q200" s="136"/>
      <c r="R200" s="136"/>
      <c r="S200" s="136"/>
      <c r="T200" s="136"/>
      <c r="U200" s="136"/>
      <c r="V200" s="136"/>
      <c r="W200" s="136"/>
      <c r="X200" s="136"/>
    </row>
    <row r="201" spans="1:24" x14ac:dyDescent="0.2">
      <c r="A201" s="132"/>
      <c r="B201" s="132"/>
      <c r="C201" s="133"/>
      <c r="D201" s="134"/>
      <c r="E201" s="135"/>
      <c r="F201" s="136"/>
      <c r="G201" s="136"/>
      <c r="H201" s="137"/>
      <c r="I201" s="136"/>
      <c r="J201" s="138"/>
      <c r="K201" s="136"/>
      <c r="L201" s="139"/>
      <c r="M201" s="136"/>
      <c r="N201" s="134"/>
      <c r="O201" s="136"/>
      <c r="P201" s="136"/>
      <c r="Q201" s="136"/>
      <c r="R201" s="136"/>
      <c r="S201" s="136"/>
      <c r="T201" s="136"/>
      <c r="U201" s="136"/>
      <c r="V201" s="136"/>
      <c r="W201" s="136"/>
      <c r="X201" s="136"/>
    </row>
    <row r="202" spans="1:24" x14ac:dyDescent="0.2">
      <c r="A202" s="132"/>
      <c r="B202" s="132"/>
      <c r="C202" s="133"/>
      <c r="D202" s="134"/>
      <c r="E202" s="135"/>
      <c r="F202" s="136"/>
      <c r="G202" s="136"/>
      <c r="H202" s="137"/>
      <c r="I202" s="136"/>
      <c r="J202" s="138"/>
      <c r="K202" s="136"/>
      <c r="L202" s="139"/>
      <c r="M202" s="136"/>
      <c r="N202" s="134"/>
      <c r="O202" s="136"/>
      <c r="P202" s="136"/>
      <c r="Q202" s="136"/>
      <c r="R202" s="136"/>
      <c r="S202" s="136"/>
      <c r="T202" s="136"/>
      <c r="U202" s="136"/>
      <c r="V202" s="136"/>
      <c r="W202" s="136"/>
      <c r="X202" s="136"/>
    </row>
    <row r="203" spans="1:24" x14ac:dyDescent="0.2">
      <c r="A203" s="132"/>
      <c r="B203" s="132"/>
      <c r="C203" s="133"/>
      <c r="D203" s="134"/>
      <c r="E203" s="135"/>
      <c r="F203" s="136"/>
      <c r="G203" s="136"/>
      <c r="H203" s="137"/>
      <c r="I203" s="136"/>
      <c r="J203" s="138"/>
      <c r="K203" s="136"/>
      <c r="L203" s="139"/>
      <c r="M203" s="136"/>
      <c r="N203" s="134"/>
      <c r="O203" s="136"/>
      <c r="P203" s="136"/>
      <c r="Q203" s="136"/>
      <c r="R203" s="136"/>
      <c r="S203" s="136"/>
      <c r="T203" s="136"/>
      <c r="U203" s="136"/>
      <c r="V203" s="136"/>
      <c r="W203" s="136"/>
      <c r="X203" s="136"/>
    </row>
    <row r="204" spans="1:24" x14ac:dyDescent="0.2">
      <c r="A204" s="132"/>
      <c r="B204" s="132"/>
      <c r="C204" s="133"/>
      <c r="D204" s="134"/>
      <c r="E204" s="135"/>
      <c r="F204" s="136"/>
      <c r="G204" s="136"/>
      <c r="H204" s="137"/>
      <c r="I204" s="136"/>
      <c r="J204" s="138"/>
      <c r="K204" s="136"/>
      <c r="L204" s="139"/>
      <c r="M204" s="136"/>
      <c r="N204" s="134"/>
      <c r="O204" s="136"/>
      <c r="P204" s="136"/>
      <c r="Q204" s="136"/>
      <c r="R204" s="136"/>
      <c r="S204" s="136"/>
      <c r="T204" s="136"/>
      <c r="U204" s="136"/>
      <c r="V204" s="136"/>
      <c r="W204" s="136"/>
      <c r="X204" s="136"/>
    </row>
    <row r="205" spans="1:24" x14ac:dyDescent="0.2">
      <c r="A205" s="132"/>
      <c r="B205" s="132"/>
      <c r="C205" s="133"/>
      <c r="D205" s="134"/>
      <c r="E205" s="135"/>
      <c r="F205" s="136"/>
      <c r="G205" s="136"/>
      <c r="H205" s="137"/>
      <c r="I205" s="136"/>
      <c r="J205" s="138"/>
      <c r="K205" s="136"/>
      <c r="L205" s="139"/>
      <c r="M205" s="136"/>
      <c r="N205" s="134"/>
      <c r="O205" s="136"/>
      <c r="P205" s="136"/>
      <c r="Q205" s="136"/>
      <c r="R205" s="136"/>
      <c r="S205" s="136"/>
      <c r="T205" s="136"/>
      <c r="U205" s="136"/>
      <c r="V205" s="136"/>
      <c r="W205" s="136"/>
      <c r="X205" s="136"/>
    </row>
    <row r="206" spans="1:24" x14ac:dyDescent="0.2">
      <c r="A206" s="132"/>
      <c r="B206" s="132"/>
      <c r="C206" s="133"/>
      <c r="D206" s="134"/>
      <c r="E206" s="135"/>
      <c r="F206" s="136"/>
      <c r="G206" s="136"/>
      <c r="H206" s="137"/>
      <c r="I206" s="136"/>
      <c r="J206" s="138"/>
      <c r="K206" s="136"/>
      <c r="L206" s="139"/>
      <c r="M206" s="136"/>
      <c r="N206" s="134"/>
      <c r="O206" s="136"/>
      <c r="P206" s="136"/>
      <c r="Q206" s="136"/>
      <c r="R206" s="136"/>
      <c r="S206" s="136"/>
      <c r="T206" s="136"/>
      <c r="U206" s="136"/>
      <c r="V206" s="136"/>
      <c r="W206" s="136"/>
      <c r="X206" s="136"/>
    </row>
    <row r="207" spans="1:24" x14ac:dyDescent="0.2">
      <c r="A207" s="132"/>
      <c r="B207" s="132"/>
      <c r="C207" s="133"/>
      <c r="D207" s="134"/>
      <c r="E207" s="135"/>
      <c r="F207" s="136"/>
      <c r="G207" s="136"/>
      <c r="H207" s="137"/>
      <c r="I207" s="136"/>
      <c r="J207" s="138"/>
      <c r="K207" s="136"/>
      <c r="L207" s="139"/>
      <c r="M207" s="136"/>
      <c r="N207" s="134"/>
      <c r="O207" s="136"/>
      <c r="P207" s="136"/>
      <c r="Q207" s="136"/>
      <c r="R207" s="136"/>
      <c r="S207" s="136"/>
      <c r="T207" s="136"/>
      <c r="U207" s="136"/>
      <c r="V207" s="136"/>
      <c r="W207" s="136"/>
      <c r="X207" s="136"/>
    </row>
    <row r="208" spans="1:24" x14ac:dyDescent="0.2">
      <c r="A208" s="132"/>
      <c r="B208" s="132"/>
      <c r="C208" s="133"/>
      <c r="D208" s="134"/>
      <c r="E208" s="135"/>
      <c r="F208" s="136"/>
      <c r="G208" s="136"/>
      <c r="H208" s="137"/>
      <c r="I208" s="136"/>
      <c r="J208" s="138"/>
      <c r="K208" s="136"/>
      <c r="L208" s="139"/>
      <c r="M208" s="136"/>
      <c r="N208" s="134"/>
      <c r="O208" s="136"/>
      <c r="P208" s="136"/>
      <c r="Q208" s="136"/>
      <c r="R208" s="136"/>
      <c r="S208" s="136"/>
      <c r="T208" s="136"/>
      <c r="U208" s="136"/>
      <c r="V208" s="136"/>
      <c r="W208" s="136"/>
      <c r="X208" s="136"/>
    </row>
    <row r="209" spans="1:24" x14ac:dyDescent="0.2">
      <c r="A209" s="132"/>
      <c r="B209" s="132"/>
      <c r="C209" s="133"/>
      <c r="D209" s="134"/>
      <c r="E209" s="135"/>
      <c r="F209" s="136"/>
      <c r="G209" s="136"/>
      <c r="H209" s="137"/>
      <c r="I209" s="136"/>
      <c r="J209" s="138"/>
      <c r="K209" s="136"/>
      <c r="L209" s="139"/>
      <c r="M209" s="136"/>
      <c r="N209" s="134"/>
      <c r="O209" s="136"/>
      <c r="P209" s="136"/>
      <c r="Q209" s="136"/>
      <c r="R209" s="136"/>
      <c r="S209" s="136"/>
      <c r="T209" s="136"/>
      <c r="U209" s="136"/>
      <c r="V209" s="136"/>
      <c r="W209" s="136"/>
      <c r="X209" s="136"/>
    </row>
    <row r="210" spans="1:24" x14ac:dyDescent="0.2">
      <c r="A210" s="132"/>
      <c r="B210" s="132"/>
      <c r="C210" s="133"/>
      <c r="D210" s="134"/>
      <c r="E210" s="135"/>
      <c r="F210" s="136"/>
      <c r="G210" s="136"/>
      <c r="H210" s="137"/>
      <c r="I210" s="136"/>
      <c r="J210" s="138"/>
      <c r="K210" s="136"/>
      <c r="L210" s="139"/>
      <c r="M210" s="136"/>
      <c r="N210" s="134"/>
      <c r="O210" s="136"/>
      <c r="P210" s="136"/>
      <c r="Q210" s="136"/>
      <c r="R210" s="136"/>
      <c r="S210" s="136"/>
      <c r="T210" s="136"/>
      <c r="U210" s="136"/>
      <c r="V210" s="136"/>
      <c r="W210" s="136"/>
      <c r="X210" s="136"/>
    </row>
    <row r="211" spans="1:24" x14ac:dyDescent="0.2">
      <c r="A211" s="132"/>
      <c r="B211" s="132"/>
      <c r="C211" s="133"/>
      <c r="D211" s="134"/>
      <c r="E211" s="135"/>
      <c r="F211" s="136"/>
      <c r="G211" s="136"/>
      <c r="H211" s="137"/>
      <c r="I211" s="136"/>
      <c r="J211" s="138"/>
      <c r="K211" s="136"/>
      <c r="L211" s="139"/>
      <c r="M211" s="136"/>
      <c r="N211" s="134"/>
      <c r="O211" s="136"/>
      <c r="P211" s="136"/>
      <c r="Q211" s="136"/>
      <c r="R211" s="136"/>
      <c r="S211" s="136"/>
      <c r="T211" s="136"/>
      <c r="U211" s="136"/>
      <c r="V211" s="136"/>
      <c r="W211" s="136"/>
      <c r="X211" s="136"/>
    </row>
    <row r="212" spans="1:24" x14ac:dyDescent="0.2">
      <c r="A212" s="132"/>
      <c r="B212" s="132"/>
      <c r="C212" s="133"/>
      <c r="D212" s="134"/>
      <c r="E212" s="135"/>
      <c r="F212" s="136"/>
      <c r="G212" s="136"/>
      <c r="H212" s="137"/>
      <c r="I212" s="136"/>
      <c r="J212" s="138"/>
      <c r="K212" s="136"/>
      <c r="L212" s="139"/>
      <c r="M212" s="136"/>
      <c r="N212" s="134"/>
      <c r="O212" s="136"/>
      <c r="P212" s="136"/>
      <c r="Q212" s="136"/>
      <c r="R212" s="136"/>
      <c r="S212" s="136"/>
      <c r="T212" s="136"/>
      <c r="U212" s="136"/>
      <c r="V212" s="136"/>
      <c r="W212" s="136"/>
      <c r="X212" s="136"/>
    </row>
    <row r="213" spans="1:24" x14ac:dyDescent="0.2">
      <c r="A213" s="132"/>
      <c r="B213" s="132"/>
      <c r="C213" s="133"/>
      <c r="D213" s="134"/>
      <c r="E213" s="135"/>
      <c r="F213" s="136"/>
      <c r="G213" s="136"/>
      <c r="H213" s="137"/>
      <c r="I213" s="136"/>
      <c r="J213" s="138"/>
      <c r="K213" s="136"/>
      <c r="L213" s="139"/>
      <c r="M213" s="136"/>
      <c r="N213" s="134"/>
      <c r="O213" s="136"/>
      <c r="P213" s="136"/>
      <c r="Q213" s="136"/>
      <c r="R213" s="136"/>
      <c r="S213" s="136"/>
      <c r="T213" s="136"/>
      <c r="U213" s="136"/>
      <c r="V213" s="136"/>
      <c r="W213" s="136"/>
      <c r="X213" s="136"/>
    </row>
    <row r="214" spans="1:24" x14ac:dyDescent="0.2">
      <c r="A214" s="132"/>
      <c r="B214" s="132"/>
      <c r="C214" s="133"/>
      <c r="D214" s="134"/>
      <c r="E214" s="135"/>
      <c r="F214" s="136"/>
      <c r="G214" s="136"/>
      <c r="H214" s="137"/>
      <c r="I214" s="136"/>
      <c r="J214" s="138"/>
      <c r="K214" s="136"/>
      <c r="L214" s="139"/>
      <c r="M214" s="136"/>
      <c r="N214" s="134"/>
      <c r="O214" s="136"/>
      <c r="P214" s="136"/>
      <c r="Q214" s="136"/>
      <c r="R214" s="136"/>
      <c r="S214" s="136"/>
      <c r="T214" s="136"/>
      <c r="U214" s="136"/>
      <c r="V214" s="136"/>
      <c r="W214" s="136"/>
      <c r="X214" s="136"/>
    </row>
    <row r="215" spans="1:24" x14ac:dyDescent="0.2">
      <c r="A215" s="132"/>
      <c r="B215" s="132"/>
      <c r="C215" s="133"/>
      <c r="D215" s="134"/>
      <c r="E215" s="135"/>
      <c r="F215" s="136"/>
      <c r="G215" s="136"/>
      <c r="H215" s="137"/>
      <c r="I215" s="136"/>
      <c r="J215" s="138"/>
      <c r="K215" s="136"/>
      <c r="L215" s="139"/>
      <c r="M215" s="136"/>
      <c r="N215" s="134"/>
      <c r="O215" s="136"/>
      <c r="P215" s="136"/>
      <c r="Q215" s="136"/>
      <c r="R215" s="136"/>
      <c r="S215" s="136"/>
      <c r="T215" s="136"/>
      <c r="U215" s="136"/>
      <c r="V215" s="136"/>
      <c r="W215" s="136"/>
      <c r="X215" s="136"/>
    </row>
    <row r="216" spans="1:24" x14ac:dyDescent="0.2">
      <c r="A216" s="132"/>
      <c r="B216" s="132"/>
      <c r="C216" s="133"/>
      <c r="D216" s="134"/>
      <c r="E216" s="135"/>
      <c r="F216" s="136"/>
      <c r="G216" s="136"/>
      <c r="H216" s="137"/>
      <c r="I216" s="136"/>
      <c r="J216" s="138"/>
      <c r="K216" s="136"/>
      <c r="L216" s="139"/>
      <c r="M216" s="136"/>
      <c r="N216" s="134"/>
      <c r="O216" s="136"/>
      <c r="P216" s="136"/>
      <c r="Q216" s="136"/>
      <c r="R216" s="136"/>
      <c r="S216" s="136"/>
      <c r="T216" s="136"/>
      <c r="U216" s="136"/>
      <c r="V216" s="136"/>
      <c r="W216" s="136"/>
      <c r="X216" s="136"/>
    </row>
    <row r="217" spans="1:24" x14ac:dyDescent="0.2">
      <c r="A217" s="132"/>
      <c r="B217" s="132"/>
      <c r="C217" s="133"/>
      <c r="D217" s="134"/>
      <c r="E217" s="135"/>
      <c r="F217" s="136"/>
      <c r="G217" s="136"/>
      <c r="H217" s="137"/>
      <c r="I217" s="136"/>
      <c r="J217" s="138"/>
      <c r="K217" s="136"/>
      <c r="L217" s="139"/>
      <c r="M217" s="136"/>
      <c r="N217" s="134"/>
      <c r="O217" s="136"/>
      <c r="P217" s="136"/>
      <c r="Q217" s="136"/>
      <c r="R217" s="136"/>
      <c r="S217" s="136"/>
      <c r="T217" s="136"/>
      <c r="U217" s="136"/>
      <c r="V217" s="136"/>
      <c r="W217" s="136"/>
      <c r="X217" s="136"/>
    </row>
    <row r="218" spans="1:24" x14ac:dyDescent="0.2">
      <c r="A218" s="132"/>
      <c r="B218" s="132"/>
      <c r="C218" s="133"/>
      <c r="D218" s="134"/>
      <c r="E218" s="135"/>
      <c r="F218" s="136"/>
      <c r="G218" s="136"/>
      <c r="H218" s="137"/>
      <c r="I218" s="136"/>
      <c r="J218" s="138"/>
      <c r="K218" s="136"/>
      <c r="L218" s="139"/>
      <c r="M218" s="136"/>
      <c r="N218" s="134"/>
      <c r="O218" s="136"/>
      <c r="P218" s="136"/>
      <c r="Q218" s="136"/>
      <c r="R218" s="136"/>
      <c r="S218" s="136"/>
      <c r="T218" s="136"/>
      <c r="U218" s="136"/>
      <c r="V218" s="136"/>
      <c r="W218" s="136"/>
      <c r="X218" s="136"/>
    </row>
    <row r="219" spans="1:24" x14ac:dyDescent="0.2">
      <c r="A219" s="132"/>
      <c r="B219" s="132"/>
      <c r="C219" s="133"/>
      <c r="D219" s="134"/>
      <c r="E219" s="135"/>
      <c r="F219" s="136"/>
      <c r="G219" s="136"/>
      <c r="H219" s="137"/>
      <c r="I219" s="136"/>
      <c r="J219" s="138"/>
      <c r="K219" s="136"/>
      <c r="L219" s="139"/>
      <c r="M219" s="136"/>
      <c r="N219" s="134"/>
      <c r="O219" s="136"/>
      <c r="P219" s="136"/>
      <c r="Q219" s="136"/>
      <c r="R219" s="136"/>
      <c r="S219" s="136"/>
      <c r="T219" s="136"/>
      <c r="U219" s="136"/>
      <c r="V219" s="136"/>
      <c r="W219" s="136"/>
      <c r="X219" s="136"/>
    </row>
    <row r="220" spans="1:24" x14ac:dyDescent="0.2">
      <c r="A220" s="132"/>
      <c r="B220" s="132"/>
      <c r="C220" s="133"/>
      <c r="D220" s="134"/>
      <c r="E220" s="135"/>
      <c r="F220" s="136"/>
      <c r="G220" s="136"/>
      <c r="H220" s="137"/>
      <c r="I220" s="136"/>
      <c r="J220" s="138"/>
      <c r="K220" s="136"/>
      <c r="L220" s="139"/>
      <c r="M220" s="136"/>
      <c r="N220" s="134"/>
      <c r="O220" s="136"/>
      <c r="P220" s="136"/>
      <c r="Q220" s="136"/>
      <c r="R220" s="136"/>
      <c r="S220" s="136"/>
      <c r="T220" s="136"/>
      <c r="U220" s="136"/>
      <c r="V220" s="136"/>
      <c r="W220" s="136"/>
      <c r="X220" s="136"/>
    </row>
    <row r="221" spans="1:24" x14ac:dyDescent="0.2">
      <c r="A221" s="132"/>
      <c r="B221" s="132"/>
      <c r="C221" s="133"/>
      <c r="D221" s="134"/>
      <c r="E221" s="135"/>
      <c r="F221" s="136"/>
      <c r="G221" s="136"/>
      <c r="H221" s="137"/>
      <c r="I221" s="136"/>
      <c r="J221" s="138"/>
      <c r="K221" s="136"/>
      <c r="L221" s="139"/>
      <c r="M221" s="136"/>
      <c r="N221" s="134"/>
      <c r="O221" s="136"/>
      <c r="P221" s="136"/>
      <c r="Q221" s="136"/>
      <c r="R221" s="136"/>
      <c r="S221" s="136"/>
      <c r="T221" s="136"/>
      <c r="U221" s="136"/>
      <c r="V221" s="136"/>
      <c r="W221" s="136"/>
      <c r="X221" s="136"/>
    </row>
    <row r="222" spans="1:24" x14ac:dyDescent="0.2">
      <c r="A222" s="132"/>
      <c r="B222" s="132"/>
      <c r="C222" s="133"/>
      <c r="D222" s="134"/>
      <c r="E222" s="135"/>
      <c r="F222" s="136"/>
      <c r="G222" s="136"/>
      <c r="H222" s="137"/>
      <c r="I222" s="136"/>
      <c r="J222" s="138"/>
      <c r="K222" s="136"/>
      <c r="L222" s="139"/>
      <c r="M222" s="136"/>
      <c r="N222" s="134"/>
      <c r="O222" s="136"/>
      <c r="P222" s="136"/>
      <c r="Q222" s="136"/>
      <c r="R222" s="136"/>
      <c r="S222" s="136"/>
      <c r="T222" s="136"/>
      <c r="U222" s="136"/>
      <c r="V222" s="136"/>
      <c r="W222" s="136"/>
      <c r="X222" s="136"/>
    </row>
    <row r="223" spans="1:24" x14ac:dyDescent="0.2">
      <c r="A223" s="132"/>
      <c r="B223" s="132"/>
      <c r="C223" s="133"/>
      <c r="D223" s="134"/>
      <c r="E223" s="135"/>
      <c r="F223" s="136"/>
      <c r="G223" s="136"/>
      <c r="H223" s="137"/>
      <c r="I223" s="136"/>
      <c r="J223" s="138"/>
      <c r="K223" s="136"/>
      <c r="L223" s="139"/>
      <c r="M223" s="136"/>
      <c r="N223" s="134"/>
      <c r="O223" s="136"/>
      <c r="P223" s="136"/>
      <c r="Q223" s="136"/>
      <c r="R223" s="136"/>
      <c r="S223" s="136"/>
      <c r="T223" s="136"/>
      <c r="U223" s="136"/>
      <c r="V223" s="136"/>
      <c r="W223" s="136"/>
      <c r="X223" s="136"/>
    </row>
    <row r="224" spans="1:24" x14ac:dyDescent="0.2">
      <c r="A224" s="132"/>
      <c r="B224" s="132"/>
      <c r="C224" s="133"/>
      <c r="D224" s="134"/>
      <c r="E224" s="135"/>
      <c r="F224" s="136"/>
      <c r="G224" s="136"/>
      <c r="H224" s="137"/>
      <c r="I224" s="136"/>
      <c r="J224" s="138"/>
      <c r="K224" s="136"/>
      <c r="L224" s="139"/>
      <c r="M224" s="136"/>
      <c r="N224" s="134"/>
      <c r="O224" s="136"/>
      <c r="P224" s="136"/>
      <c r="Q224" s="136"/>
      <c r="R224" s="136"/>
      <c r="S224" s="136"/>
      <c r="T224" s="136"/>
      <c r="U224" s="136"/>
      <c r="V224" s="136"/>
      <c r="W224" s="136"/>
      <c r="X224" s="136"/>
    </row>
    <row r="225" spans="1:24" x14ac:dyDescent="0.2">
      <c r="A225" s="132"/>
      <c r="B225" s="132"/>
      <c r="C225" s="133"/>
      <c r="D225" s="134"/>
      <c r="E225" s="135"/>
      <c r="F225" s="136"/>
      <c r="G225" s="136"/>
      <c r="H225" s="137"/>
      <c r="I225" s="136"/>
      <c r="J225" s="138"/>
      <c r="K225" s="136"/>
      <c r="L225" s="139"/>
      <c r="M225" s="136"/>
      <c r="N225" s="134"/>
      <c r="O225" s="136"/>
      <c r="P225" s="136"/>
      <c r="Q225" s="136"/>
      <c r="R225" s="136"/>
      <c r="S225" s="136"/>
      <c r="T225" s="136"/>
      <c r="U225" s="136"/>
      <c r="V225" s="136"/>
      <c r="W225" s="136"/>
      <c r="X225" s="136"/>
    </row>
    <row r="226" spans="1:24" x14ac:dyDescent="0.2">
      <c r="A226" s="132"/>
      <c r="B226" s="132"/>
      <c r="C226" s="133"/>
      <c r="D226" s="134"/>
      <c r="E226" s="135"/>
      <c r="F226" s="136"/>
      <c r="G226" s="136"/>
      <c r="H226" s="137"/>
      <c r="I226" s="136"/>
      <c r="J226" s="138"/>
      <c r="K226" s="136"/>
      <c r="L226" s="139"/>
      <c r="M226" s="136"/>
      <c r="N226" s="134"/>
      <c r="O226" s="136"/>
      <c r="P226" s="136"/>
      <c r="Q226" s="136"/>
      <c r="R226" s="136"/>
      <c r="S226" s="136"/>
      <c r="T226" s="136"/>
      <c r="U226" s="136"/>
      <c r="V226" s="136"/>
      <c r="W226" s="136"/>
      <c r="X226" s="136"/>
    </row>
    <row r="227" spans="1:24" x14ac:dyDescent="0.2">
      <c r="A227" s="132"/>
      <c r="B227" s="179"/>
      <c r="C227" s="180"/>
      <c r="D227" s="181"/>
      <c r="E227" s="179"/>
      <c r="F227" s="179"/>
      <c r="G227" s="179"/>
      <c r="H227" s="136"/>
      <c r="I227" s="179"/>
      <c r="J227" s="179"/>
      <c r="K227" s="179"/>
      <c r="L227" s="182"/>
      <c r="M227" s="182"/>
      <c r="N227" s="181"/>
      <c r="O227" s="179"/>
      <c r="P227" s="136"/>
      <c r="Q227" s="136"/>
      <c r="R227" s="136"/>
      <c r="S227" s="136"/>
      <c r="T227" s="179"/>
      <c r="U227" s="136"/>
      <c r="V227" s="136"/>
      <c r="W227" s="136"/>
      <c r="X227" s="136"/>
    </row>
    <row r="228" spans="1:24" x14ac:dyDescent="0.2">
      <c r="A228" s="132"/>
      <c r="B228" s="179"/>
      <c r="C228" s="180"/>
      <c r="D228" s="181"/>
      <c r="E228" s="179"/>
      <c r="F228" s="179"/>
      <c r="G228" s="136"/>
      <c r="H228" s="179"/>
      <c r="I228" s="179"/>
      <c r="J228" s="179"/>
      <c r="K228" s="179"/>
      <c r="L228" s="182"/>
      <c r="M228" s="182"/>
      <c r="N228" s="181"/>
      <c r="O228" s="179"/>
      <c r="P228" s="136"/>
      <c r="Q228" s="136"/>
      <c r="R228" s="136"/>
      <c r="S228" s="136"/>
      <c r="T228" s="179"/>
      <c r="U228" s="136"/>
      <c r="V228" s="136"/>
      <c r="W228" s="136"/>
      <c r="X228" s="136"/>
    </row>
    <row r="229" spans="1:24" x14ac:dyDescent="0.2">
      <c r="A229" s="132"/>
      <c r="B229" s="179"/>
      <c r="C229" s="180"/>
      <c r="D229" s="181"/>
      <c r="E229" s="179"/>
      <c r="F229" s="179"/>
      <c r="G229" s="136"/>
      <c r="H229" s="179"/>
      <c r="I229" s="179"/>
      <c r="J229" s="179"/>
      <c r="K229" s="179"/>
      <c r="L229" s="181"/>
      <c r="M229" s="181"/>
      <c r="N229" s="181"/>
      <c r="O229" s="179"/>
      <c r="P229" s="136"/>
      <c r="Q229" s="136"/>
      <c r="R229" s="136"/>
      <c r="S229" s="136"/>
      <c r="T229" s="179"/>
      <c r="U229" s="136"/>
      <c r="V229" s="136"/>
      <c r="W229" s="136"/>
      <c r="X229" s="136"/>
    </row>
    <row r="230" spans="1:24" x14ac:dyDescent="0.2">
      <c r="A230" s="132"/>
      <c r="B230" s="179"/>
      <c r="C230" s="180"/>
      <c r="D230" s="181"/>
      <c r="E230" s="179"/>
      <c r="F230" s="179"/>
      <c r="G230" s="136"/>
      <c r="H230" s="179"/>
      <c r="I230" s="179"/>
      <c r="J230" s="179"/>
      <c r="K230" s="179"/>
      <c r="L230" s="181"/>
      <c r="M230" s="181"/>
      <c r="N230" s="181"/>
      <c r="O230" s="179"/>
      <c r="P230" s="136"/>
      <c r="Q230" s="136"/>
      <c r="R230" s="136"/>
      <c r="S230" s="136"/>
      <c r="T230" s="179"/>
      <c r="U230" s="136"/>
      <c r="V230" s="136"/>
      <c r="W230" s="136"/>
      <c r="X230" s="136"/>
    </row>
    <row r="231" spans="1:24" x14ac:dyDescent="0.2">
      <c r="A231" s="132"/>
      <c r="B231" s="179"/>
      <c r="C231" s="180"/>
      <c r="D231" s="181"/>
      <c r="E231" s="179"/>
      <c r="F231" s="179"/>
      <c r="G231" s="136"/>
      <c r="H231" s="179"/>
      <c r="I231" s="179"/>
      <c r="J231" s="179"/>
      <c r="K231" s="179"/>
      <c r="L231" s="181"/>
      <c r="M231" s="181"/>
      <c r="N231" s="181"/>
      <c r="O231" s="179"/>
      <c r="P231" s="136"/>
      <c r="Q231" s="136"/>
      <c r="R231" s="136"/>
      <c r="S231" s="136"/>
      <c r="T231" s="179"/>
      <c r="U231" s="136"/>
      <c r="V231" s="136"/>
      <c r="W231" s="136"/>
      <c r="X231" s="136"/>
    </row>
    <row r="232" spans="1:24" x14ac:dyDescent="0.2">
      <c r="A232" s="132"/>
      <c r="B232" s="179"/>
      <c r="C232" s="180"/>
      <c r="D232" s="181"/>
      <c r="E232" s="179"/>
      <c r="F232" s="187"/>
      <c r="G232" s="136"/>
      <c r="H232" s="136"/>
      <c r="I232" s="179"/>
      <c r="J232" s="179"/>
      <c r="K232" s="179"/>
      <c r="L232" s="182"/>
      <c r="M232" s="182"/>
      <c r="N232" s="181"/>
      <c r="O232" s="179"/>
      <c r="P232" s="136"/>
      <c r="Q232" s="136"/>
      <c r="R232" s="136"/>
      <c r="S232" s="136"/>
      <c r="T232" s="179"/>
      <c r="U232" s="136"/>
      <c r="V232" s="136"/>
      <c r="W232" s="136"/>
      <c r="X232" s="136"/>
    </row>
    <row r="233" spans="1:24" x14ac:dyDescent="0.2">
      <c r="A233" s="132"/>
      <c r="B233" s="179"/>
      <c r="C233" s="180"/>
      <c r="D233" s="181"/>
      <c r="E233" s="179"/>
      <c r="F233" s="179"/>
      <c r="G233" s="136"/>
      <c r="H233" s="179"/>
      <c r="I233" s="179"/>
      <c r="J233" s="185"/>
      <c r="K233" s="179"/>
      <c r="L233" s="182"/>
      <c r="M233" s="182"/>
      <c r="N233" s="181"/>
      <c r="O233" s="179"/>
      <c r="P233" s="136"/>
      <c r="Q233" s="136"/>
      <c r="R233" s="136"/>
      <c r="S233" s="136"/>
      <c r="T233" s="179"/>
      <c r="U233" s="136"/>
      <c r="V233" s="136"/>
      <c r="W233" s="136"/>
      <c r="X233" s="136"/>
    </row>
    <row r="234" spans="1:24" x14ac:dyDescent="0.2">
      <c r="A234" s="132"/>
      <c r="B234" s="179"/>
      <c r="C234" s="180"/>
      <c r="D234" s="181"/>
      <c r="E234" s="179"/>
      <c r="F234" s="183"/>
      <c r="G234" s="179"/>
      <c r="H234" s="136"/>
      <c r="I234" s="179"/>
      <c r="J234" s="185"/>
      <c r="K234" s="179"/>
      <c r="L234" s="182"/>
      <c r="M234" s="182"/>
      <c r="N234" s="181"/>
      <c r="O234" s="179"/>
      <c r="P234" s="136"/>
      <c r="Q234" s="136"/>
      <c r="R234" s="136"/>
      <c r="S234" s="136"/>
      <c r="T234" s="179"/>
      <c r="U234" s="136"/>
      <c r="V234" s="136"/>
      <c r="W234" s="136"/>
      <c r="X234" s="136"/>
    </row>
    <row r="235" spans="1:24" x14ac:dyDescent="0.2">
      <c r="A235" s="132"/>
      <c r="B235" s="179"/>
      <c r="C235" s="180"/>
      <c r="D235" s="181"/>
      <c r="E235" s="179"/>
      <c r="F235" s="179"/>
      <c r="G235" s="179"/>
      <c r="H235" s="136"/>
      <c r="I235" s="179"/>
      <c r="J235" s="179"/>
      <c r="K235" s="179"/>
      <c r="L235" s="181"/>
      <c r="M235" s="181"/>
      <c r="N235" s="181"/>
      <c r="O235" s="179"/>
      <c r="P235" s="136"/>
      <c r="Q235" s="136"/>
      <c r="R235" s="136"/>
      <c r="S235" s="136"/>
      <c r="T235" s="179"/>
      <c r="U235" s="136"/>
      <c r="V235" s="136"/>
      <c r="W235" s="136"/>
      <c r="X235" s="136"/>
    </row>
    <row r="236" spans="1:24" x14ac:dyDescent="0.2">
      <c r="A236" s="132"/>
      <c r="B236" s="179"/>
      <c r="C236" s="180"/>
      <c r="D236" s="181"/>
      <c r="E236" s="179"/>
      <c r="F236" s="183"/>
      <c r="G236" s="179"/>
      <c r="H236" s="136"/>
      <c r="I236" s="179"/>
      <c r="J236" s="179"/>
      <c r="K236" s="179"/>
      <c r="L236" s="182"/>
      <c r="M236" s="182"/>
      <c r="N236" s="181"/>
      <c r="O236" s="179"/>
      <c r="P236" s="136"/>
      <c r="Q236" s="136"/>
      <c r="R236" s="136"/>
      <c r="S236" s="136"/>
      <c r="T236" s="179"/>
      <c r="U236" s="136"/>
      <c r="V236" s="136"/>
      <c r="W236" s="136"/>
      <c r="X236" s="136"/>
    </row>
    <row r="237" spans="1:24" x14ac:dyDescent="0.2">
      <c r="A237" s="132"/>
      <c r="B237" s="179"/>
      <c r="C237" s="180"/>
      <c r="D237" s="181"/>
      <c r="E237" s="179"/>
      <c r="F237" s="179"/>
      <c r="G237" s="179"/>
      <c r="H237" s="179"/>
      <c r="I237" s="179"/>
      <c r="J237" s="185"/>
      <c r="K237" s="179"/>
      <c r="L237" s="182"/>
      <c r="M237" s="182"/>
      <c r="N237" s="181"/>
      <c r="O237" s="179"/>
      <c r="P237" s="136"/>
      <c r="Q237" s="136"/>
      <c r="R237" s="136"/>
      <c r="S237" s="136"/>
      <c r="T237" s="179"/>
      <c r="U237" s="136"/>
      <c r="V237" s="136"/>
      <c r="W237" s="136"/>
      <c r="X237" s="136"/>
    </row>
    <row r="238" spans="1:24" x14ac:dyDescent="0.2">
      <c r="A238" s="132"/>
      <c r="B238" s="179"/>
      <c r="C238" s="180"/>
      <c r="D238" s="181"/>
      <c r="E238" s="179"/>
      <c r="F238" s="179"/>
      <c r="G238" s="179"/>
      <c r="H238" s="136"/>
      <c r="I238" s="179"/>
      <c r="J238" s="179"/>
      <c r="K238" s="179"/>
      <c r="L238" s="182"/>
      <c r="M238" s="182"/>
      <c r="N238" s="181"/>
      <c r="O238" s="179"/>
      <c r="P238" s="136"/>
      <c r="Q238" s="136"/>
      <c r="R238" s="136"/>
      <c r="S238" s="136"/>
      <c r="T238" s="179"/>
      <c r="U238" s="136"/>
      <c r="V238" s="136"/>
      <c r="W238" s="136"/>
      <c r="X238" s="136"/>
    </row>
    <row r="239" spans="1:24" x14ac:dyDescent="0.2">
      <c r="A239" s="132"/>
      <c r="B239" s="179"/>
      <c r="C239" s="180"/>
      <c r="D239" s="181"/>
      <c r="E239" s="179"/>
      <c r="F239" s="183"/>
      <c r="G239" s="179"/>
      <c r="H239" s="179"/>
      <c r="I239" s="179"/>
      <c r="J239" s="184"/>
      <c r="K239" s="179"/>
      <c r="L239" s="182"/>
      <c r="M239" s="182"/>
      <c r="N239" s="181"/>
      <c r="O239" s="136"/>
      <c r="P239" s="136"/>
      <c r="Q239" s="136"/>
      <c r="R239" s="136"/>
      <c r="S239" s="136"/>
      <c r="T239" s="179"/>
      <c r="U239" s="136"/>
      <c r="V239" s="136"/>
      <c r="W239" s="136"/>
      <c r="X239" s="136"/>
    </row>
    <row r="240" spans="1:24" x14ac:dyDescent="0.2">
      <c r="A240" s="132"/>
      <c r="B240" s="179"/>
      <c r="C240" s="180"/>
      <c r="D240" s="181"/>
      <c r="E240" s="179"/>
      <c r="F240" s="183"/>
      <c r="G240" s="179"/>
      <c r="H240" s="179"/>
      <c r="I240" s="179"/>
      <c r="J240" s="179"/>
      <c r="K240" s="179"/>
      <c r="L240" s="182"/>
      <c r="M240" s="182"/>
      <c r="N240" s="181"/>
      <c r="O240" s="136"/>
      <c r="P240" s="136"/>
      <c r="Q240" s="136"/>
      <c r="R240" s="136"/>
      <c r="S240" s="136"/>
      <c r="T240" s="179"/>
      <c r="U240" s="136"/>
      <c r="V240" s="136"/>
      <c r="W240" s="136"/>
      <c r="X240" s="136"/>
    </row>
    <row r="241" spans="1:24" x14ac:dyDescent="0.2">
      <c r="A241" s="132"/>
      <c r="B241" s="179"/>
      <c r="C241" s="180"/>
      <c r="D241" s="181"/>
      <c r="E241" s="184"/>
      <c r="F241" s="183"/>
      <c r="G241" s="179"/>
      <c r="H241" s="136"/>
      <c r="I241" s="179"/>
      <c r="J241" s="179"/>
      <c r="K241" s="179"/>
      <c r="L241" s="182"/>
      <c r="M241" s="182"/>
      <c r="N241" s="181"/>
      <c r="O241" s="179"/>
      <c r="P241" s="136"/>
      <c r="Q241" s="136"/>
      <c r="R241" s="136"/>
      <c r="S241" s="136"/>
      <c r="T241" s="179"/>
      <c r="U241" s="136"/>
      <c r="V241" s="136"/>
      <c r="W241" s="136"/>
      <c r="X241" s="136"/>
    </row>
    <row r="242" spans="1:24" x14ac:dyDescent="0.2">
      <c r="A242" s="132"/>
      <c r="B242" s="179"/>
      <c r="C242" s="180"/>
      <c r="D242" s="181"/>
      <c r="E242" s="179"/>
      <c r="F242" s="183"/>
      <c r="G242" s="179"/>
      <c r="H242" s="184"/>
      <c r="I242" s="179"/>
      <c r="J242" s="179"/>
      <c r="K242" s="179"/>
      <c r="L242" s="182"/>
      <c r="M242" s="182"/>
      <c r="N242" s="181"/>
      <c r="O242" s="179"/>
      <c r="P242" s="136"/>
      <c r="Q242" s="136"/>
      <c r="R242" s="136"/>
      <c r="S242" s="136"/>
      <c r="T242" s="179"/>
      <c r="U242" s="136"/>
      <c r="V242" s="136"/>
      <c r="W242" s="136"/>
      <c r="X242" s="136"/>
    </row>
    <row r="243" spans="1:24" x14ac:dyDescent="0.2">
      <c r="A243" s="132"/>
      <c r="B243" s="179"/>
      <c r="C243" s="180"/>
      <c r="D243" s="181"/>
      <c r="E243" s="179"/>
      <c r="F243" s="179"/>
      <c r="G243" s="179"/>
      <c r="H243" s="136"/>
      <c r="I243" s="179"/>
      <c r="J243" s="179"/>
      <c r="K243" s="179"/>
      <c r="L243" s="182"/>
      <c r="M243" s="182"/>
      <c r="N243" s="181"/>
      <c r="O243" s="179"/>
      <c r="P243" s="136"/>
      <c r="Q243" s="136"/>
      <c r="R243" s="136"/>
      <c r="S243" s="136"/>
      <c r="T243" s="179"/>
      <c r="U243" s="136"/>
      <c r="V243" s="136"/>
      <c r="W243" s="136"/>
      <c r="X243" s="136"/>
    </row>
    <row r="244" spans="1:24" x14ac:dyDescent="0.2">
      <c r="A244" s="132"/>
      <c r="B244" s="179"/>
      <c r="C244" s="180"/>
      <c r="D244" s="181"/>
      <c r="E244" s="179"/>
      <c r="F244" s="179"/>
      <c r="G244" s="179"/>
      <c r="H244" s="184"/>
      <c r="I244" s="179"/>
      <c r="J244" s="179"/>
      <c r="K244" s="179"/>
      <c r="L244" s="182"/>
      <c r="M244" s="182"/>
      <c r="N244" s="181"/>
      <c r="O244" s="179"/>
      <c r="P244" s="136"/>
      <c r="Q244" s="136"/>
      <c r="R244" s="136"/>
      <c r="S244" s="136"/>
      <c r="T244" s="179"/>
      <c r="U244" s="136"/>
      <c r="V244" s="136"/>
      <c r="W244" s="136"/>
      <c r="X244" s="136"/>
    </row>
    <row r="245" spans="1:24" x14ac:dyDescent="0.2">
      <c r="A245" s="132"/>
      <c r="B245" s="179"/>
      <c r="C245" s="180"/>
      <c r="D245" s="181"/>
      <c r="E245" s="179"/>
      <c r="F245" s="183"/>
      <c r="G245" s="179"/>
      <c r="H245" s="136"/>
      <c r="I245" s="179"/>
      <c r="J245" s="179"/>
      <c r="K245" s="179"/>
      <c r="L245" s="182"/>
      <c r="M245" s="182"/>
      <c r="N245" s="181"/>
      <c r="O245" s="179"/>
      <c r="P245" s="136"/>
      <c r="Q245" s="136"/>
      <c r="R245" s="136"/>
      <c r="S245" s="136"/>
      <c r="T245" s="179"/>
      <c r="U245" s="136"/>
      <c r="V245" s="136"/>
      <c r="W245" s="136"/>
      <c r="X245" s="136"/>
    </row>
    <row r="246" spans="1:24" x14ac:dyDescent="0.2">
      <c r="A246" s="132"/>
      <c r="B246" s="179"/>
      <c r="C246" s="180"/>
      <c r="D246" s="181"/>
      <c r="E246" s="179"/>
      <c r="F246" s="179"/>
      <c r="G246" s="179"/>
      <c r="H246" s="136"/>
      <c r="I246" s="179"/>
      <c r="J246" s="179"/>
      <c r="K246" s="179"/>
      <c r="L246" s="182"/>
      <c r="M246" s="182"/>
      <c r="N246" s="181"/>
      <c r="O246" s="179"/>
      <c r="P246" s="136"/>
      <c r="Q246" s="136"/>
      <c r="R246" s="136"/>
      <c r="S246" s="136"/>
      <c r="T246" s="179"/>
      <c r="U246" s="136"/>
      <c r="V246" s="136"/>
      <c r="W246" s="136"/>
      <c r="X246" s="136"/>
    </row>
    <row r="247" spans="1:24" x14ac:dyDescent="0.2">
      <c r="A247" s="132"/>
      <c r="B247" s="179"/>
      <c r="C247" s="180"/>
      <c r="D247" s="181"/>
      <c r="E247" s="179"/>
      <c r="F247" s="183"/>
      <c r="G247" s="179"/>
      <c r="H247" s="136"/>
      <c r="I247" s="179"/>
      <c r="J247" s="179"/>
      <c r="K247" s="136"/>
      <c r="L247" s="182"/>
      <c r="M247" s="182"/>
      <c r="N247" s="181"/>
      <c r="O247" s="179"/>
      <c r="P247" s="136"/>
      <c r="Q247" s="136"/>
      <c r="R247" s="136"/>
      <c r="S247" s="136"/>
      <c r="T247" s="179"/>
      <c r="U247" s="136"/>
      <c r="V247" s="136"/>
      <c r="W247" s="136"/>
      <c r="X247" s="136"/>
    </row>
    <row r="248" spans="1:24" x14ac:dyDescent="0.2">
      <c r="A248" s="132"/>
      <c r="B248" s="179"/>
      <c r="C248" s="180"/>
      <c r="D248" s="181"/>
      <c r="E248" s="179"/>
      <c r="F248" s="179"/>
      <c r="G248" s="179"/>
      <c r="H248" s="136"/>
      <c r="I248" s="179"/>
      <c r="J248" s="179"/>
      <c r="K248" s="179"/>
      <c r="L248" s="182"/>
      <c r="M248" s="182"/>
      <c r="N248" s="181"/>
      <c r="O248" s="179"/>
      <c r="P248" s="136"/>
      <c r="Q248" s="136"/>
      <c r="R248" s="136"/>
      <c r="S248" s="136"/>
      <c r="T248" s="179"/>
      <c r="U248" s="136"/>
      <c r="V248" s="136"/>
      <c r="W248" s="136"/>
      <c r="X248" s="136"/>
    </row>
    <row r="249" spans="1:24" x14ac:dyDescent="0.2">
      <c r="A249" s="132"/>
      <c r="B249" s="179"/>
      <c r="C249" s="180"/>
      <c r="D249" s="181"/>
      <c r="E249" s="179"/>
      <c r="F249" s="179"/>
      <c r="G249" s="179"/>
      <c r="H249" s="179"/>
      <c r="I249" s="179"/>
      <c r="J249" s="179"/>
      <c r="K249" s="179"/>
      <c r="L249" s="182"/>
      <c r="M249" s="182"/>
      <c r="N249" s="181"/>
      <c r="O249" s="179"/>
      <c r="P249" s="136"/>
      <c r="Q249" s="136"/>
      <c r="R249" s="136"/>
      <c r="S249" s="136"/>
      <c r="T249" s="179"/>
      <c r="U249" s="136"/>
      <c r="V249" s="136"/>
      <c r="W249" s="136"/>
      <c r="X249" s="136"/>
    </row>
    <row r="250" spans="1:24" x14ac:dyDescent="0.2">
      <c r="A250" s="132"/>
      <c r="B250" s="179"/>
      <c r="C250" s="180"/>
      <c r="D250" s="181"/>
      <c r="E250" s="179"/>
      <c r="F250" s="186"/>
      <c r="G250" s="179"/>
      <c r="H250" s="188"/>
      <c r="I250" s="179"/>
      <c r="J250" s="179"/>
      <c r="K250" s="179"/>
      <c r="L250" s="182"/>
      <c r="M250" s="182"/>
      <c r="N250" s="181"/>
      <c r="O250" s="179"/>
      <c r="P250" s="136"/>
      <c r="Q250" s="136"/>
      <c r="R250" s="136"/>
      <c r="S250" s="136"/>
      <c r="T250" s="179"/>
      <c r="U250" s="136"/>
      <c r="V250" s="136"/>
      <c r="W250" s="136"/>
      <c r="X250" s="136"/>
    </row>
    <row r="251" spans="1:24" x14ac:dyDescent="0.2">
      <c r="A251" s="132"/>
      <c r="B251" s="179"/>
      <c r="C251" s="180"/>
      <c r="D251" s="181"/>
      <c r="E251" s="179"/>
      <c r="F251" s="184"/>
      <c r="G251" s="179"/>
      <c r="H251" s="136"/>
      <c r="I251" s="179"/>
      <c r="J251" s="184"/>
      <c r="K251" s="179"/>
      <c r="L251" s="182"/>
      <c r="M251" s="182"/>
      <c r="N251" s="181"/>
      <c r="O251" s="179"/>
      <c r="P251" s="136"/>
      <c r="Q251" s="136"/>
      <c r="R251" s="136"/>
      <c r="S251" s="136"/>
      <c r="T251" s="179"/>
      <c r="U251" s="136"/>
      <c r="V251" s="136"/>
      <c r="W251" s="136"/>
      <c r="X251" s="136"/>
    </row>
    <row r="252" spans="1:24" x14ac:dyDescent="0.2">
      <c r="A252" s="132"/>
      <c r="B252" s="132"/>
      <c r="C252" s="133"/>
      <c r="D252" s="134"/>
      <c r="E252" s="135"/>
      <c r="F252" s="136"/>
      <c r="G252" s="136"/>
      <c r="H252" s="137"/>
      <c r="I252" s="136"/>
      <c r="J252" s="138"/>
      <c r="K252" s="136"/>
      <c r="L252" s="139"/>
      <c r="M252" s="136"/>
      <c r="N252" s="134"/>
      <c r="O252" s="136"/>
      <c r="P252" s="136"/>
      <c r="Q252" s="136"/>
      <c r="R252" s="136"/>
      <c r="S252" s="136"/>
      <c r="T252" s="136"/>
      <c r="U252" s="136"/>
      <c r="V252" s="136"/>
      <c r="W252" s="136"/>
      <c r="X252" s="136"/>
    </row>
    <row r="253" spans="1:24" x14ac:dyDescent="0.2">
      <c r="A253" s="132"/>
      <c r="B253" s="132"/>
      <c r="C253" s="133"/>
      <c r="D253" s="134"/>
      <c r="E253" s="135"/>
      <c r="F253" s="136"/>
      <c r="G253" s="136"/>
      <c r="H253" s="137"/>
      <c r="I253" s="136"/>
      <c r="J253" s="138"/>
      <c r="K253" s="136"/>
      <c r="L253" s="139"/>
      <c r="M253" s="136"/>
      <c r="N253" s="134"/>
      <c r="O253" s="136"/>
      <c r="P253" s="136"/>
      <c r="Q253" s="136"/>
      <c r="R253" s="136"/>
      <c r="S253" s="136"/>
      <c r="T253" s="136"/>
      <c r="U253" s="136"/>
      <c r="V253" s="136"/>
      <c r="W253" s="136"/>
      <c r="X253" s="136"/>
    </row>
    <row r="254" spans="1:24" x14ac:dyDescent="0.2">
      <c r="A254" s="132"/>
      <c r="B254" s="132"/>
      <c r="C254" s="133"/>
      <c r="D254" s="134"/>
      <c r="E254" s="135"/>
      <c r="F254" s="136"/>
      <c r="G254" s="136"/>
      <c r="H254" s="137"/>
      <c r="I254" s="136"/>
      <c r="J254" s="138"/>
      <c r="K254" s="136"/>
      <c r="L254" s="139"/>
      <c r="M254" s="136"/>
      <c r="N254" s="134"/>
      <c r="O254" s="136"/>
      <c r="P254" s="136"/>
      <c r="Q254" s="136"/>
      <c r="R254" s="136"/>
      <c r="S254" s="136"/>
      <c r="T254" s="136"/>
      <c r="U254" s="136"/>
      <c r="V254" s="136"/>
      <c r="W254" s="136"/>
      <c r="X254" s="136"/>
    </row>
    <row r="255" spans="1:24" x14ac:dyDescent="0.2">
      <c r="A255" s="132"/>
      <c r="B255" s="132"/>
      <c r="C255" s="133"/>
      <c r="D255" s="134"/>
      <c r="E255" s="135"/>
      <c r="F255" s="136"/>
      <c r="G255" s="136"/>
      <c r="H255" s="137"/>
      <c r="I255" s="136"/>
      <c r="J255" s="138"/>
      <c r="K255" s="136"/>
      <c r="L255" s="139"/>
      <c r="M255" s="136"/>
      <c r="N255" s="134"/>
      <c r="O255" s="136"/>
      <c r="P255" s="136"/>
      <c r="Q255" s="136"/>
      <c r="R255" s="136"/>
      <c r="S255" s="136"/>
      <c r="T255" s="136"/>
      <c r="U255" s="136"/>
      <c r="V255" s="136"/>
      <c r="W255" s="136"/>
      <c r="X255" s="136"/>
    </row>
    <row r="256" spans="1:24" x14ac:dyDescent="0.2">
      <c r="A256" s="132"/>
      <c r="B256" s="132"/>
      <c r="C256" s="133"/>
      <c r="D256" s="134"/>
      <c r="E256" s="135"/>
      <c r="F256" s="136"/>
      <c r="G256" s="136"/>
      <c r="H256" s="137"/>
      <c r="I256" s="136"/>
      <c r="J256" s="138"/>
      <c r="K256" s="136"/>
      <c r="L256" s="139"/>
      <c r="M256" s="136"/>
      <c r="N256" s="134"/>
      <c r="O256" s="136"/>
      <c r="P256" s="136"/>
      <c r="Q256" s="136"/>
      <c r="R256" s="136"/>
      <c r="S256" s="136"/>
      <c r="T256" s="136"/>
      <c r="U256" s="136"/>
      <c r="V256" s="136"/>
      <c r="W256" s="136"/>
      <c r="X256" s="136"/>
    </row>
    <row r="257" spans="1:24" x14ac:dyDescent="0.2">
      <c r="A257" s="132"/>
      <c r="B257" s="132"/>
      <c r="C257" s="133"/>
      <c r="D257" s="134"/>
      <c r="E257" s="135"/>
      <c r="F257" s="136"/>
      <c r="G257" s="136"/>
      <c r="H257" s="137"/>
      <c r="I257" s="136"/>
      <c r="J257" s="138"/>
      <c r="K257" s="136"/>
      <c r="L257" s="139"/>
      <c r="M257" s="136"/>
      <c r="N257" s="134"/>
      <c r="O257" s="136"/>
      <c r="P257" s="136"/>
      <c r="Q257" s="136"/>
      <c r="R257" s="136"/>
      <c r="S257" s="136"/>
      <c r="T257" s="136"/>
      <c r="U257" s="136"/>
      <c r="V257" s="136"/>
      <c r="W257" s="136"/>
      <c r="X257" s="136"/>
    </row>
    <row r="258" spans="1:24" x14ac:dyDescent="0.2">
      <c r="A258" s="132"/>
      <c r="B258" s="132"/>
      <c r="C258" s="133"/>
      <c r="D258" s="134"/>
      <c r="E258" s="135"/>
      <c r="F258" s="136"/>
      <c r="G258" s="136"/>
      <c r="H258" s="137"/>
      <c r="I258" s="136"/>
      <c r="J258" s="138"/>
      <c r="K258" s="136"/>
      <c r="L258" s="139"/>
      <c r="M258" s="136"/>
      <c r="N258" s="134"/>
      <c r="O258" s="136"/>
      <c r="P258" s="136"/>
      <c r="Q258" s="136"/>
      <c r="R258" s="136"/>
      <c r="S258" s="136"/>
      <c r="T258" s="136"/>
      <c r="U258" s="136"/>
      <c r="V258" s="136"/>
      <c r="W258" s="136"/>
      <c r="X258" s="136"/>
    </row>
    <row r="259" spans="1:24" x14ac:dyDescent="0.2">
      <c r="A259" s="132"/>
      <c r="B259" s="132"/>
      <c r="C259" s="133"/>
      <c r="D259" s="134"/>
      <c r="E259" s="135"/>
      <c r="F259" s="136"/>
      <c r="G259" s="136"/>
      <c r="H259" s="137"/>
      <c r="I259" s="136"/>
      <c r="J259" s="138"/>
      <c r="K259" s="136"/>
      <c r="L259" s="139"/>
      <c r="M259" s="136"/>
      <c r="N259" s="134"/>
      <c r="O259" s="136"/>
      <c r="P259" s="136"/>
      <c r="Q259" s="136"/>
      <c r="R259" s="136"/>
      <c r="S259" s="136"/>
      <c r="T259" s="136"/>
      <c r="U259" s="136"/>
      <c r="V259" s="136"/>
      <c r="W259" s="136"/>
      <c r="X259" s="136"/>
    </row>
    <row r="260" spans="1:24" x14ac:dyDescent="0.2">
      <c r="A260" s="132"/>
      <c r="B260" s="191"/>
      <c r="C260" s="192"/>
      <c r="D260" s="193"/>
      <c r="E260" s="191"/>
      <c r="F260" s="191"/>
      <c r="G260" s="191"/>
      <c r="H260" s="190"/>
      <c r="I260" s="191"/>
      <c r="J260" s="191"/>
      <c r="K260" s="191"/>
      <c r="L260" s="194"/>
      <c r="M260" s="136"/>
      <c r="N260" s="193"/>
      <c r="O260" s="191"/>
      <c r="P260" s="136"/>
      <c r="Q260" s="136"/>
      <c r="R260" s="136"/>
      <c r="S260" s="136"/>
      <c r="T260" s="191"/>
      <c r="U260" s="136"/>
      <c r="V260" s="136"/>
      <c r="W260" s="136"/>
      <c r="X260" s="136"/>
    </row>
    <row r="261" spans="1:24" x14ac:dyDescent="0.2">
      <c r="A261" s="132"/>
      <c r="B261" s="191"/>
      <c r="C261" s="192"/>
      <c r="D261" s="193"/>
      <c r="E261" s="191"/>
      <c r="F261" s="191"/>
      <c r="G261" s="191"/>
      <c r="H261" s="190"/>
      <c r="I261" s="191"/>
      <c r="J261" s="191"/>
      <c r="K261" s="191"/>
      <c r="L261" s="194"/>
      <c r="M261" s="136"/>
      <c r="N261" s="193"/>
      <c r="O261" s="191"/>
      <c r="P261" s="136"/>
      <c r="Q261" s="136"/>
      <c r="R261" s="136"/>
      <c r="S261" s="136"/>
      <c r="T261" s="191"/>
      <c r="U261" s="136"/>
      <c r="V261" s="136"/>
      <c r="W261" s="136"/>
      <c r="X261" s="136"/>
    </row>
    <row r="262" spans="1:24" x14ac:dyDescent="0.2">
      <c r="A262" s="132"/>
      <c r="B262" s="191"/>
      <c r="C262" s="192"/>
      <c r="D262" s="193"/>
      <c r="E262" s="191"/>
      <c r="F262" s="190"/>
      <c r="G262" s="191"/>
      <c r="H262" s="190"/>
      <c r="I262" s="191"/>
      <c r="J262" s="191"/>
      <c r="K262" s="191"/>
      <c r="L262" s="194"/>
      <c r="M262" s="136"/>
      <c r="N262" s="193"/>
      <c r="O262" s="191"/>
      <c r="P262" s="136"/>
      <c r="Q262" s="136"/>
      <c r="R262" s="136"/>
      <c r="S262" s="136"/>
      <c r="T262" s="191"/>
      <c r="U262" s="136"/>
      <c r="V262" s="136"/>
      <c r="W262" s="136"/>
      <c r="X262" s="136"/>
    </row>
    <row r="263" spans="1:24" x14ac:dyDescent="0.2">
      <c r="A263" s="132"/>
      <c r="B263" s="191"/>
      <c r="C263" s="192"/>
      <c r="D263" s="193"/>
      <c r="E263" s="191"/>
      <c r="F263" s="191"/>
      <c r="G263" s="198"/>
      <c r="H263" s="194"/>
      <c r="I263" s="201"/>
      <c r="J263" s="191"/>
      <c r="K263" s="191"/>
      <c r="L263" s="194"/>
      <c r="M263" s="136"/>
      <c r="N263" s="193"/>
      <c r="O263" s="191"/>
      <c r="P263" s="136"/>
      <c r="Q263" s="136"/>
      <c r="R263" s="136"/>
      <c r="S263" s="136"/>
      <c r="T263" s="191"/>
      <c r="U263" s="136"/>
      <c r="V263" s="136"/>
      <c r="W263" s="136"/>
      <c r="X263" s="136"/>
    </row>
    <row r="264" spans="1:24" x14ac:dyDescent="0.2">
      <c r="A264" s="132"/>
      <c r="B264" s="191"/>
      <c r="C264" s="192"/>
      <c r="D264" s="193"/>
      <c r="E264" s="191"/>
      <c r="F264" s="191"/>
      <c r="G264" s="198"/>
      <c r="H264" s="194"/>
      <c r="I264" s="201"/>
      <c r="J264" s="191"/>
      <c r="K264" s="191"/>
      <c r="L264" s="194"/>
      <c r="M264" s="136"/>
      <c r="N264" s="193"/>
      <c r="O264" s="191"/>
      <c r="P264" s="136"/>
      <c r="Q264" s="136"/>
      <c r="R264" s="136"/>
      <c r="S264" s="136"/>
      <c r="T264" s="191"/>
      <c r="U264" s="136"/>
      <c r="V264" s="136"/>
      <c r="W264" s="136"/>
      <c r="X264" s="136"/>
    </row>
    <row r="265" spans="1:24" x14ac:dyDescent="0.2">
      <c r="A265" s="132"/>
      <c r="B265" s="191"/>
      <c r="C265" s="192"/>
      <c r="D265" s="193"/>
      <c r="E265" s="200"/>
      <c r="F265" s="196"/>
      <c r="G265" s="191"/>
      <c r="H265" s="191"/>
      <c r="I265" s="191"/>
      <c r="J265" s="191"/>
      <c r="K265" s="191"/>
      <c r="L265" s="194"/>
      <c r="M265" s="136"/>
      <c r="N265" s="193"/>
      <c r="O265" s="191"/>
      <c r="P265" s="191"/>
      <c r="Q265" s="191"/>
      <c r="R265" s="191"/>
      <c r="S265" s="191"/>
      <c r="T265" s="191"/>
      <c r="U265" s="191"/>
      <c r="V265" s="136"/>
      <c r="W265" s="136"/>
      <c r="X265" s="136"/>
    </row>
    <row r="266" spans="1:24" x14ac:dyDescent="0.2">
      <c r="A266" s="132"/>
      <c r="B266" s="191"/>
      <c r="C266" s="192"/>
      <c r="D266" s="193"/>
      <c r="E266" s="200"/>
      <c r="F266" s="191"/>
      <c r="G266" s="191"/>
      <c r="H266" s="191"/>
      <c r="I266" s="191"/>
      <c r="J266" s="191"/>
      <c r="K266" s="191"/>
      <c r="L266" s="194"/>
      <c r="M266" s="136"/>
      <c r="N266" s="193"/>
      <c r="O266" s="191"/>
      <c r="P266" s="191"/>
      <c r="Q266" s="191"/>
      <c r="R266" s="191"/>
      <c r="S266" s="191"/>
      <c r="T266" s="191"/>
      <c r="U266" s="191"/>
      <c r="V266" s="136"/>
      <c r="W266" s="136"/>
      <c r="X266" s="136"/>
    </row>
    <row r="267" spans="1:24" x14ac:dyDescent="0.2">
      <c r="A267" s="132"/>
      <c r="B267" s="191"/>
      <c r="C267" s="192"/>
      <c r="D267" s="193"/>
      <c r="E267" s="200"/>
      <c r="F267" s="196"/>
      <c r="G267" s="191"/>
      <c r="H267" s="191"/>
      <c r="I267" s="191"/>
      <c r="J267" s="191"/>
      <c r="K267" s="191"/>
      <c r="L267" s="194"/>
      <c r="M267" s="136"/>
      <c r="N267" s="193"/>
      <c r="O267" s="191"/>
      <c r="P267" s="191"/>
      <c r="Q267" s="191"/>
      <c r="R267" s="191"/>
      <c r="S267" s="191"/>
      <c r="T267" s="191"/>
      <c r="U267" s="191"/>
      <c r="V267" s="136"/>
      <c r="W267" s="136"/>
      <c r="X267" s="136"/>
    </row>
    <row r="268" spans="1:24" x14ac:dyDescent="0.2">
      <c r="A268" s="132"/>
      <c r="B268" s="191"/>
      <c r="C268" s="192"/>
      <c r="D268" s="193"/>
      <c r="E268" s="191"/>
      <c r="F268" s="191"/>
      <c r="G268" s="191"/>
      <c r="H268" s="191"/>
      <c r="I268" s="191"/>
      <c r="J268" s="191"/>
      <c r="K268" s="191"/>
      <c r="L268" s="194"/>
      <c r="M268" s="136"/>
      <c r="N268" s="193"/>
      <c r="O268" s="191"/>
      <c r="P268" s="191"/>
      <c r="Q268" s="191"/>
      <c r="R268" s="191"/>
      <c r="S268" s="191"/>
      <c r="T268" s="191"/>
      <c r="U268" s="191"/>
      <c r="V268" s="136"/>
      <c r="W268" s="136"/>
      <c r="X268" s="136"/>
    </row>
    <row r="269" spans="1:24" x14ac:dyDescent="0.2">
      <c r="A269" s="132"/>
      <c r="B269" s="191"/>
      <c r="C269" s="192"/>
      <c r="D269" s="193"/>
      <c r="E269" s="191"/>
      <c r="F269" s="191"/>
      <c r="G269" s="191"/>
      <c r="H269" s="191"/>
      <c r="I269" s="191"/>
      <c r="J269" s="191"/>
      <c r="K269" s="191"/>
      <c r="L269" s="194"/>
      <c r="M269" s="136"/>
      <c r="N269" s="193"/>
      <c r="O269" s="191"/>
      <c r="P269" s="191"/>
      <c r="Q269" s="191"/>
      <c r="R269" s="191"/>
      <c r="S269" s="191"/>
      <c r="T269" s="191"/>
      <c r="U269" s="191"/>
      <c r="V269" s="136"/>
      <c r="W269" s="136"/>
      <c r="X269" s="136"/>
    </row>
    <row r="270" spans="1:24" x14ac:dyDescent="0.2">
      <c r="A270" s="132"/>
      <c r="B270" s="191"/>
      <c r="C270" s="192"/>
      <c r="D270" s="193"/>
      <c r="E270" s="191"/>
      <c r="F270" s="199"/>
      <c r="G270" s="191"/>
      <c r="H270" s="198"/>
      <c r="I270" s="191"/>
      <c r="J270" s="191"/>
      <c r="K270" s="191"/>
      <c r="L270" s="194"/>
      <c r="M270" s="136"/>
      <c r="N270" s="193"/>
      <c r="O270" s="191"/>
      <c r="P270" s="191"/>
      <c r="Q270" s="191"/>
      <c r="R270" s="191"/>
      <c r="S270" s="191"/>
      <c r="T270" s="191"/>
      <c r="U270" s="191"/>
      <c r="V270" s="136"/>
      <c r="W270" s="136"/>
      <c r="X270" s="136"/>
    </row>
    <row r="271" spans="1:24" x14ac:dyDescent="0.2">
      <c r="A271" s="132"/>
      <c r="B271" s="191"/>
      <c r="C271" s="192"/>
      <c r="D271" s="193"/>
      <c r="E271" s="191"/>
      <c r="F271" s="197"/>
      <c r="G271" s="191"/>
      <c r="H271" s="191"/>
      <c r="I271" s="191"/>
      <c r="J271" s="195"/>
      <c r="K271" s="191"/>
      <c r="L271" s="194"/>
      <c r="M271" s="136"/>
      <c r="N271" s="193"/>
      <c r="O271" s="191"/>
      <c r="P271" s="191"/>
      <c r="Q271" s="191"/>
      <c r="R271" s="191"/>
      <c r="S271" s="191"/>
      <c r="T271" s="191"/>
      <c r="U271" s="191"/>
      <c r="V271" s="136"/>
      <c r="W271" s="136"/>
      <c r="X271" s="136"/>
    </row>
    <row r="272" spans="1:24" x14ac:dyDescent="0.2">
      <c r="A272" s="132"/>
      <c r="B272" s="191"/>
      <c r="C272" s="192"/>
      <c r="D272" s="193"/>
      <c r="E272" s="191"/>
      <c r="F272" s="191"/>
      <c r="G272" s="191"/>
      <c r="H272" s="191"/>
      <c r="I272" s="191"/>
      <c r="J272" s="191"/>
      <c r="K272" s="191"/>
      <c r="L272" s="194"/>
      <c r="M272" s="136"/>
      <c r="N272" s="193"/>
      <c r="O272" s="191"/>
      <c r="P272" s="191"/>
      <c r="Q272" s="191"/>
      <c r="R272" s="191"/>
      <c r="S272" s="191"/>
      <c r="T272" s="191"/>
      <c r="U272" s="191"/>
      <c r="V272" s="136"/>
      <c r="W272" s="136"/>
      <c r="X272" s="136"/>
    </row>
    <row r="273" spans="1:28" x14ac:dyDescent="0.2">
      <c r="A273" s="132"/>
      <c r="B273" s="191"/>
      <c r="C273" s="192"/>
      <c r="D273" s="193"/>
      <c r="E273" s="191"/>
      <c r="F273" s="191"/>
      <c r="G273" s="191"/>
      <c r="H273" s="191"/>
      <c r="I273" s="191"/>
      <c r="J273" s="191"/>
      <c r="K273" s="191"/>
      <c r="L273" s="194"/>
      <c r="M273" s="136"/>
      <c r="N273" s="193"/>
      <c r="O273" s="191"/>
      <c r="P273" s="191"/>
      <c r="Q273" s="191"/>
      <c r="R273" s="191"/>
      <c r="S273" s="191"/>
      <c r="T273" s="191"/>
      <c r="U273" s="191"/>
      <c r="V273" s="136"/>
      <c r="W273" s="136"/>
      <c r="X273" s="136"/>
    </row>
    <row r="274" spans="1:28" x14ac:dyDescent="0.2">
      <c r="A274" s="132"/>
      <c r="B274" s="191"/>
      <c r="C274" s="192"/>
      <c r="D274" s="193"/>
      <c r="E274" s="191"/>
      <c r="F274" s="191"/>
      <c r="G274" s="191"/>
      <c r="H274" s="191"/>
      <c r="I274" s="191"/>
      <c r="J274" s="191"/>
      <c r="K274" s="191"/>
      <c r="L274" s="194"/>
      <c r="M274" s="136"/>
      <c r="N274" s="193"/>
      <c r="O274" s="191"/>
      <c r="P274" s="191"/>
      <c r="Q274" s="191"/>
      <c r="R274" s="191"/>
      <c r="S274" s="191"/>
      <c r="T274" s="191"/>
      <c r="U274" s="191"/>
      <c r="V274" s="136"/>
      <c r="W274" s="136"/>
      <c r="X274" s="136"/>
    </row>
    <row r="275" spans="1:28" x14ac:dyDescent="0.2">
      <c r="A275" s="132"/>
      <c r="B275" s="132"/>
      <c r="C275" s="133"/>
      <c r="D275" s="134"/>
      <c r="E275" s="135"/>
      <c r="F275" s="136"/>
      <c r="G275" s="136"/>
      <c r="H275" s="137"/>
      <c r="I275" s="136"/>
      <c r="J275" s="138"/>
      <c r="K275" s="136"/>
      <c r="L275" s="139"/>
      <c r="M275" s="136"/>
      <c r="N275" s="134"/>
      <c r="O275" s="136"/>
      <c r="P275" s="136"/>
      <c r="Q275" s="136"/>
      <c r="R275" s="136"/>
      <c r="S275" s="136"/>
      <c r="T275" s="136"/>
      <c r="U275" s="136"/>
      <c r="V275" s="136"/>
      <c r="W275" s="136"/>
      <c r="X275" s="136"/>
    </row>
    <row r="276" spans="1:28" x14ac:dyDescent="0.2">
      <c r="A276" s="132"/>
      <c r="B276" s="132"/>
      <c r="C276" s="133"/>
      <c r="D276" s="134"/>
      <c r="E276" s="135"/>
      <c r="F276" s="136"/>
      <c r="G276" s="136"/>
      <c r="H276" s="137"/>
      <c r="I276" s="136"/>
      <c r="J276" s="138"/>
      <c r="K276" s="136"/>
      <c r="L276" s="139"/>
      <c r="M276" s="136"/>
      <c r="N276" s="134"/>
      <c r="O276" s="136"/>
      <c r="P276" s="136"/>
      <c r="Q276" s="152"/>
      <c r="R276" s="136"/>
      <c r="S276" s="152"/>
      <c r="T276" s="136"/>
      <c r="U276" s="136"/>
      <c r="V276" s="136"/>
      <c r="W276" s="136"/>
      <c r="X276" s="136"/>
    </row>
    <row r="277" spans="1:28" x14ac:dyDescent="0.2">
      <c r="A277" s="132"/>
      <c r="B277" s="132"/>
      <c r="C277" s="192"/>
      <c r="D277" s="134"/>
      <c r="E277" s="135"/>
      <c r="F277" s="136"/>
      <c r="G277" s="136"/>
      <c r="H277" s="137"/>
      <c r="I277" s="136"/>
      <c r="J277" s="138"/>
      <c r="K277" s="136"/>
      <c r="L277" s="139"/>
      <c r="M277" s="136"/>
      <c r="N277" s="134"/>
      <c r="O277" s="136"/>
      <c r="P277" s="136"/>
      <c r="Q277" s="136"/>
      <c r="R277" s="136"/>
      <c r="S277" s="136"/>
      <c r="T277" s="136"/>
      <c r="U277" s="136"/>
      <c r="V277" s="136"/>
      <c r="W277" s="136"/>
      <c r="X277" s="136"/>
    </row>
    <row r="278" spans="1:28" x14ac:dyDescent="0.2">
      <c r="A278" s="132"/>
      <c r="B278" s="132"/>
      <c r="C278" s="192"/>
      <c r="D278" s="134"/>
      <c r="E278" s="135"/>
      <c r="F278" s="136"/>
      <c r="G278" s="136"/>
      <c r="H278" s="137"/>
      <c r="I278" s="136"/>
      <c r="J278" s="138"/>
      <c r="K278" s="136"/>
      <c r="L278" s="139"/>
      <c r="M278" s="136"/>
      <c r="N278" s="134"/>
      <c r="O278" s="136"/>
      <c r="P278" s="136"/>
      <c r="Q278" s="136"/>
      <c r="R278" s="136"/>
      <c r="S278" s="136"/>
      <c r="T278" s="136"/>
      <c r="U278" s="136"/>
      <c r="V278" s="136"/>
      <c r="W278" s="136"/>
      <c r="X278" s="136"/>
    </row>
    <row r="279" spans="1:28" x14ac:dyDescent="0.2">
      <c r="A279" s="132"/>
      <c r="B279" s="132"/>
      <c r="C279" s="192"/>
      <c r="D279" s="134"/>
      <c r="E279" s="135"/>
      <c r="F279" s="136"/>
      <c r="G279" s="136"/>
      <c r="H279" s="137"/>
      <c r="I279" s="136"/>
      <c r="J279" s="138"/>
      <c r="K279" s="136"/>
      <c r="L279" s="139"/>
      <c r="M279" s="136"/>
      <c r="N279" s="134"/>
      <c r="O279" s="136"/>
      <c r="P279" s="136"/>
      <c r="Q279" s="136"/>
      <c r="R279" s="136"/>
      <c r="S279" s="136"/>
      <c r="T279" s="136"/>
      <c r="U279" s="136"/>
      <c r="V279" s="136"/>
      <c r="W279" s="136"/>
      <c r="X279" s="136"/>
    </row>
    <row r="280" spans="1:28" x14ac:dyDescent="0.2">
      <c r="A280" s="132"/>
      <c r="B280" s="132"/>
      <c r="C280" s="192"/>
      <c r="D280" s="134"/>
      <c r="E280" s="135"/>
      <c r="F280" s="136"/>
      <c r="G280" s="136"/>
      <c r="H280" s="137"/>
      <c r="I280" s="136"/>
      <c r="J280" s="138"/>
      <c r="K280" s="136"/>
      <c r="L280" s="139"/>
      <c r="M280" s="136"/>
      <c r="N280" s="134"/>
      <c r="O280" s="136"/>
      <c r="P280" s="136"/>
      <c r="Q280" s="136"/>
      <c r="R280" s="136"/>
      <c r="S280" s="136"/>
      <c r="T280" s="136"/>
      <c r="U280" s="136"/>
      <c r="V280" s="136"/>
      <c r="W280" s="136"/>
      <c r="X280" s="136"/>
    </row>
    <row r="281" spans="1:28" x14ac:dyDescent="0.2">
      <c r="A281" s="132"/>
      <c r="B281" s="132"/>
      <c r="C281" s="192"/>
      <c r="D281" s="134"/>
      <c r="E281" s="135"/>
      <c r="F281" s="136"/>
      <c r="G281" s="136"/>
      <c r="H281" s="137"/>
      <c r="I281" s="136"/>
      <c r="J281" s="138"/>
      <c r="K281" s="136"/>
      <c r="L281" s="139"/>
      <c r="M281" s="136"/>
      <c r="N281" s="134"/>
      <c r="O281" s="136"/>
      <c r="P281" s="136"/>
      <c r="Q281" s="136"/>
      <c r="R281" s="136"/>
      <c r="S281" s="136"/>
      <c r="T281" s="136"/>
      <c r="U281" s="136"/>
      <c r="V281" s="136"/>
      <c r="W281" s="136"/>
      <c r="X281" s="136"/>
      <c r="Y281" s="202"/>
      <c r="Z281" s="202"/>
      <c r="AA281" s="202"/>
      <c r="AB281" s="202"/>
    </row>
    <row r="282" spans="1:28" x14ac:dyDescent="0.2">
      <c r="A282" s="132"/>
      <c r="B282" s="132"/>
      <c r="C282" s="192"/>
      <c r="D282" s="134"/>
      <c r="E282" s="135"/>
      <c r="F282" s="136"/>
      <c r="G282" s="136"/>
      <c r="H282" s="137"/>
      <c r="I282" s="136"/>
      <c r="J282" s="138"/>
      <c r="K282" s="136"/>
      <c r="L282" s="139"/>
      <c r="M282" s="136"/>
      <c r="N282" s="134"/>
      <c r="O282" s="136"/>
      <c r="P282" s="136"/>
      <c r="Q282" s="136"/>
      <c r="R282" s="136"/>
      <c r="S282" s="136"/>
      <c r="T282" s="136"/>
      <c r="U282" s="136"/>
      <c r="V282" s="136"/>
      <c r="W282" s="136"/>
      <c r="X282" s="136"/>
      <c r="Y282" s="202"/>
      <c r="Z282" s="202"/>
      <c r="AA282" s="202"/>
      <c r="AB282" s="202"/>
    </row>
    <row r="283" spans="1:28" x14ac:dyDescent="0.2">
      <c r="A283" s="132"/>
      <c r="B283" s="132"/>
      <c r="C283" s="192"/>
      <c r="D283" s="134"/>
      <c r="E283" s="135"/>
      <c r="F283" s="136"/>
      <c r="G283" s="136"/>
      <c r="H283" s="137"/>
      <c r="I283" s="136"/>
      <c r="J283" s="138"/>
      <c r="K283" s="136"/>
      <c r="L283" s="139"/>
      <c r="M283" s="136"/>
      <c r="N283" s="134"/>
      <c r="O283" s="136"/>
      <c r="P283" s="136"/>
      <c r="Q283" s="136"/>
      <c r="R283" s="136"/>
      <c r="S283" s="136"/>
      <c r="T283" s="136"/>
      <c r="U283" s="136"/>
      <c r="V283" s="136"/>
      <c r="W283" s="136"/>
      <c r="X283" s="136"/>
      <c r="Y283" s="202"/>
      <c r="Z283" s="202"/>
      <c r="AA283" s="202"/>
      <c r="AB283" s="202"/>
    </row>
    <row r="284" spans="1:28" x14ac:dyDescent="0.2">
      <c r="A284" s="132"/>
      <c r="B284" s="132"/>
      <c r="C284" s="192"/>
      <c r="D284" s="134"/>
      <c r="E284" s="135"/>
      <c r="F284" s="136"/>
      <c r="G284" s="136"/>
      <c r="H284" s="137"/>
      <c r="I284" s="136"/>
      <c r="J284" s="138"/>
      <c r="K284" s="136"/>
      <c r="L284" s="139"/>
      <c r="M284" s="136"/>
      <c r="N284" s="134"/>
      <c r="O284" s="136"/>
      <c r="P284" s="136"/>
      <c r="Q284" s="136"/>
      <c r="R284" s="136"/>
      <c r="S284" s="136"/>
      <c r="T284" s="136"/>
      <c r="U284" s="136"/>
      <c r="V284" s="136"/>
      <c r="W284" s="136"/>
      <c r="X284" s="136"/>
      <c r="Y284" s="202"/>
      <c r="Z284" s="202"/>
      <c r="AA284" s="202"/>
      <c r="AB284" s="202"/>
    </row>
    <row r="285" spans="1:28" x14ac:dyDescent="0.2">
      <c r="A285" s="132"/>
      <c r="B285" s="132"/>
      <c r="C285" s="192"/>
      <c r="D285" s="134"/>
      <c r="E285" s="135"/>
      <c r="F285" s="136"/>
      <c r="G285" s="136"/>
      <c r="H285" s="137"/>
      <c r="I285" s="136"/>
      <c r="J285" s="138"/>
      <c r="K285" s="136"/>
      <c r="L285" s="139"/>
      <c r="M285" s="136"/>
      <c r="N285" s="134"/>
      <c r="O285" s="136"/>
      <c r="P285" s="136"/>
      <c r="Q285" s="136"/>
      <c r="R285" s="136"/>
      <c r="S285" s="136"/>
      <c r="T285" s="136"/>
      <c r="U285" s="136"/>
      <c r="V285" s="136"/>
      <c r="W285" s="136"/>
      <c r="X285" s="136"/>
      <c r="Y285" s="202"/>
      <c r="Z285" s="202"/>
      <c r="AA285" s="202"/>
      <c r="AB285" s="202"/>
    </row>
    <row r="286" spans="1:28" x14ac:dyDescent="0.2">
      <c r="A286" s="132"/>
      <c r="B286" s="132"/>
      <c r="C286" s="192"/>
      <c r="D286" s="134"/>
      <c r="E286" s="135"/>
      <c r="F286" s="136"/>
      <c r="G286" s="136"/>
      <c r="H286" s="137"/>
      <c r="I286" s="136"/>
      <c r="J286" s="138"/>
      <c r="K286" s="136"/>
      <c r="L286" s="139"/>
      <c r="M286" s="136"/>
      <c r="N286" s="134"/>
      <c r="O286" s="136"/>
      <c r="P286" s="136"/>
      <c r="Q286" s="136"/>
      <c r="R286" s="136"/>
      <c r="S286" s="136"/>
      <c r="T286" s="136"/>
      <c r="U286" s="136"/>
      <c r="V286" s="136"/>
      <c r="W286" s="136"/>
      <c r="X286" s="136"/>
      <c r="Y286" s="202"/>
      <c r="Z286" s="202"/>
      <c r="AA286" s="202"/>
      <c r="AB286" s="202"/>
    </row>
    <row r="287" spans="1:28" x14ac:dyDescent="0.2">
      <c r="A287" s="132"/>
      <c r="B287" s="132"/>
      <c r="C287" s="192"/>
      <c r="D287" s="134"/>
      <c r="E287" s="135"/>
      <c r="F287" s="136"/>
      <c r="G287" s="136"/>
      <c r="H287" s="137"/>
      <c r="I287" s="136"/>
      <c r="J287" s="138"/>
      <c r="K287" s="136"/>
      <c r="L287" s="139"/>
      <c r="M287" s="136"/>
      <c r="N287" s="134"/>
      <c r="O287" s="136"/>
      <c r="P287" s="136"/>
      <c r="Q287" s="136"/>
      <c r="R287" s="136"/>
      <c r="S287" s="136"/>
      <c r="T287" s="136"/>
      <c r="U287" s="136"/>
      <c r="V287" s="136"/>
      <c r="W287" s="136"/>
      <c r="X287" s="136"/>
      <c r="Y287" s="202"/>
      <c r="Z287" s="202"/>
      <c r="AA287" s="202"/>
      <c r="AB287" s="202"/>
    </row>
    <row r="288" spans="1:28" x14ac:dyDescent="0.2">
      <c r="A288" s="132"/>
      <c r="B288" s="132"/>
      <c r="C288" s="192"/>
      <c r="D288" s="134"/>
      <c r="E288" s="135"/>
      <c r="F288" s="136"/>
      <c r="G288" s="136"/>
      <c r="H288" s="137"/>
      <c r="I288" s="136"/>
      <c r="J288" s="138"/>
      <c r="K288" s="136"/>
      <c r="L288" s="139"/>
      <c r="M288" s="136"/>
      <c r="N288" s="134"/>
      <c r="O288" s="136"/>
      <c r="P288" s="136"/>
      <c r="Q288" s="136"/>
      <c r="R288" s="136"/>
      <c r="S288" s="136"/>
      <c r="T288" s="136"/>
      <c r="U288" s="136"/>
      <c r="V288" s="136"/>
      <c r="W288" s="136"/>
      <c r="X288" s="136"/>
      <c r="Y288" s="202"/>
      <c r="Z288" s="202"/>
      <c r="AA288" s="202"/>
      <c r="AB288" s="202"/>
    </row>
    <row r="289" spans="1:28" x14ac:dyDescent="0.2">
      <c r="A289" s="132"/>
      <c r="B289" s="132"/>
      <c r="C289" s="192"/>
      <c r="D289" s="134"/>
      <c r="E289" s="135"/>
      <c r="F289" s="136"/>
      <c r="G289" s="136"/>
      <c r="H289" s="137"/>
      <c r="I289" s="136"/>
      <c r="J289" s="138"/>
      <c r="K289" s="136"/>
      <c r="L289" s="139"/>
      <c r="M289" s="136"/>
      <c r="N289" s="134"/>
      <c r="O289" s="136"/>
      <c r="P289" s="136"/>
      <c r="Q289" s="136"/>
      <c r="R289" s="136"/>
      <c r="S289" s="136"/>
      <c r="T289" s="136"/>
      <c r="U289" s="136"/>
      <c r="V289" s="136"/>
      <c r="W289" s="136"/>
      <c r="X289" s="136"/>
      <c r="Y289" s="202"/>
      <c r="Z289" s="202"/>
      <c r="AA289" s="202"/>
      <c r="AB289" s="202"/>
    </row>
    <row r="290" spans="1:28" x14ac:dyDescent="0.2">
      <c r="A290" s="132"/>
      <c r="B290" s="132"/>
      <c r="C290" s="192"/>
      <c r="D290" s="134"/>
      <c r="E290" s="135"/>
      <c r="F290" s="136"/>
      <c r="G290" s="136"/>
      <c r="H290" s="137"/>
      <c r="I290" s="136"/>
      <c r="J290" s="138"/>
      <c r="K290" s="136"/>
      <c r="L290" s="139"/>
      <c r="M290" s="136"/>
      <c r="N290" s="134"/>
      <c r="O290" s="136"/>
      <c r="P290" s="136"/>
      <c r="Q290" s="136"/>
      <c r="R290" s="136"/>
      <c r="S290" s="136"/>
      <c r="T290" s="136"/>
      <c r="U290" s="136"/>
      <c r="V290" s="136"/>
      <c r="W290" s="136"/>
      <c r="X290" s="136"/>
      <c r="Y290" s="202"/>
      <c r="Z290" s="202"/>
      <c r="AA290" s="202"/>
      <c r="AB290" s="202"/>
    </row>
    <row r="291" spans="1:28" x14ac:dyDescent="0.2">
      <c r="A291" s="132"/>
      <c r="B291" s="132"/>
      <c r="C291" s="192"/>
      <c r="D291" s="134"/>
      <c r="E291" s="135"/>
      <c r="F291" s="136"/>
      <c r="G291" s="136"/>
      <c r="H291" s="137"/>
      <c r="I291" s="136"/>
      <c r="J291" s="138"/>
      <c r="K291" s="136"/>
      <c r="L291" s="139"/>
      <c r="M291" s="136"/>
      <c r="N291" s="134"/>
      <c r="O291" s="136"/>
      <c r="P291" s="136"/>
      <c r="Q291" s="136"/>
      <c r="R291" s="136"/>
      <c r="S291" s="136"/>
      <c r="T291" s="136"/>
      <c r="U291" s="136"/>
      <c r="V291" s="136"/>
      <c r="W291" s="136"/>
      <c r="X291" s="136"/>
      <c r="Y291" s="202"/>
      <c r="Z291" s="202"/>
      <c r="AA291" s="202"/>
      <c r="AB291" s="202"/>
    </row>
    <row r="292" spans="1:28" x14ac:dyDescent="0.2">
      <c r="A292" s="132"/>
      <c r="B292" s="132"/>
      <c r="C292" s="192"/>
      <c r="D292" s="134"/>
      <c r="E292" s="135"/>
      <c r="F292" s="136"/>
      <c r="G292" s="136"/>
      <c r="H292" s="137"/>
      <c r="I292" s="136"/>
      <c r="J292" s="138"/>
      <c r="K292" s="136"/>
      <c r="L292" s="139"/>
      <c r="M292" s="136"/>
      <c r="N292" s="134"/>
      <c r="O292" s="136"/>
      <c r="P292" s="136"/>
      <c r="Q292" s="136"/>
      <c r="R292" s="136"/>
      <c r="S292" s="136"/>
      <c r="T292" s="136"/>
      <c r="U292" s="136"/>
      <c r="V292" s="136"/>
      <c r="W292" s="136"/>
      <c r="X292" s="136"/>
      <c r="Y292" s="202"/>
      <c r="Z292" s="202"/>
      <c r="AA292" s="202"/>
      <c r="AB292" s="202"/>
    </row>
    <row r="293" spans="1:28" x14ac:dyDescent="0.2">
      <c r="A293" s="132"/>
      <c r="B293" s="132"/>
      <c r="C293" s="192"/>
      <c r="D293" s="134"/>
      <c r="E293" s="135"/>
      <c r="F293" s="136"/>
      <c r="G293" s="136"/>
      <c r="H293" s="137"/>
      <c r="I293" s="136"/>
      <c r="J293" s="138"/>
      <c r="K293" s="136"/>
      <c r="L293" s="139"/>
      <c r="M293" s="136"/>
      <c r="N293" s="134"/>
      <c r="O293" s="136"/>
      <c r="P293" s="136"/>
      <c r="Q293" s="136"/>
      <c r="R293" s="136"/>
      <c r="S293" s="136"/>
      <c r="T293" s="136"/>
      <c r="U293" s="136"/>
      <c r="V293" s="136"/>
      <c r="W293" s="136"/>
      <c r="X293" s="136"/>
      <c r="Y293" s="202"/>
      <c r="Z293" s="202"/>
      <c r="AA293" s="202"/>
      <c r="AB293" s="202"/>
    </row>
    <row r="294" spans="1:28" x14ac:dyDescent="0.2">
      <c r="A294" s="132"/>
      <c r="B294" s="132"/>
      <c r="C294" s="192"/>
      <c r="D294" s="134"/>
      <c r="E294" s="135"/>
      <c r="F294" s="136"/>
      <c r="G294" s="136"/>
      <c r="H294" s="137"/>
      <c r="I294" s="136"/>
      <c r="J294" s="138"/>
      <c r="K294" s="136"/>
      <c r="L294" s="139"/>
      <c r="M294" s="136"/>
      <c r="N294" s="134"/>
      <c r="O294" s="136"/>
      <c r="P294" s="136"/>
      <c r="Q294" s="136"/>
      <c r="R294" s="136"/>
      <c r="S294" s="136"/>
      <c r="T294" s="136"/>
      <c r="U294" s="136"/>
      <c r="V294" s="136"/>
      <c r="W294" s="136"/>
      <c r="X294" s="136"/>
      <c r="Y294" s="202"/>
      <c r="Z294" s="202"/>
      <c r="AA294" s="202"/>
      <c r="AB294" s="202"/>
    </row>
    <row r="295" spans="1:28" x14ac:dyDescent="0.2">
      <c r="A295" s="132"/>
      <c r="B295" s="132"/>
      <c r="C295" s="192"/>
      <c r="D295" s="134"/>
      <c r="E295" s="135"/>
      <c r="F295" s="136"/>
      <c r="G295" s="136"/>
      <c r="H295" s="137"/>
      <c r="I295" s="136"/>
      <c r="J295" s="138"/>
      <c r="K295" s="136"/>
      <c r="L295" s="139"/>
      <c r="M295" s="136"/>
      <c r="N295" s="134"/>
      <c r="O295" s="136"/>
      <c r="P295" s="136"/>
      <c r="Q295" s="136"/>
      <c r="R295" s="136"/>
      <c r="S295" s="136"/>
      <c r="T295" s="136"/>
      <c r="U295" s="136"/>
      <c r="V295" s="136"/>
      <c r="W295" s="136"/>
      <c r="X295" s="136"/>
      <c r="Y295" s="202"/>
      <c r="Z295" s="202"/>
      <c r="AA295" s="202"/>
      <c r="AB295" s="202"/>
    </row>
    <row r="296" spans="1:28" x14ac:dyDescent="0.2">
      <c r="A296" s="132"/>
      <c r="B296" s="132"/>
      <c r="C296" s="192"/>
      <c r="D296" s="134"/>
      <c r="E296" s="135"/>
      <c r="F296" s="136"/>
      <c r="G296" s="136"/>
      <c r="H296" s="137"/>
      <c r="I296" s="136"/>
      <c r="J296" s="138"/>
      <c r="K296" s="136"/>
      <c r="L296" s="139"/>
      <c r="M296" s="136"/>
      <c r="N296" s="134"/>
      <c r="O296" s="136"/>
      <c r="P296" s="136"/>
      <c r="Q296" s="136"/>
      <c r="R296" s="136"/>
      <c r="S296" s="136"/>
      <c r="T296" s="136"/>
      <c r="U296" s="136"/>
      <c r="V296" s="136"/>
      <c r="W296" s="136"/>
      <c r="X296" s="136"/>
      <c r="Y296" s="202"/>
      <c r="Z296" s="202"/>
      <c r="AA296" s="202"/>
      <c r="AB296" s="202"/>
    </row>
    <row r="297" spans="1:28" x14ac:dyDescent="0.2">
      <c r="A297" s="132"/>
      <c r="B297" s="132"/>
      <c r="C297" s="192"/>
      <c r="D297" s="134"/>
      <c r="E297" s="135"/>
      <c r="F297" s="136"/>
      <c r="G297" s="136"/>
      <c r="H297" s="137"/>
      <c r="I297" s="136"/>
      <c r="J297" s="138"/>
      <c r="K297" s="136"/>
      <c r="L297" s="139"/>
      <c r="M297" s="136"/>
      <c r="N297" s="134"/>
      <c r="O297" s="136"/>
      <c r="P297" s="136"/>
      <c r="Q297" s="136"/>
      <c r="R297" s="136"/>
      <c r="S297" s="136"/>
      <c r="T297" s="136"/>
      <c r="U297" s="136"/>
      <c r="V297" s="136"/>
      <c r="W297" s="136"/>
      <c r="X297" s="136"/>
      <c r="Y297" s="202"/>
      <c r="Z297" s="202"/>
      <c r="AA297" s="202"/>
      <c r="AB297" s="202"/>
    </row>
    <row r="298" spans="1:28" x14ac:dyDescent="0.2">
      <c r="A298" s="132"/>
      <c r="B298" s="132"/>
      <c r="C298" s="192"/>
      <c r="D298" s="134"/>
      <c r="E298" s="135"/>
      <c r="F298" s="136"/>
      <c r="G298" s="136"/>
      <c r="H298" s="137"/>
      <c r="I298" s="136"/>
      <c r="J298" s="138"/>
      <c r="K298" s="136"/>
      <c r="L298" s="139"/>
      <c r="M298" s="136"/>
      <c r="N298" s="134"/>
      <c r="O298" s="136"/>
      <c r="P298" s="136"/>
      <c r="Q298" s="136"/>
      <c r="R298" s="136"/>
      <c r="S298" s="136"/>
      <c r="T298" s="136"/>
      <c r="U298" s="136"/>
      <c r="V298" s="136"/>
      <c r="W298" s="136"/>
      <c r="X298" s="136"/>
      <c r="Y298" s="202"/>
      <c r="Z298" s="202"/>
      <c r="AA298" s="202"/>
      <c r="AB298" s="202"/>
    </row>
    <row r="299" spans="1:28" x14ac:dyDescent="0.2">
      <c r="A299" s="132"/>
      <c r="B299" s="132"/>
      <c r="C299" s="192"/>
      <c r="D299" s="134"/>
      <c r="E299" s="135"/>
      <c r="F299" s="136"/>
      <c r="G299" s="136"/>
      <c r="H299" s="137"/>
      <c r="I299" s="136"/>
      <c r="J299" s="138"/>
      <c r="K299" s="136"/>
      <c r="L299" s="139"/>
      <c r="M299" s="136"/>
      <c r="N299" s="134"/>
      <c r="O299" s="136"/>
      <c r="P299" s="136"/>
      <c r="Q299" s="136"/>
      <c r="R299" s="136"/>
      <c r="S299" s="136"/>
      <c r="T299" s="136"/>
      <c r="U299" s="136"/>
      <c r="V299" s="136"/>
      <c r="W299" s="136"/>
      <c r="X299" s="136"/>
      <c r="Y299" s="202"/>
      <c r="Z299" s="202"/>
      <c r="AA299" s="202"/>
      <c r="AB299" s="202"/>
    </row>
    <row r="300" spans="1:28" x14ac:dyDescent="0.2">
      <c r="A300" s="132"/>
      <c r="B300" s="132"/>
      <c r="C300" s="192"/>
      <c r="D300" s="134"/>
      <c r="E300" s="135"/>
      <c r="F300" s="136"/>
      <c r="G300" s="136"/>
      <c r="H300" s="137"/>
      <c r="I300" s="136"/>
      <c r="J300" s="138"/>
      <c r="K300" s="136"/>
      <c r="L300" s="139"/>
      <c r="M300" s="136"/>
      <c r="N300" s="134"/>
      <c r="O300" s="136"/>
      <c r="P300" s="136"/>
      <c r="Q300" s="136"/>
      <c r="R300" s="136"/>
      <c r="S300" s="136"/>
      <c r="T300" s="136"/>
      <c r="U300" s="136"/>
      <c r="V300" s="136"/>
      <c r="W300" s="136"/>
      <c r="X300" s="136"/>
      <c r="Y300" s="202"/>
      <c r="Z300" s="202"/>
      <c r="AA300" s="202"/>
      <c r="AB300" s="202"/>
    </row>
    <row r="301" spans="1:28" x14ac:dyDescent="0.2">
      <c r="A301" s="132"/>
      <c r="B301" s="132"/>
      <c r="C301" s="192"/>
      <c r="D301" s="134"/>
      <c r="E301" s="135"/>
      <c r="F301" s="136"/>
      <c r="G301" s="136"/>
      <c r="H301" s="137"/>
      <c r="I301" s="136"/>
      <c r="J301" s="138"/>
      <c r="K301" s="136"/>
      <c r="L301" s="139"/>
      <c r="M301" s="136"/>
      <c r="N301" s="134"/>
      <c r="O301" s="136"/>
      <c r="P301" s="136"/>
      <c r="Q301" s="136"/>
      <c r="R301" s="136"/>
      <c r="S301" s="136"/>
      <c r="T301" s="136"/>
      <c r="U301" s="136"/>
      <c r="V301" s="136"/>
      <c r="W301" s="136"/>
      <c r="X301" s="136"/>
      <c r="Y301" s="202"/>
      <c r="Z301" s="202"/>
      <c r="AA301" s="202"/>
      <c r="AB301" s="202"/>
    </row>
    <row r="302" spans="1:28" x14ac:dyDescent="0.2">
      <c r="A302" s="132"/>
      <c r="B302" s="132"/>
      <c r="C302" s="192"/>
      <c r="D302" s="134"/>
      <c r="E302" s="135"/>
      <c r="F302" s="136"/>
      <c r="G302" s="136"/>
      <c r="H302" s="137"/>
      <c r="I302" s="136"/>
      <c r="J302" s="138"/>
      <c r="K302" s="136"/>
      <c r="L302" s="139"/>
      <c r="M302" s="136"/>
      <c r="N302" s="134"/>
      <c r="O302" s="136"/>
      <c r="P302" s="136"/>
      <c r="Q302" s="136"/>
      <c r="R302" s="136"/>
      <c r="S302" s="136"/>
      <c r="T302" s="136"/>
      <c r="U302" s="136"/>
      <c r="V302" s="136"/>
      <c r="W302" s="136"/>
      <c r="X302" s="136"/>
      <c r="Y302" s="202"/>
      <c r="Z302" s="202"/>
      <c r="AA302" s="202"/>
      <c r="AB302" s="202"/>
    </row>
    <row r="303" spans="1:28" x14ac:dyDescent="0.2">
      <c r="A303" s="132"/>
      <c r="B303" s="132"/>
      <c r="C303" s="192"/>
      <c r="D303" s="134"/>
      <c r="E303" s="135"/>
      <c r="F303" s="136"/>
      <c r="G303" s="136"/>
      <c r="H303" s="137"/>
      <c r="I303" s="136"/>
      <c r="J303" s="138"/>
      <c r="K303" s="136"/>
      <c r="L303" s="139"/>
      <c r="M303" s="136"/>
      <c r="N303" s="134"/>
      <c r="O303" s="136"/>
      <c r="P303" s="136"/>
      <c r="Q303" s="136"/>
      <c r="R303" s="136"/>
      <c r="S303" s="136"/>
      <c r="T303" s="136"/>
      <c r="U303" s="136"/>
      <c r="V303" s="136"/>
      <c r="W303" s="136"/>
      <c r="X303" s="136"/>
      <c r="Y303" s="202"/>
      <c r="Z303" s="202"/>
      <c r="AA303" s="202"/>
      <c r="AB303" s="202"/>
    </row>
    <row r="304" spans="1:28" x14ac:dyDescent="0.2">
      <c r="A304" s="132"/>
      <c r="B304" s="132"/>
      <c r="C304" s="192"/>
      <c r="D304" s="134"/>
      <c r="E304" s="135"/>
      <c r="F304" s="136"/>
      <c r="G304" s="136"/>
      <c r="H304" s="137"/>
      <c r="I304" s="136"/>
      <c r="J304" s="138"/>
      <c r="K304" s="136"/>
      <c r="L304" s="139"/>
      <c r="M304" s="136"/>
      <c r="N304" s="134"/>
      <c r="O304" s="136"/>
      <c r="P304" s="136"/>
      <c r="Q304" s="136"/>
      <c r="R304" s="136"/>
      <c r="S304" s="136"/>
      <c r="T304" s="136"/>
      <c r="U304" s="136"/>
      <c r="V304" s="136"/>
      <c r="W304" s="136"/>
      <c r="X304" s="136"/>
      <c r="Y304" s="202"/>
      <c r="Z304" s="202"/>
      <c r="AA304" s="202"/>
      <c r="AB304" s="202"/>
    </row>
    <row r="305" spans="1:91" x14ac:dyDescent="0.2">
      <c r="A305" s="132"/>
      <c r="B305" s="132"/>
      <c r="C305" s="192"/>
      <c r="D305" s="134"/>
      <c r="E305" s="135"/>
      <c r="F305" s="136"/>
      <c r="G305" s="136"/>
      <c r="H305" s="137"/>
      <c r="I305" s="136"/>
      <c r="J305" s="138"/>
      <c r="K305" s="136"/>
      <c r="L305" s="139"/>
      <c r="M305" s="168"/>
      <c r="N305" s="134"/>
      <c r="O305" s="136"/>
      <c r="P305" s="136"/>
      <c r="Q305" s="136"/>
      <c r="R305" s="136"/>
      <c r="S305" s="136"/>
      <c r="T305" s="136"/>
      <c r="U305" s="136"/>
      <c r="V305" s="136"/>
      <c r="W305" s="136"/>
      <c r="X305" s="136"/>
      <c r="Y305" s="203"/>
      <c r="Z305" s="203"/>
      <c r="AA305" s="203"/>
      <c r="AB305" s="203"/>
      <c r="AC305" s="203"/>
      <c r="AD305" s="203"/>
      <c r="AE305" s="203"/>
      <c r="AF305" s="203"/>
      <c r="AG305" s="203"/>
      <c r="AH305" s="203"/>
      <c r="AI305" s="203"/>
      <c r="AJ305" s="203"/>
      <c r="AK305" s="203"/>
      <c r="AL305" s="203"/>
      <c r="AM305" s="203"/>
      <c r="AN305" s="203"/>
      <c r="AO305" s="203"/>
      <c r="AP305" s="203"/>
      <c r="AQ305" s="203"/>
      <c r="AR305" s="203"/>
      <c r="AS305" s="203"/>
      <c r="AT305" s="203"/>
      <c r="AU305" s="203"/>
      <c r="AV305" s="203"/>
      <c r="AW305" s="203"/>
      <c r="AX305" s="203"/>
      <c r="AY305" s="203"/>
      <c r="AZ305" s="203"/>
      <c r="BA305" s="203"/>
      <c r="BB305" s="203"/>
      <c r="BC305" s="203"/>
      <c r="BD305" s="203"/>
      <c r="BE305" s="203"/>
      <c r="BF305" s="203"/>
      <c r="BG305" s="203"/>
      <c r="BH305" s="203"/>
      <c r="BI305" s="203"/>
      <c r="BJ305" s="203"/>
      <c r="BK305" s="203"/>
      <c r="BL305" s="203"/>
      <c r="BM305" s="203"/>
      <c r="BN305" s="203"/>
      <c r="BO305" s="203"/>
      <c r="BP305" s="203"/>
      <c r="BQ305" s="203"/>
      <c r="BR305" s="203"/>
      <c r="BS305" s="203"/>
      <c r="BT305" s="203"/>
      <c r="BU305" s="203"/>
      <c r="BV305" s="203"/>
      <c r="BW305" s="203"/>
      <c r="BX305" s="203"/>
      <c r="BY305" s="203"/>
      <c r="BZ305" s="203"/>
      <c r="CA305" s="203"/>
      <c r="CB305" s="203"/>
      <c r="CC305" s="203"/>
      <c r="CD305" s="203"/>
      <c r="CE305" s="203"/>
      <c r="CF305" s="203"/>
      <c r="CG305" s="203"/>
      <c r="CH305" s="203"/>
      <c r="CI305" s="203"/>
      <c r="CJ305" s="203"/>
      <c r="CK305" s="203"/>
      <c r="CL305" s="203"/>
      <c r="CM305" s="203"/>
    </row>
    <row r="306" spans="1:91" x14ac:dyDescent="0.2">
      <c r="A306" s="132"/>
      <c r="B306" s="132"/>
      <c r="C306" s="192"/>
      <c r="D306" s="134"/>
      <c r="E306" s="135"/>
      <c r="F306" s="136"/>
      <c r="G306" s="136"/>
      <c r="H306" s="137"/>
      <c r="I306" s="136"/>
      <c r="J306" s="138"/>
      <c r="K306" s="204"/>
      <c r="L306" s="139"/>
      <c r="M306" s="136"/>
      <c r="N306" s="134"/>
      <c r="O306" s="136"/>
      <c r="P306" s="136"/>
      <c r="Q306" s="136"/>
      <c r="R306" s="136"/>
      <c r="S306" s="136"/>
      <c r="T306" s="136"/>
      <c r="U306" s="136"/>
      <c r="V306" s="136"/>
      <c r="W306" s="136"/>
      <c r="X306" s="136"/>
      <c r="Y306" s="203"/>
      <c r="Z306" s="203"/>
      <c r="AA306" s="203"/>
      <c r="AB306" s="203"/>
      <c r="AC306" s="203"/>
      <c r="AD306" s="203"/>
      <c r="AE306" s="203"/>
      <c r="AF306" s="203"/>
      <c r="AG306" s="203"/>
      <c r="AH306" s="203"/>
      <c r="AI306" s="203"/>
      <c r="AJ306" s="203"/>
      <c r="AK306" s="203"/>
      <c r="AL306" s="203"/>
      <c r="AM306" s="203"/>
      <c r="AN306" s="203"/>
      <c r="AO306" s="203"/>
      <c r="AP306" s="203"/>
      <c r="AQ306" s="203"/>
      <c r="AR306" s="203"/>
      <c r="AS306" s="203"/>
      <c r="AT306" s="203"/>
      <c r="AU306" s="203"/>
      <c r="AV306" s="203"/>
      <c r="AW306" s="203"/>
      <c r="AX306" s="203"/>
      <c r="AY306" s="203"/>
      <c r="AZ306" s="203"/>
      <c r="BA306" s="203"/>
      <c r="BB306" s="203"/>
      <c r="BC306" s="203"/>
      <c r="BD306" s="203"/>
      <c r="BE306" s="203"/>
      <c r="BF306" s="203"/>
      <c r="BG306" s="203"/>
      <c r="BH306" s="203"/>
      <c r="BI306" s="203"/>
      <c r="BJ306" s="203"/>
      <c r="BK306" s="203"/>
      <c r="BL306" s="203"/>
      <c r="BM306" s="203"/>
      <c r="BN306" s="203"/>
      <c r="BO306" s="203"/>
      <c r="BP306" s="203"/>
      <c r="BQ306" s="203"/>
      <c r="BR306" s="203"/>
      <c r="BS306" s="203"/>
      <c r="BT306" s="203"/>
      <c r="BU306" s="203"/>
      <c r="BV306" s="203"/>
      <c r="BW306" s="203"/>
      <c r="BX306" s="203"/>
      <c r="BY306" s="203"/>
      <c r="BZ306" s="203"/>
      <c r="CA306" s="203"/>
      <c r="CB306" s="203"/>
      <c r="CC306" s="203"/>
      <c r="CD306" s="203"/>
      <c r="CE306" s="203"/>
      <c r="CF306" s="203"/>
      <c r="CG306" s="203"/>
      <c r="CH306" s="203"/>
      <c r="CI306" s="203"/>
      <c r="CJ306" s="203"/>
      <c r="CK306" s="203"/>
      <c r="CL306" s="203"/>
      <c r="CM306" s="203"/>
    </row>
    <row r="307" spans="1:91" x14ac:dyDescent="0.2">
      <c r="A307" s="132"/>
      <c r="B307" s="132"/>
      <c r="C307" s="133"/>
      <c r="D307" s="134"/>
      <c r="E307" s="135"/>
      <c r="F307" s="136"/>
      <c r="G307" s="136"/>
      <c r="H307" s="137"/>
      <c r="I307" s="136"/>
      <c r="J307" s="138"/>
      <c r="K307" s="204"/>
      <c r="L307" s="139"/>
      <c r="M307" s="136"/>
      <c r="N307" s="134"/>
      <c r="O307" s="136"/>
      <c r="P307" s="136"/>
      <c r="Q307" s="136"/>
      <c r="R307" s="136"/>
      <c r="S307" s="136"/>
      <c r="T307" s="136"/>
      <c r="U307" s="136"/>
      <c r="V307" s="136"/>
      <c r="W307" s="136"/>
      <c r="X307" s="136"/>
      <c r="Y307" s="203"/>
      <c r="Z307" s="203"/>
      <c r="AA307" s="203"/>
      <c r="AB307" s="203"/>
      <c r="AC307" s="203"/>
      <c r="AD307" s="203"/>
      <c r="AE307" s="203"/>
      <c r="AF307" s="203"/>
      <c r="AG307" s="203"/>
      <c r="AH307" s="203"/>
      <c r="AI307" s="203"/>
      <c r="AJ307" s="203"/>
      <c r="AK307" s="203"/>
      <c r="AL307" s="203"/>
      <c r="AM307" s="203"/>
      <c r="AN307" s="203"/>
      <c r="AO307" s="203"/>
      <c r="AP307" s="203"/>
      <c r="AQ307" s="203"/>
      <c r="AR307" s="203"/>
      <c r="AS307" s="203"/>
      <c r="AT307" s="203"/>
      <c r="AU307" s="203"/>
      <c r="AV307" s="203"/>
      <c r="AW307" s="203"/>
      <c r="AX307" s="203"/>
      <c r="AY307" s="203"/>
      <c r="AZ307" s="203"/>
      <c r="BA307" s="203"/>
      <c r="BB307" s="203"/>
      <c r="BC307" s="203"/>
      <c r="BD307" s="203"/>
      <c r="BE307" s="203"/>
      <c r="BF307" s="203"/>
      <c r="BG307" s="203"/>
      <c r="BH307" s="203"/>
      <c r="BI307" s="203"/>
      <c r="BJ307" s="203"/>
      <c r="BK307" s="203"/>
      <c r="BL307" s="203"/>
      <c r="BM307" s="203"/>
      <c r="BN307" s="203"/>
      <c r="BO307" s="203"/>
      <c r="BP307" s="203"/>
      <c r="BQ307" s="203"/>
      <c r="BR307" s="203"/>
      <c r="BS307" s="203"/>
      <c r="BT307" s="203"/>
      <c r="BU307" s="203"/>
      <c r="BV307" s="203"/>
      <c r="BW307" s="203"/>
      <c r="BX307" s="203"/>
      <c r="BY307" s="203"/>
      <c r="BZ307" s="203"/>
      <c r="CA307" s="203"/>
      <c r="CB307" s="203"/>
      <c r="CC307" s="203"/>
      <c r="CD307" s="203"/>
      <c r="CE307" s="203"/>
      <c r="CF307" s="203"/>
      <c r="CG307" s="203"/>
      <c r="CH307" s="203"/>
      <c r="CI307" s="203"/>
      <c r="CJ307" s="203"/>
      <c r="CK307" s="203"/>
      <c r="CL307" s="203"/>
      <c r="CM307" s="203"/>
    </row>
    <row r="308" spans="1:91" x14ac:dyDescent="0.2">
      <c r="A308" s="132"/>
      <c r="B308" s="132"/>
      <c r="C308" s="133"/>
      <c r="D308" s="134"/>
      <c r="E308" s="135"/>
      <c r="F308" s="136"/>
      <c r="G308" s="136"/>
      <c r="H308" s="137"/>
      <c r="I308" s="136"/>
      <c r="J308" s="138"/>
      <c r="K308" s="204"/>
      <c r="L308" s="139"/>
      <c r="M308" s="136"/>
      <c r="N308" s="134"/>
      <c r="O308" s="136"/>
      <c r="P308" s="136"/>
      <c r="Q308" s="136"/>
      <c r="R308" s="136"/>
      <c r="S308" s="136"/>
      <c r="T308" s="136"/>
      <c r="U308" s="136"/>
      <c r="V308" s="136"/>
      <c r="W308" s="136"/>
      <c r="X308" s="136"/>
      <c r="Y308" s="203"/>
      <c r="Z308" s="203"/>
      <c r="AA308" s="203"/>
      <c r="AB308" s="203"/>
      <c r="AC308" s="203"/>
      <c r="AD308" s="203"/>
      <c r="AE308" s="203"/>
      <c r="AF308" s="203"/>
      <c r="AG308" s="203"/>
      <c r="AH308" s="203"/>
      <c r="AI308" s="203"/>
      <c r="AJ308" s="203"/>
      <c r="AK308" s="203"/>
      <c r="AL308" s="203"/>
      <c r="AM308" s="203"/>
      <c r="AN308" s="203"/>
      <c r="AO308" s="203"/>
      <c r="AP308" s="203"/>
      <c r="AQ308" s="203"/>
      <c r="AR308" s="203"/>
      <c r="AS308" s="203"/>
      <c r="AT308" s="203"/>
      <c r="AU308" s="203"/>
      <c r="AV308" s="203"/>
      <c r="AW308" s="203"/>
      <c r="AX308" s="203"/>
      <c r="AY308" s="203"/>
      <c r="AZ308" s="203"/>
      <c r="BA308" s="203"/>
      <c r="BB308" s="203"/>
      <c r="BC308" s="203"/>
      <c r="BD308" s="203"/>
      <c r="BE308" s="203"/>
      <c r="BF308" s="203"/>
      <c r="BG308" s="203"/>
      <c r="BH308" s="203"/>
      <c r="BI308" s="203"/>
      <c r="BJ308" s="203"/>
      <c r="BK308" s="203"/>
      <c r="BL308" s="203"/>
      <c r="BM308" s="203"/>
      <c r="BN308" s="203"/>
      <c r="BO308" s="203"/>
      <c r="BP308" s="203"/>
      <c r="BQ308" s="203"/>
      <c r="BR308" s="203"/>
      <c r="BS308" s="203"/>
      <c r="BT308" s="203"/>
      <c r="BU308" s="203"/>
      <c r="BV308" s="203"/>
      <c r="BW308" s="203"/>
      <c r="BX308" s="203"/>
      <c r="BY308" s="203"/>
      <c r="BZ308" s="203"/>
      <c r="CA308" s="203"/>
      <c r="CB308" s="203"/>
      <c r="CC308" s="203"/>
      <c r="CD308" s="203"/>
      <c r="CE308" s="203"/>
      <c r="CF308" s="203"/>
      <c r="CG308" s="203"/>
      <c r="CH308" s="203"/>
      <c r="CI308" s="203"/>
      <c r="CJ308" s="203"/>
      <c r="CK308" s="203"/>
      <c r="CL308" s="203"/>
      <c r="CM308" s="203"/>
    </row>
    <row r="309" spans="1:91" x14ac:dyDescent="0.2">
      <c r="A309" s="132"/>
      <c r="B309" s="132"/>
      <c r="C309" s="133"/>
      <c r="D309" s="134"/>
      <c r="E309" s="135"/>
      <c r="F309" s="136"/>
      <c r="G309" s="136"/>
      <c r="H309" s="137"/>
      <c r="I309" s="136"/>
      <c r="J309" s="138"/>
      <c r="K309" s="204"/>
      <c r="L309" s="139"/>
      <c r="M309" s="136"/>
      <c r="N309" s="134"/>
      <c r="O309" s="136"/>
      <c r="P309" s="136"/>
      <c r="Q309" s="152"/>
      <c r="R309" s="136"/>
      <c r="S309" s="152"/>
      <c r="T309" s="136"/>
      <c r="U309" s="136"/>
      <c r="V309" s="136"/>
      <c r="W309" s="136"/>
      <c r="X309" s="136"/>
      <c r="Y309" s="203"/>
      <c r="Z309" s="203"/>
      <c r="AA309" s="203"/>
      <c r="AB309" s="203"/>
      <c r="AC309" s="203"/>
      <c r="AD309" s="203"/>
      <c r="AE309" s="203"/>
      <c r="AF309" s="203"/>
      <c r="AG309" s="203"/>
      <c r="AH309" s="203"/>
      <c r="AI309" s="203"/>
      <c r="AJ309" s="203"/>
      <c r="AK309" s="203"/>
      <c r="AL309" s="203"/>
      <c r="AM309" s="203"/>
      <c r="AN309" s="203"/>
      <c r="AO309" s="203"/>
      <c r="AP309" s="203"/>
      <c r="AQ309" s="203"/>
      <c r="AR309" s="203"/>
      <c r="AS309" s="203"/>
      <c r="AT309" s="203"/>
      <c r="AU309" s="203"/>
      <c r="AV309" s="203"/>
      <c r="AW309" s="203"/>
      <c r="AX309" s="203"/>
      <c r="AY309" s="203"/>
      <c r="AZ309" s="203"/>
      <c r="BA309" s="203"/>
      <c r="BB309" s="203"/>
      <c r="BC309" s="203"/>
      <c r="BD309" s="203"/>
      <c r="BE309" s="203"/>
      <c r="BF309" s="203"/>
      <c r="BG309" s="203"/>
      <c r="BH309" s="203"/>
      <c r="BI309" s="203"/>
      <c r="BJ309" s="203"/>
      <c r="BK309" s="203"/>
      <c r="BL309" s="203"/>
      <c r="BM309" s="203"/>
      <c r="BN309" s="203"/>
      <c r="BO309" s="203"/>
      <c r="BP309" s="203"/>
      <c r="BQ309" s="203"/>
      <c r="BR309" s="203"/>
      <c r="BS309" s="203"/>
      <c r="BT309" s="203"/>
      <c r="BU309" s="203"/>
      <c r="BV309" s="203"/>
      <c r="BW309" s="203"/>
      <c r="BX309" s="203"/>
      <c r="BY309" s="203"/>
      <c r="BZ309" s="203"/>
      <c r="CA309" s="203"/>
      <c r="CB309" s="203"/>
      <c r="CC309" s="203"/>
      <c r="CD309" s="203"/>
      <c r="CE309" s="203"/>
      <c r="CF309" s="203"/>
      <c r="CG309" s="203"/>
      <c r="CH309" s="203"/>
      <c r="CI309" s="203"/>
      <c r="CJ309" s="203"/>
      <c r="CK309" s="203"/>
      <c r="CL309" s="203"/>
      <c r="CM309" s="203"/>
    </row>
    <row r="310" spans="1:91" x14ac:dyDescent="0.2">
      <c r="A310" s="132"/>
      <c r="B310" s="132"/>
      <c r="C310" s="133"/>
      <c r="D310" s="134"/>
      <c r="E310" s="135"/>
      <c r="F310" s="136"/>
      <c r="G310" s="136"/>
      <c r="H310" s="137"/>
      <c r="I310" s="136"/>
      <c r="J310" s="138"/>
      <c r="K310" s="204"/>
      <c r="L310" s="139"/>
      <c r="M310" s="136"/>
      <c r="N310" s="134"/>
      <c r="O310" s="136"/>
      <c r="P310" s="136"/>
      <c r="Q310" s="136"/>
      <c r="R310" s="136"/>
      <c r="S310" s="136"/>
      <c r="T310" s="136"/>
      <c r="U310" s="136"/>
      <c r="V310" s="136"/>
      <c r="W310" s="136"/>
      <c r="X310" s="136"/>
      <c r="Y310" s="203"/>
      <c r="Z310" s="203"/>
      <c r="AA310" s="203"/>
      <c r="AB310" s="203"/>
      <c r="AC310" s="203"/>
      <c r="AD310" s="203"/>
      <c r="AE310" s="203"/>
      <c r="AF310" s="203"/>
      <c r="AG310" s="203"/>
      <c r="AH310" s="203"/>
      <c r="AI310" s="203"/>
      <c r="AJ310" s="203"/>
      <c r="AK310" s="203"/>
      <c r="AL310" s="203"/>
      <c r="AM310" s="203"/>
      <c r="AN310" s="203"/>
      <c r="AO310" s="203"/>
      <c r="AP310" s="203"/>
      <c r="AQ310" s="203"/>
      <c r="AR310" s="203"/>
      <c r="AS310" s="203"/>
      <c r="AT310" s="203"/>
      <c r="AU310" s="203"/>
      <c r="AV310" s="203"/>
      <c r="AW310" s="203"/>
      <c r="AX310" s="203"/>
      <c r="AY310" s="203"/>
      <c r="AZ310" s="203"/>
      <c r="BA310" s="203"/>
      <c r="BB310" s="203"/>
      <c r="BC310" s="203"/>
      <c r="BD310" s="203"/>
      <c r="BE310" s="203"/>
      <c r="BF310" s="203"/>
      <c r="BG310" s="203"/>
      <c r="BH310" s="203"/>
      <c r="BI310" s="203"/>
      <c r="BJ310" s="203"/>
      <c r="BK310" s="203"/>
      <c r="BL310" s="203"/>
      <c r="BM310" s="203"/>
      <c r="BN310" s="203"/>
      <c r="BO310" s="203"/>
      <c r="BP310" s="203"/>
      <c r="BQ310" s="203"/>
      <c r="BR310" s="203"/>
      <c r="BS310" s="203"/>
      <c r="BT310" s="203"/>
      <c r="BU310" s="203"/>
      <c r="BV310" s="203"/>
      <c r="BW310" s="203"/>
      <c r="BX310" s="203"/>
      <c r="BY310" s="203"/>
      <c r="BZ310" s="203"/>
      <c r="CA310" s="203"/>
      <c r="CB310" s="203"/>
      <c r="CC310" s="203"/>
      <c r="CD310" s="203"/>
      <c r="CE310" s="203"/>
      <c r="CF310" s="203"/>
      <c r="CG310" s="203"/>
      <c r="CH310" s="203"/>
      <c r="CI310" s="203"/>
      <c r="CJ310" s="203"/>
      <c r="CK310" s="203"/>
      <c r="CL310" s="203"/>
      <c r="CM310" s="203"/>
    </row>
    <row r="311" spans="1:91" x14ac:dyDescent="0.2">
      <c r="A311" s="132"/>
      <c r="B311" s="132"/>
      <c r="C311" s="133"/>
      <c r="D311" s="134"/>
      <c r="E311" s="135"/>
      <c r="F311" s="136"/>
      <c r="G311" s="136"/>
      <c r="H311" s="137"/>
      <c r="I311" s="136"/>
      <c r="J311" s="138"/>
      <c r="K311" s="204"/>
      <c r="L311" s="139"/>
      <c r="M311" s="136"/>
      <c r="N311" s="134"/>
      <c r="O311" s="136"/>
      <c r="P311" s="136"/>
      <c r="Q311" s="136"/>
      <c r="R311" s="136"/>
      <c r="S311" s="136"/>
      <c r="T311" s="136"/>
      <c r="U311" s="136"/>
      <c r="V311" s="136"/>
      <c r="W311" s="136"/>
      <c r="X311" s="136"/>
      <c r="Y311" s="203"/>
      <c r="Z311" s="203"/>
      <c r="AA311" s="203"/>
      <c r="AB311" s="203"/>
      <c r="AC311" s="203"/>
      <c r="AD311" s="203"/>
      <c r="AE311" s="203"/>
      <c r="AF311" s="203"/>
      <c r="AG311" s="203"/>
      <c r="AH311" s="203"/>
      <c r="AI311" s="203"/>
      <c r="AJ311" s="203"/>
      <c r="AK311" s="203"/>
      <c r="AL311" s="203"/>
      <c r="AM311" s="203"/>
      <c r="AN311" s="203"/>
      <c r="AO311" s="203"/>
      <c r="AP311" s="203"/>
      <c r="AQ311" s="203"/>
      <c r="AR311" s="203"/>
      <c r="AS311" s="203"/>
      <c r="AT311" s="203"/>
      <c r="AU311" s="203"/>
      <c r="AV311" s="203"/>
      <c r="AW311" s="203"/>
      <c r="AX311" s="203"/>
      <c r="AY311" s="203"/>
      <c r="AZ311" s="203"/>
      <c r="BA311" s="203"/>
      <c r="BB311" s="203"/>
      <c r="BC311" s="203"/>
      <c r="BD311" s="203"/>
      <c r="BE311" s="203"/>
      <c r="BF311" s="203"/>
      <c r="BG311" s="203"/>
      <c r="BH311" s="203"/>
      <c r="BI311" s="203"/>
      <c r="BJ311" s="203"/>
      <c r="BK311" s="203"/>
      <c r="BL311" s="203"/>
      <c r="BM311" s="203"/>
      <c r="BN311" s="203"/>
      <c r="BO311" s="203"/>
      <c r="BP311" s="203"/>
      <c r="BQ311" s="203"/>
      <c r="BR311" s="203"/>
      <c r="BS311" s="203"/>
      <c r="BT311" s="203"/>
      <c r="BU311" s="203"/>
      <c r="BV311" s="203"/>
      <c r="BW311" s="203"/>
      <c r="BX311" s="203"/>
      <c r="BY311" s="203"/>
      <c r="BZ311" s="203"/>
      <c r="CA311" s="203"/>
      <c r="CB311" s="203"/>
      <c r="CC311" s="203"/>
      <c r="CD311" s="203"/>
      <c r="CE311" s="203"/>
      <c r="CF311" s="203"/>
      <c r="CG311" s="203"/>
      <c r="CH311" s="203"/>
      <c r="CI311" s="203"/>
      <c r="CJ311" s="203"/>
      <c r="CK311" s="203"/>
      <c r="CL311" s="203"/>
      <c r="CM311" s="203"/>
    </row>
    <row r="312" spans="1:91" x14ac:dyDescent="0.2">
      <c r="A312" s="132"/>
      <c r="B312" s="132"/>
      <c r="C312" s="133"/>
      <c r="D312" s="134"/>
      <c r="E312" s="135"/>
      <c r="F312" s="136"/>
      <c r="G312" s="136"/>
      <c r="H312" s="137"/>
      <c r="I312" s="136"/>
      <c r="J312" s="138"/>
      <c r="K312" s="204"/>
      <c r="L312" s="139"/>
      <c r="M312" s="136"/>
      <c r="N312" s="134"/>
      <c r="O312" s="136"/>
      <c r="P312" s="136"/>
      <c r="Q312" s="136"/>
      <c r="R312" s="136"/>
      <c r="S312" s="136"/>
      <c r="T312" s="136"/>
      <c r="U312" s="136"/>
      <c r="V312" s="136"/>
      <c r="W312" s="136"/>
      <c r="X312" s="136"/>
      <c r="Y312" s="203"/>
      <c r="Z312" s="203"/>
      <c r="AA312" s="203"/>
      <c r="AB312" s="203"/>
      <c r="AC312" s="203"/>
      <c r="AD312" s="203"/>
      <c r="AE312" s="203"/>
      <c r="AF312" s="203"/>
      <c r="AG312" s="203"/>
      <c r="AH312" s="203"/>
      <c r="AI312" s="203"/>
      <c r="AJ312" s="203"/>
      <c r="AK312" s="203"/>
      <c r="AL312" s="203"/>
      <c r="AM312" s="203"/>
      <c r="AN312" s="203"/>
      <c r="AO312" s="203"/>
      <c r="AP312" s="203"/>
      <c r="AQ312" s="203"/>
      <c r="AR312" s="203"/>
      <c r="AS312" s="203"/>
      <c r="AT312" s="203"/>
      <c r="AU312" s="203"/>
      <c r="AV312" s="203"/>
      <c r="AW312" s="203"/>
      <c r="AX312" s="203"/>
      <c r="AY312" s="203"/>
      <c r="AZ312" s="203"/>
      <c r="BA312" s="203"/>
      <c r="BB312" s="203"/>
      <c r="BC312" s="203"/>
      <c r="BD312" s="203"/>
      <c r="BE312" s="203"/>
      <c r="BF312" s="203"/>
      <c r="BG312" s="203"/>
      <c r="BH312" s="203"/>
      <c r="BI312" s="203"/>
      <c r="BJ312" s="203"/>
      <c r="BK312" s="203"/>
      <c r="BL312" s="203"/>
      <c r="BM312" s="203"/>
      <c r="BN312" s="203"/>
      <c r="BO312" s="203"/>
      <c r="BP312" s="203"/>
      <c r="BQ312" s="203"/>
      <c r="BR312" s="203"/>
      <c r="BS312" s="203"/>
      <c r="BT312" s="203"/>
      <c r="BU312" s="203"/>
      <c r="BV312" s="203"/>
      <c r="BW312" s="203"/>
      <c r="BX312" s="203"/>
      <c r="BY312" s="203"/>
      <c r="BZ312" s="203"/>
      <c r="CA312" s="203"/>
      <c r="CB312" s="203"/>
      <c r="CC312" s="203"/>
      <c r="CD312" s="203"/>
      <c r="CE312" s="203"/>
      <c r="CF312" s="203"/>
      <c r="CG312" s="203"/>
      <c r="CH312" s="203"/>
      <c r="CI312" s="203"/>
      <c r="CJ312" s="203"/>
      <c r="CK312" s="203"/>
      <c r="CL312" s="203"/>
      <c r="CM312" s="203"/>
    </row>
    <row r="313" spans="1:91" x14ac:dyDescent="0.2">
      <c r="A313" s="132"/>
      <c r="B313" s="132"/>
      <c r="C313" s="133"/>
      <c r="D313" s="134"/>
      <c r="E313" s="135"/>
      <c r="F313" s="136"/>
      <c r="G313" s="136"/>
      <c r="H313" s="137"/>
      <c r="I313" s="136"/>
      <c r="J313" s="138"/>
      <c r="K313" s="204"/>
      <c r="L313" s="139"/>
      <c r="M313" s="136"/>
      <c r="N313" s="134"/>
      <c r="O313" s="136"/>
      <c r="P313" s="136"/>
      <c r="Q313" s="136"/>
      <c r="R313" s="136"/>
      <c r="S313" s="136"/>
      <c r="T313" s="136"/>
      <c r="U313" s="136"/>
      <c r="V313" s="136"/>
      <c r="W313" s="136"/>
      <c r="X313" s="136"/>
      <c r="Y313" s="203"/>
      <c r="Z313" s="203"/>
      <c r="AA313" s="203"/>
      <c r="AB313" s="203"/>
      <c r="AC313" s="203"/>
      <c r="AD313" s="203"/>
      <c r="AE313" s="203"/>
      <c r="AF313" s="203"/>
      <c r="AG313" s="203"/>
      <c r="AH313" s="203"/>
      <c r="AI313" s="203"/>
      <c r="AJ313" s="203"/>
      <c r="AK313" s="203"/>
      <c r="AL313" s="203"/>
      <c r="AM313" s="203"/>
      <c r="AN313" s="203"/>
      <c r="AO313" s="203"/>
      <c r="AP313" s="203"/>
      <c r="AQ313" s="203"/>
      <c r="AR313" s="203"/>
      <c r="AS313" s="203"/>
      <c r="AT313" s="203"/>
      <c r="AU313" s="203"/>
      <c r="AV313" s="203"/>
      <c r="AW313" s="203"/>
      <c r="AX313" s="203"/>
      <c r="AY313" s="203"/>
      <c r="AZ313" s="203"/>
      <c r="BA313" s="203"/>
      <c r="BB313" s="203"/>
      <c r="BC313" s="203"/>
      <c r="BD313" s="203"/>
      <c r="BE313" s="203"/>
      <c r="BF313" s="203"/>
      <c r="BG313" s="203"/>
      <c r="BH313" s="203"/>
      <c r="BI313" s="203"/>
      <c r="BJ313" s="203"/>
      <c r="BK313" s="203"/>
      <c r="BL313" s="203"/>
      <c r="BM313" s="203"/>
      <c r="BN313" s="203"/>
      <c r="BO313" s="203"/>
      <c r="BP313" s="203"/>
      <c r="BQ313" s="203"/>
      <c r="BR313" s="203"/>
      <c r="BS313" s="203"/>
      <c r="BT313" s="203"/>
      <c r="BU313" s="203"/>
      <c r="BV313" s="203"/>
      <c r="BW313" s="203"/>
      <c r="BX313" s="203"/>
      <c r="BY313" s="203"/>
      <c r="BZ313" s="203"/>
      <c r="CA313" s="203"/>
      <c r="CB313" s="203"/>
      <c r="CC313" s="203"/>
      <c r="CD313" s="203"/>
      <c r="CE313" s="203"/>
      <c r="CF313" s="203"/>
      <c r="CG313" s="203"/>
      <c r="CH313" s="203"/>
      <c r="CI313" s="203"/>
      <c r="CJ313" s="203"/>
      <c r="CK313" s="203"/>
      <c r="CL313" s="203"/>
      <c r="CM313" s="203"/>
    </row>
    <row r="314" spans="1:91" x14ac:dyDescent="0.2">
      <c r="A314" s="132"/>
      <c r="B314" s="132"/>
      <c r="C314" s="133"/>
      <c r="D314" s="134"/>
      <c r="E314" s="135"/>
      <c r="F314" s="136"/>
      <c r="G314" s="136"/>
      <c r="H314" s="137"/>
      <c r="I314" s="136"/>
      <c r="J314" s="138"/>
      <c r="K314" s="204"/>
      <c r="L314" s="139"/>
      <c r="M314" s="136"/>
      <c r="N314" s="134"/>
      <c r="O314" s="136"/>
      <c r="P314" s="136"/>
      <c r="Q314" s="136"/>
      <c r="R314" s="136"/>
      <c r="S314" s="136"/>
      <c r="T314" s="136"/>
      <c r="U314" s="136"/>
      <c r="V314" s="136"/>
      <c r="W314" s="136"/>
      <c r="X314" s="136"/>
      <c r="Y314" s="203"/>
      <c r="Z314" s="203"/>
      <c r="AA314" s="203"/>
      <c r="AB314" s="203"/>
      <c r="AC314" s="203"/>
      <c r="AD314" s="203"/>
      <c r="AE314" s="203"/>
      <c r="AF314" s="203"/>
      <c r="AG314" s="203"/>
      <c r="AH314" s="203"/>
      <c r="AI314" s="203"/>
      <c r="AJ314" s="203"/>
      <c r="AK314" s="203"/>
      <c r="AL314" s="203"/>
      <c r="AM314" s="203"/>
      <c r="AN314" s="203"/>
      <c r="AO314" s="203"/>
      <c r="AP314" s="203"/>
      <c r="AQ314" s="203"/>
      <c r="AR314" s="203"/>
      <c r="AS314" s="203"/>
      <c r="AT314" s="203"/>
      <c r="AU314" s="203"/>
      <c r="AV314" s="203"/>
      <c r="AW314" s="203"/>
      <c r="AX314" s="203"/>
      <c r="AY314" s="203"/>
      <c r="AZ314" s="203"/>
      <c r="BA314" s="203"/>
      <c r="BB314" s="203"/>
      <c r="BC314" s="203"/>
      <c r="BD314" s="203"/>
      <c r="BE314" s="203"/>
      <c r="BF314" s="203"/>
      <c r="BG314" s="203"/>
      <c r="BH314" s="203"/>
      <c r="BI314" s="203"/>
      <c r="BJ314" s="203"/>
      <c r="BK314" s="203"/>
      <c r="BL314" s="203"/>
      <c r="BM314" s="203"/>
      <c r="BN314" s="203"/>
      <c r="BO314" s="203"/>
      <c r="BP314" s="203"/>
      <c r="BQ314" s="203"/>
      <c r="BR314" s="203"/>
      <c r="BS314" s="203"/>
      <c r="BT314" s="203"/>
      <c r="BU314" s="203"/>
      <c r="BV314" s="203"/>
      <c r="BW314" s="203"/>
      <c r="BX314" s="203"/>
      <c r="BY314" s="203"/>
      <c r="BZ314" s="203"/>
      <c r="CA314" s="203"/>
      <c r="CB314" s="203"/>
      <c r="CC314" s="203"/>
      <c r="CD314" s="203"/>
      <c r="CE314" s="203"/>
      <c r="CF314" s="203"/>
      <c r="CG314" s="203"/>
      <c r="CH314" s="203"/>
      <c r="CI314" s="203"/>
      <c r="CJ314" s="203"/>
      <c r="CK314" s="203"/>
      <c r="CL314" s="203"/>
      <c r="CM314" s="203"/>
    </row>
    <row r="315" spans="1:91" x14ac:dyDescent="0.2">
      <c r="A315" s="132"/>
      <c r="B315" s="132"/>
      <c r="C315" s="133"/>
      <c r="D315" s="134"/>
      <c r="E315" s="135"/>
      <c r="F315" s="136"/>
      <c r="G315" s="136"/>
      <c r="H315" s="137"/>
      <c r="I315" s="136"/>
      <c r="J315" s="138"/>
      <c r="K315" s="204"/>
      <c r="L315" s="139"/>
      <c r="M315" s="136"/>
      <c r="N315" s="134"/>
      <c r="O315" s="136"/>
      <c r="P315" s="136"/>
      <c r="Q315" s="136"/>
      <c r="R315" s="136"/>
      <c r="S315" s="136"/>
      <c r="T315" s="136"/>
      <c r="U315" s="136"/>
      <c r="V315" s="136"/>
      <c r="W315" s="136"/>
      <c r="X315" s="136"/>
      <c r="Y315" s="203"/>
      <c r="Z315" s="203"/>
      <c r="AA315" s="203"/>
      <c r="AB315" s="203"/>
      <c r="AC315" s="203"/>
      <c r="AD315" s="203"/>
      <c r="AE315" s="203"/>
      <c r="AF315" s="203"/>
      <c r="AG315" s="203"/>
      <c r="AH315" s="203"/>
      <c r="AI315" s="203"/>
      <c r="AJ315" s="203"/>
      <c r="AK315" s="203"/>
      <c r="AL315" s="203"/>
      <c r="AM315" s="203"/>
      <c r="AN315" s="203"/>
      <c r="AO315" s="203"/>
      <c r="AP315" s="203"/>
      <c r="AQ315" s="203"/>
      <c r="AR315" s="203"/>
      <c r="AS315" s="203"/>
      <c r="AT315" s="203"/>
      <c r="AU315" s="203"/>
      <c r="AV315" s="203"/>
      <c r="AW315" s="203"/>
      <c r="AX315" s="203"/>
      <c r="AY315" s="203"/>
      <c r="AZ315" s="203"/>
      <c r="BA315" s="203"/>
      <c r="BB315" s="203"/>
      <c r="BC315" s="203"/>
      <c r="BD315" s="203"/>
      <c r="BE315" s="203"/>
      <c r="BF315" s="203"/>
      <c r="BG315" s="203"/>
      <c r="BH315" s="203"/>
      <c r="BI315" s="203"/>
      <c r="BJ315" s="203"/>
      <c r="BK315" s="203"/>
      <c r="BL315" s="203"/>
      <c r="BM315" s="203"/>
      <c r="BN315" s="203"/>
      <c r="BO315" s="203"/>
      <c r="BP315" s="203"/>
      <c r="BQ315" s="203"/>
      <c r="BR315" s="203"/>
      <c r="BS315" s="203"/>
      <c r="BT315" s="203"/>
      <c r="BU315" s="203"/>
      <c r="BV315" s="203"/>
      <c r="BW315" s="203"/>
      <c r="BX315" s="203"/>
      <c r="BY315" s="203"/>
      <c r="BZ315" s="203"/>
      <c r="CA315" s="203"/>
      <c r="CB315" s="203"/>
      <c r="CC315" s="203"/>
      <c r="CD315" s="203"/>
      <c r="CE315" s="203"/>
      <c r="CF315" s="203"/>
      <c r="CG315" s="203"/>
      <c r="CH315" s="203"/>
      <c r="CI315" s="203"/>
      <c r="CJ315" s="203"/>
      <c r="CK315" s="203"/>
      <c r="CL315" s="203"/>
      <c r="CM315" s="203"/>
    </row>
    <row r="316" spans="1:91" x14ac:dyDescent="0.2">
      <c r="A316" s="132"/>
      <c r="B316" s="132"/>
      <c r="C316" s="133"/>
      <c r="D316" s="134"/>
      <c r="E316" s="135"/>
      <c r="F316" s="136"/>
      <c r="G316" s="136"/>
      <c r="H316" s="137"/>
      <c r="I316" s="136"/>
      <c r="J316" s="138"/>
      <c r="K316" s="204"/>
      <c r="L316" s="139"/>
      <c r="M316" s="136"/>
      <c r="N316" s="134"/>
      <c r="O316" s="136"/>
      <c r="P316" s="136"/>
      <c r="Q316" s="136"/>
      <c r="R316" s="136"/>
      <c r="S316" s="136"/>
      <c r="T316" s="136"/>
      <c r="U316" s="136"/>
      <c r="V316" s="136"/>
      <c r="W316" s="136"/>
      <c r="X316" s="136"/>
      <c r="Y316" s="203"/>
      <c r="Z316" s="203"/>
      <c r="AA316" s="203"/>
      <c r="AB316" s="203"/>
      <c r="AC316" s="203"/>
      <c r="AD316" s="203"/>
      <c r="AE316" s="203"/>
      <c r="AF316" s="203"/>
      <c r="AG316" s="203"/>
      <c r="AH316" s="203"/>
      <c r="AI316" s="203"/>
      <c r="AJ316" s="203"/>
      <c r="AK316" s="203"/>
      <c r="AL316" s="203"/>
      <c r="AM316" s="203"/>
      <c r="AN316" s="203"/>
      <c r="AO316" s="203"/>
      <c r="AP316" s="203"/>
      <c r="AQ316" s="203"/>
      <c r="AR316" s="203"/>
      <c r="AS316" s="203"/>
      <c r="AT316" s="203"/>
      <c r="AU316" s="203"/>
      <c r="AV316" s="203"/>
      <c r="AW316" s="203"/>
      <c r="AX316" s="203"/>
      <c r="AY316" s="203"/>
      <c r="AZ316" s="203"/>
      <c r="BA316" s="203"/>
      <c r="BB316" s="203"/>
      <c r="BC316" s="203"/>
      <c r="BD316" s="203"/>
      <c r="BE316" s="203"/>
      <c r="BF316" s="203"/>
      <c r="BG316" s="203"/>
      <c r="BH316" s="203"/>
      <c r="BI316" s="203"/>
      <c r="BJ316" s="203"/>
      <c r="BK316" s="203"/>
      <c r="BL316" s="203"/>
      <c r="BM316" s="203"/>
      <c r="BN316" s="203"/>
      <c r="BO316" s="203"/>
      <c r="BP316" s="203"/>
      <c r="BQ316" s="203"/>
      <c r="BR316" s="203"/>
      <c r="BS316" s="203"/>
      <c r="BT316" s="203"/>
      <c r="BU316" s="203"/>
      <c r="BV316" s="203"/>
      <c r="BW316" s="203"/>
      <c r="BX316" s="203"/>
      <c r="BY316" s="203"/>
      <c r="BZ316" s="203"/>
      <c r="CA316" s="203"/>
      <c r="CB316" s="203"/>
      <c r="CC316" s="203"/>
      <c r="CD316" s="203"/>
      <c r="CE316" s="203"/>
      <c r="CF316" s="203"/>
      <c r="CG316" s="203"/>
      <c r="CH316" s="203"/>
      <c r="CI316" s="203"/>
      <c r="CJ316" s="203"/>
      <c r="CK316" s="203"/>
      <c r="CL316" s="203"/>
      <c r="CM316" s="203"/>
    </row>
    <row r="317" spans="1:91" x14ac:dyDescent="0.2">
      <c r="A317" s="132"/>
      <c r="B317" s="132"/>
      <c r="C317" s="133"/>
      <c r="D317" s="134"/>
      <c r="E317" s="135"/>
      <c r="F317" s="136"/>
      <c r="G317" s="136"/>
      <c r="H317" s="137"/>
      <c r="I317" s="136"/>
      <c r="J317" s="138"/>
      <c r="K317" s="204"/>
      <c r="L317" s="139"/>
      <c r="M317" s="136"/>
      <c r="N317" s="134"/>
      <c r="O317" s="136"/>
      <c r="P317" s="136"/>
      <c r="Q317" s="136"/>
      <c r="R317" s="136"/>
      <c r="S317" s="136"/>
      <c r="T317" s="136"/>
      <c r="U317" s="136"/>
      <c r="V317" s="136"/>
      <c r="W317" s="136"/>
      <c r="X317" s="136"/>
      <c r="Y317" s="203"/>
      <c r="Z317" s="203"/>
      <c r="AA317" s="203"/>
      <c r="AB317" s="203"/>
      <c r="AC317" s="203"/>
      <c r="AD317" s="203"/>
      <c r="AE317" s="203"/>
      <c r="AF317" s="203"/>
      <c r="AG317" s="203"/>
      <c r="AH317" s="203"/>
      <c r="AI317" s="203"/>
      <c r="AJ317" s="203"/>
      <c r="AK317" s="203"/>
      <c r="AL317" s="203"/>
      <c r="AM317" s="203"/>
      <c r="AN317" s="203"/>
      <c r="AO317" s="203"/>
      <c r="AP317" s="203"/>
      <c r="AQ317" s="203"/>
      <c r="AR317" s="203"/>
      <c r="AS317" s="203"/>
      <c r="AT317" s="203"/>
      <c r="AU317" s="203"/>
      <c r="AV317" s="203"/>
      <c r="AW317" s="203"/>
      <c r="AX317" s="203"/>
      <c r="AY317" s="203"/>
      <c r="AZ317" s="203"/>
      <c r="BA317" s="203"/>
      <c r="BB317" s="203"/>
      <c r="BC317" s="203"/>
      <c r="BD317" s="203"/>
      <c r="BE317" s="203"/>
      <c r="BF317" s="203"/>
      <c r="BG317" s="203"/>
      <c r="BH317" s="203"/>
      <c r="BI317" s="203"/>
      <c r="BJ317" s="203"/>
      <c r="BK317" s="203"/>
      <c r="BL317" s="203"/>
      <c r="BM317" s="203"/>
      <c r="BN317" s="203"/>
      <c r="BO317" s="203"/>
      <c r="BP317" s="203"/>
      <c r="BQ317" s="203"/>
      <c r="BR317" s="203"/>
      <c r="BS317" s="203"/>
      <c r="BT317" s="203"/>
      <c r="BU317" s="203"/>
      <c r="BV317" s="203"/>
      <c r="BW317" s="203"/>
      <c r="BX317" s="203"/>
      <c r="BY317" s="203"/>
      <c r="BZ317" s="203"/>
      <c r="CA317" s="203"/>
      <c r="CB317" s="203"/>
      <c r="CC317" s="203"/>
      <c r="CD317" s="203"/>
      <c r="CE317" s="203"/>
      <c r="CF317" s="203"/>
      <c r="CG317" s="203"/>
      <c r="CH317" s="203"/>
      <c r="CI317" s="203"/>
      <c r="CJ317" s="203"/>
      <c r="CK317" s="203"/>
      <c r="CL317" s="203"/>
      <c r="CM317" s="203"/>
    </row>
    <row r="318" spans="1:91" x14ac:dyDescent="0.2">
      <c r="A318" s="132"/>
      <c r="B318" s="132"/>
      <c r="C318" s="133"/>
      <c r="D318" s="134"/>
      <c r="E318" s="135"/>
      <c r="F318" s="136"/>
      <c r="G318" s="136"/>
      <c r="H318" s="137"/>
      <c r="I318" s="136"/>
      <c r="J318" s="138"/>
      <c r="K318" s="204"/>
      <c r="L318" s="139"/>
      <c r="M318" s="136"/>
      <c r="N318" s="134"/>
      <c r="O318" s="136"/>
      <c r="P318" s="136"/>
      <c r="Q318" s="136"/>
      <c r="R318" s="136"/>
      <c r="S318" s="136"/>
      <c r="T318" s="136"/>
      <c r="U318" s="136"/>
      <c r="V318" s="136"/>
      <c r="W318" s="136"/>
      <c r="X318" s="136"/>
      <c r="Y318" s="203"/>
      <c r="Z318" s="203"/>
      <c r="AA318" s="203"/>
      <c r="AB318" s="203"/>
      <c r="AC318" s="203"/>
      <c r="AD318" s="203"/>
      <c r="AE318" s="203"/>
      <c r="AF318" s="203"/>
      <c r="AG318" s="203"/>
      <c r="AH318" s="203"/>
      <c r="AI318" s="203"/>
      <c r="AJ318" s="203"/>
      <c r="AK318" s="203"/>
      <c r="AL318" s="203"/>
      <c r="AM318" s="203"/>
      <c r="AN318" s="203"/>
      <c r="AO318" s="203"/>
      <c r="AP318" s="203"/>
      <c r="AQ318" s="203"/>
      <c r="AR318" s="203"/>
      <c r="AS318" s="203"/>
      <c r="AT318" s="203"/>
      <c r="AU318" s="203"/>
      <c r="AV318" s="203"/>
      <c r="AW318" s="203"/>
      <c r="AX318" s="203"/>
      <c r="AY318" s="203"/>
      <c r="AZ318" s="203"/>
      <c r="BA318" s="203"/>
      <c r="BB318" s="203"/>
      <c r="BC318" s="203"/>
      <c r="BD318" s="203"/>
      <c r="BE318" s="203"/>
      <c r="BF318" s="203"/>
      <c r="BG318" s="203"/>
      <c r="BH318" s="203"/>
      <c r="BI318" s="203"/>
      <c r="BJ318" s="203"/>
      <c r="BK318" s="203"/>
      <c r="BL318" s="203"/>
      <c r="BM318" s="203"/>
      <c r="BN318" s="203"/>
      <c r="BO318" s="203"/>
      <c r="BP318" s="203"/>
      <c r="BQ318" s="203"/>
      <c r="BR318" s="203"/>
      <c r="BS318" s="203"/>
      <c r="BT318" s="203"/>
      <c r="BU318" s="203"/>
      <c r="BV318" s="203"/>
      <c r="BW318" s="203"/>
      <c r="BX318" s="203"/>
      <c r="BY318" s="203"/>
      <c r="BZ318" s="203"/>
      <c r="CA318" s="203"/>
      <c r="CB318" s="203"/>
      <c r="CC318" s="203"/>
      <c r="CD318" s="203"/>
      <c r="CE318" s="203"/>
      <c r="CF318" s="203"/>
      <c r="CG318" s="203"/>
      <c r="CH318" s="203"/>
      <c r="CI318" s="203"/>
      <c r="CJ318" s="203"/>
      <c r="CK318" s="203"/>
      <c r="CL318" s="203"/>
      <c r="CM318" s="203"/>
    </row>
    <row r="319" spans="1:91" x14ac:dyDescent="0.2">
      <c r="A319" s="132"/>
      <c r="B319" s="132"/>
      <c r="C319" s="133"/>
      <c r="D319" s="134"/>
      <c r="E319" s="135"/>
      <c r="F319" s="136"/>
      <c r="G319" s="136"/>
      <c r="H319" s="137"/>
      <c r="I319" s="136"/>
      <c r="J319" s="138"/>
      <c r="K319" s="204"/>
      <c r="L319" s="139"/>
      <c r="M319" s="136"/>
      <c r="N319" s="134"/>
      <c r="O319" s="136"/>
      <c r="P319" s="136"/>
      <c r="Q319" s="136"/>
      <c r="R319" s="136"/>
      <c r="S319" s="136"/>
      <c r="T319" s="136"/>
      <c r="U319" s="136"/>
      <c r="V319" s="136"/>
      <c r="W319" s="136"/>
      <c r="X319" s="136"/>
      <c r="Y319" s="203"/>
      <c r="Z319" s="203"/>
      <c r="AA319" s="203"/>
      <c r="AB319" s="203"/>
      <c r="AC319" s="203"/>
      <c r="AD319" s="203"/>
      <c r="AE319" s="203"/>
      <c r="AF319" s="203"/>
      <c r="AG319" s="203"/>
      <c r="AH319" s="203"/>
      <c r="AI319" s="203"/>
      <c r="AJ319" s="203"/>
      <c r="AK319" s="203"/>
      <c r="AL319" s="203"/>
      <c r="AM319" s="203"/>
      <c r="AN319" s="203"/>
      <c r="AO319" s="203"/>
      <c r="AP319" s="203"/>
      <c r="AQ319" s="203"/>
      <c r="AR319" s="203"/>
      <c r="AS319" s="203"/>
      <c r="AT319" s="203"/>
      <c r="AU319" s="203"/>
      <c r="AV319" s="203"/>
      <c r="AW319" s="203"/>
      <c r="AX319" s="203"/>
      <c r="AY319" s="203"/>
      <c r="AZ319" s="203"/>
      <c r="BA319" s="203"/>
      <c r="BB319" s="203"/>
      <c r="BC319" s="203"/>
      <c r="BD319" s="203"/>
      <c r="BE319" s="203"/>
      <c r="BF319" s="203"/>
      <c r="BG319" s="203"/>
      <c r="BH319" s="203"/>
      <c r="BI319" s="203"/>
      <c r="BJ319" s="203"/>
      <c r="BK319" s="203"/>
      <c r="BL319" s="203"/>
      <c r="BM319" s="203"/>
      <c r="BN319" s="203"/>
      <c r="BO319" s="203"/>
      <c r="BP319" s="203"/>
      <c r="BQ319" s="203"/>
      <c r="BR319" s="203"/>
      <c r="BS319" s="203"/>
      <c r="BT319" s="203"/>
      <c r="BU319" s="203"/>
      <c r="BV319" s="203"/>
      <c r="BW319" s="203"/>
      <c r="BX319" s="203"/>
      <c r="BY319" s="203"/>
      <c r="BZ319" s="203"/>
      <c r="CA319" s="203"/>
      <c r="CB319" s="203"/>
      <c r="CC319" s="203"/>
      <c r="CD319" s="203"/>
      <c r="CE319" s="203"/>
      <c r="CF319" s="203"/>
      <c r="CG319" s="203"/>
      <c r="CH319" s="203"/>
      <c r="CI319" s="203"/>
      <c r="CJ319" s="203"/>
      <c r="CK319" s="203"/>
      <c r="CL319" s="203"/>
      <c r="CM319" s="203"/>
    </row>
    <row r="320" spans="1:91" x14ac:dyDescent="0.2">
      <c r="A320" s="132"/>
      <c r="B320" s="132"/>
      <c r="C320" s="133"/>
      <c r="D320" s="134"/>
      <c r="E320" s="135"/>
      <c r="F320" s="136"/>
      <c r="G320" s="136"/>
      <c r="H320" s="137"/>
      <c r="I320" s="136"/>
      <c r="J320" s="138"/>
      <c r="K320" s="136"/>
      <c r="L320" s="139"/>
      <c r="M320" s="136"/>
      <c r="N320" s="134"/>
      <c r="O320" s="136"/>
      <c r="P320" s="136"/>
      <c r="Q320" s="136"/>
      <c r="R320" s="136"/>
      <c r="S320" s="136"/>
      <c r="T320" s="136"/>
      <c r="U320" s="136"/>
      <c r="V320" s="168"/>
      <c r="W320" s="136"/>
      <c r="X320" s="136"/>
      <c r="Y320" s="203"/>
      <c r="Z320" s="203"/>
      <c r="AA320" s="203"/>
      <c r="AB320" s="203"/>
      <c r="AC320" s="203"/>
      <c r="AD320" s="203"/>
      <c r="AE320" s="203"/>
      <c r="AF320" s="203"/>
      <c r="AG320" s="203"/>
      <c r="AH320" s="203"/>
      <c r="AI320" s="203"/>
      <c r="AJ320" s="203"/>
      <c r="AK320" s="203"/>
      <c r="AL320" s="203"/>
      <c r="AM320" s="203"/>
      <c r="AN320" s="203"/>
      <c r="AO320" s="203"/>
      <c r="AP320" s="203"/>
      <c r="AQ320" s="203"/>
      <c r="AR320" s="203"/>
      <c r="AS320" s="203"/>
      <c r="AT320" s="203"/>
      <c r="AU320" s="203"/>
      <c r="AV320" s="203"/>
      <c r="AW320" s="203"/>
      <c r="AX320" s="203"/>
      <c r="AY320" s="203"/>
      <c r="AZ320" s="203"/>
      <c r="BA320" s="203"/>
      <c r="BB320" s="203"/>
      <c r="BC320" s="203"/>
      <c r="BD320" s="203"/>
      <c r="BE320" s="203"/>
      <c r="BF320" s="203"/>
      <c r="BG320" s="203"/>
      <c r="BH320" s="203"/>
      <c r="BI320" s="203"/>
      <c r="BJ320" s="203"/>
      <c r="BK320" s="203"/>
      <c r="BL320" s="203"/>
      <c r="BM320" s="203"/>
      <c r="BN320" s="203"/>
      <c r="BO320" s="203"/>
      <c r="BP320" s="203"/>
      <c r="BQ320" s="203"/>
      <c r="BR320" s="203"/>
      <c r="BS320" s="203"/>
      <c r="BT320" s="203"/>
      <c r="BU320" s="203"/>
      <c r="BV320" s="203"/>
      <c r="BW320" s="203"/>
      <c r="BX320" s="203"/>
      <c r="BY320" s="203"/>
      <c r="BZ320" s="203"/>
      <c r="CA320" s="203"/>
      <c r="CB320" s="203"/>
      <c r="CC320" s="203"/>
      <c r="CD320" s="203"/>
      <c r="CE320" s="203"/>
      <c r="CF320" s="203"/>
      <c r="CG320" s="203"/>
      <c r="CH320" s="203"/>
      <c r="CI320" s="203"/>
      <c r="CJ320" s="203"/>
      <c r="CK320" s="203"/>
      <c r="CL320" s="203"/>
      <c r="CM320" s="203"/>
    </row>
    <row r="321" spans="1:91" x14ac:dyDescent="0.2">
      <c r="A321" s="132"/>
      <c r="B321" s="132"/>
      <c r="C321" s="133"/>
      <c r="D321" s="134"/>
      <c r="E321" s="135"/>
      <c r="F321" s="136"/>
      <c r="G321" s="136"/>
      <c r="H321" s="137"/>
      <c r="I321" s="136"/>
      <c r="J321" s="138"/>
      <c r="K321" s="136"/>
      <c r="L321" s="139"/>
      <c r="M321" s="136"/>
      <c r="N321" s="134"/>
      <c r="O321" s="136"/>
      <c r="P321" s="136"/>
      <c r="Q321" s="136"/>
      <c r="R321" s="136"/>
      <c r="S321" s="136"/>
      <c r="T321" s="136"/>
      <c r="U321" s="136"/>
      <c r="V321" s="168"/>
      <c r="W321" s="136"/>
      <c r="X321" s="136"/>
      <c r="Y321" s="203"/>
      <c r="Z321" s="203"/>
      <c r="AA321" s="203"/>
      <c r="AB321" s="203"/>
      <c r="AC321" s="203"/>
      <c r="AD321" s="203"/>
      <c r="AE321" s="203"/>
      <c r="AF321" s="203"/>
      <c r="AG321" s="203"/>
      <c r="AH321" s="203"/>
      <c r="AI321" s="203"/>
      <c r="AJ321" s="203"/>
      <c r="AK321" s="203"/>
      <c r="AL321" s="203"/>
      <c r="AM321" s="203"/>
      <c r="AN321" s="203"/>
      <c r="AO321" s="203"/>
      <c r="AP321" s="203"/>
      <c r="AQ321" s="203"/>
      <c r="AR321" s="203"/>
      <c r="AS321" s="203"/>
      <c r="AT321" s="203"/>
      <c r="AU321" s="203"/>
      <c r="AV321" s="203"/>
      <c r="AW321" s="203"/>
      <c r="AX321" s="203"/>
      <c r="AY321" s="203"/>
      <c r="AZ321" s="203"/>
      <c r="BA321" s="203"/>
      <c r="BB321" s="203"/>
      <c r="BC321" s="203"/>
      <c r="BD321" s="203"/>
      <c r="BE321" s="203"/>
      <c r="BF321" s="203"/>
      <c r="BG321" s="203"/>
      <c r="BH321" s="203"/>
      <c r="BI321" s="203"/>
      <c r="BJ321" s="203"/>
      <c r="BK321" s="203"/>
      <c r="BL321" s="203"/>
      <c r="BM321" s="203"/>
      <c r="BN321" s="203"/>
      <c r="BO321" s="203"/>
      <c r="BP321" s="203"/>
      <c r="BQ321" s="203"/>
      <c r="BR321" s="203"/>
      <c r="BS321" s="203"/>
      <c r="BT321" s="203"/>
      <c r="BU321" s="203"/>
      <c r="BV321" s="203"/>
      <c r="BW321" s="203"/>
      <c r="BX321" s="203"/>
      <c r="BY321" s="203"/>
      <c r="BZ321" s="203"/>
      <c r="CA321" s="203"/>
      <c r="CB321" s="203"/>
      <c r="CC321" s="203"/>
      <c r="CD321" s="203"/>
      <c r="CE321" s="203"/>
      <c r="CF321" s="203"/>
      <c r="CG321" s="203"/>
      <c r="CH321" s="203"/>
      <c r="CI321" s="203"/>
      <c r="CJ321" s="203"/>
      <c r="CK321" s="203"/>
      <c r="CL321" s="203"/>
      <c r="CM321" s="203"/>
    </row>
    <row r="322" spans="1:91" x14ac:dyDescent="0.2">
      <c r="A322" s="132"/>
      <c r="B322" s="132"/>
      <c r="C322" s="133"/>
      <c r="D322" s="134"/>
      <c r="E322" s="135"/>
      <c r="F322" s="136"/>
      <c r="G322" s="136"/>
      <c r="H322" s="137"/>
      <c r="I322" s="136"/>
      <c r="J322" s="138"/>
      <c r="K322" s="136"/>
      <c r="L322" s="139"/>
      <c r="M322" s="136"/>
      <c r="N322" s="134"/>
      <c r="O322" s="136"/>
      <c r="P322" s="136"/>
      <c r="Q322" s="136"/>
      <c r="R322" s="136"/>
      <c r="S322" s="136"/>
      <c r="T322" s="136"/>
      <c r="U322" s="136"/>
      <c r="V322" s="168"/>
      <c r="W322" s="136"/>
      <c r="X322" s="136"/>
      <c r="Y322" s="203"/>
      <c r="Z322" s="203"/>
      <c r="AA322" s="203"/>
      <c r="AB322" s="203"/>
      <c r="AC322" s="203"/>
      <c r="AD322" s="203"/>
      <c r="AE322" s="203"/>
      <c r="AF322" s="203"/>
      <c r="AG322" s="203"/>
      <c r="AH322" s="203"/>
      <c r="AI322" s="203"/>
      <c r="AJ322" s="203"/>
      <c r="AK322" s="203"/>
      <c r="AL322" s="203"/>
      <c r="AM322" s="203"/>
      <c r="AN322" s="203"/>
      <c r="AO322" s="203"/>
      <c r="AP322" s="203"/>
      <c r="AQ322" s="203"/>
      <c r="AR322" s="203"/>
      <c r="AS322" s="203"/>
      <c r="AT322" s="203"/>
      <c r="AU322" s="203"/>
      <c r="AV322" s="203"/>
      <c r="AW322" s="203"/>
      <c r="AX322" s="203"/>
      <c r="AY322" s="203"/>
      <c r="AZ322" s="203"/>
      <c r="BA322" s="203"/>
      <c r="BB322" s="203"/>
      <c r="BC322" s="203"/>
      <c r="BD322" s="203"/>
      <c r="BE322" s="203"/>
      <c r="BF322" s="203"/>
      <c r="BG322" s="203"/>
      <c r="BH322" s="203"/>
      <c r="BI322" s="203"/>
      <c r="BJ322" s="203"/>
      <c r="BK322" s="203"/>
      <c r="BL322" s="203"/>
      <c r="BM322" s="203"/>
      <c r="BN322" s="203"/>
      <c r="BO322" s="203"/>
      <c r="BP322" s="203"/>
      <c r="BQ322" s="203"/>
      <c r="BR322" s="203"/>
      <c r="BS322" s="203"/>
      <c r="BT322" s="203"/>
      <c r="BU322" s="203"/>
      <c r="BV322" s="203"/>
      <c r="BW322" s="203"/>
      <c r="BX322" s="203"/>
      <c r="BY322" s="203"/>
      <c r="BZ322" s="203"/>
      <c r="CA322" s="203"/>
      <c r="CB322" s="203"/>
      <c r="CC322" s="203"/>
      <c r="CD322" s="203"/>
      <c r="CE322" s="203"/>
      <c r="CF322" s="203"/>
      <c r="CG322" s="203"/>
      <c r="CH322" s="203"/>
      <c r="CI322" s="203"/>
      <c r="CJ322" s="203"/>
      <c r="CK322" s="203"/>
      <c r="CL322" s="203"/>
      <c r="CM322" s="203"/>
    </row>
    <row r="323" spans="1:91" x14ac:dyDescent="0.2">
      <c r="A323" s="132"/>
      <c r="B323" s="132"/>
      <c r="C323" s="133"/>
      <c r="D323" s="134"/>
      <c r="E323" s="135"/>
      <c r="F323" s="136"/>
      <c r="G323" s="136"/>
      <c r="H323" s="137"/>
      <c r="I323" s="136"/>
      <c r="J323" s="138"/>
      <c r="K323" s="136"/>
      <c r="L323" s="139"/>
      <c r="M323" s="136"/>
      <c r="N323" s="134"/>
      <c r="O323" s="136"/>
      <c r="P323" s="136"/>
      <c r="Q323" s="136"/>
      <c r="R323" s="136"/>
      <c r="S323" s="136"/>
      <c r="T323" s="136"/>
      <c r="U323" s="136"/>
      <c r="V323" s="168"/>
      <c r="W323" s="136"/>
      <c r="X323" s="136"/>
      <c r="Y323" s="203"/>
      <c r="Z323" s="203"/>
      <c r="AA323" s="203"/>
      <c r="AB323" s="203"/>
      <c r="AC323" s="203"/>
      <c r="AD323" s="203"/>
      <c r="AE323" s="203"/>
      <c r="AF323" s="203"/>
      <c r="AG323" s="203"/>
      <c r="AH323" s="203"/>
      <c r="AI323" s="203"/>
      <c r="AJ323" s="203"/>
      <c r="AK323" s="203"/>
      <c r="AL323" s="203"/>
      <c r="AM323" s="203"/>
      <c r="AN323" s="203"/>
      <c r="AO323" s="203"/>
      <c r="AP323" s="203"/>
      <c r="AQ323" s="203"/>
      <c r="AR323" s="203"/>
      <c r="AS323" s="203"/>
      <c r="AT323" s="203"/>
      <c r="AU323" s="203"/>
      <c r="AV323" s="203"/>
      <c r="AW323" s="203"/>
      <c r="AX323" s="203"/>
      <c r="AY323" s="203"/>
      <c r="AZ323" s="203"/>
      <c r="BA323" s="203"/>
      <c r="BB323" s="203"/>
      <c r="BC323" s="203"/>
      <c r="BD323" s="203"/>
      <c r="BE323" s="203"/>
      <c r="BF323" s="203"/>
      <c r="BG323" s="203"/>
      <c r="BH323" s="203"/>
      <c r="BI323" s="203"/>
      <c r="BJ323" s="203"/>
      <c r="BK323" s="203"/>
      <c r="BL323" s="203"/>
      <c r="BM323" s="203"/>
      <c r="BN323" s="203"/>
      <c r="BO323" s="203"/>
      <c r="BP323" s="203"/>
      <c r="BQ323" s="203"/>
      <c r="BR323" s="203"/>
      <c r="BS323" s="203"/>
      <c r="BT323" s="203"/>
      <c r="BU323" s="203"/>
      <c r="BV323" s="203"/>
      <c r="BW323" s="203"/>
      <c r="BX323" s="203"/>
      <c r="BY323" s="203"/>
      <c r="BZ323" s="203"/>
      <c r="CA323" s="203"/>
      <c r="CB323" s="203"/>
      <c r="CC323" s="203"/>
      <c r="CD323" s="203"/>
      <c r="CE323" s="203"/>
      <c r="CF323" s="203"/>
      <c r="CG323" s="203"/>
      <c r="CH323" s="203"/>
      <c r="CI323" s="203"/>
      <c r="CJ323" s="203"/>
      <c r="CK323" s="203"/>
      <c r="CL323" s="203"/>
      <c r="CM323" s="203"/>
    </row>
    <row r="324" spans="1:91" x14ac:dyDescent="0.2">
      <c r="A324" s="132"/>
      <c r="B324" s="132"/>
      <c r="C324" s="133"/>
      <c r="D324" s="134"/>
      <c r="E324" s="135"/>
      <c r="F324" s="136"/>
      <c r="G324" s="136"/>
      <c r="H324" s="137"/>
      <c r="I324" s="136"/>
      <c r="J324" s="138"/>
      <c r="K324" s="136"/>
      <c r="L324" s="139"/>
      <c r="M324" s="136"/>
      <c r="N324" s="134"/>
      <c r="O324" s="136"/>
      <c r="P324" s="136"/>
      <c r="Q324" s="136"/>
      <c r="R324" s="136"/>
      <c r="S324" s="136"/>
      <c r="T324" s="136"/>
      <c r="U324" s="136"/>
      <c r="V324" s="168"/>
      <c r="W324" s="136"/>
      <c r="X324" s="136"/>
      <c r="Y324" s="203"/>
      <c r="Z324" s="203"/>
      <c r="AA324" s="203"/>
      <c r="AB324" s="203"/>
      <c r="AC324" s="203"/>
      <c r="AD324" s="203"/>
      <c r="AE324" s="203"/>
      <c r="AF324" s="203"/>
      <c r="AG324" s="203"/>
      <c r="AH324" s="203"/>
      <c r="AI324" s="203"/>
      <c r="AJ324" s="203"/>
      <c r="AK324" s="203"/>
      <c r="AL324" s="203"/>
      <c r="AM324" s="203"/>
      <c r="AN324" s="203"/>
      <c r="AO324" s="203"/>
      <c r="AP324" s="203"/>
      <c r="AQ324" s="203"/>
      <c r="AR324" s="203"/>
      <c r="AS324" s="203"/>
      <c r="AT324" s="203"/>
      <c r="AU324" s="203"/>
      <c r="AV324" s="203"/>
      <c r="AW324" s="203"/>
      <c r="AX324" s="203"/>
      <c r="AY324" s="203"/>
      <c r="AZ324" s="203"/>
      <c r="BA324" s="203"/>
      <c r="BB324" s="203"/>
      <c r="BC324" s="203"/>
      <c r="BD324" s="203"/>
      <c r="BE324" s="203"/>
      <c r="BF324" s="203"/>
      <c r="BG324" s="203"/>
      <c r="BH324" s="203"/>
      <c r="BI324" s="203"/>
      <c r="BJ324" s="203"/>
      <c r="BK324" s="203"/>
      <c r="BL324" s="203"/>
      <c r="BM324" s="203"/>
      <c r="BN324" s="203"/>
      <c r="BO324" s="203"/>
      <c r="BP324" s="203"/>
      <c r="BQ324" s="203"/>
      <c r="BR324" s="203"/>
      <c r="BS324" s="203"/>
      <c r="BT324" s="203"/>
      <c r="BU324" s="203"/>
      <c r="BV324" s="203"/>
      <c r="BW324" s="203"/>
      <c r="BX324" s="203"/>
      <c r="BY324" s="203"/>
      <c r="BZ324" s="203"/>
      <c r="CA324" s="203"/>
      <c r="CB324" s="203"/>
      <c r="CC324" s="203"/>
      <c r="CD324" s="203"/>
      <c r="CE324" s="203"/>
      <c r="CF324" s="203"/>
      <c r="CG324" s="203"/>
      <c r="CH324" s="203"/>
      <c r="CI324" s="203"/>
      <c r="CJ324" s="203"/>
      <c r="CK324" s="203"/>
      <c r="CL324" s="203"/>
      <c r="CM324" s="203"/>
    </row>
    <row r="325" spans="1:91" x14ac:dyDescent="0.2">
      <c r="A325" s="132"/>
      <c r="B325" s="132"/>
      <c r="C325" s="133"/>
      <c r="D325" s="134"/>
      <c r="E325" s="135"/>
      <c r="F325" s="136"/>
      <c r="G325" s="136"/>
      <c r="H325" s="137"/>
      <c r="I325" s="136"/>
      <c r="J325" s="138"/>
      <c r="K325" s="136"/>
      <c r="L325" s="139"/>
      <c r="M325" s="136"/>
      <c r="N325" s="134"/>
      <c r="O325" s="136"/>
      <c r="P325" s="136"/>
      <c r="Q325" s="136"/>
      <c r="R325" s="136"/>
      <c r="S325" s="136"/>
      <c r="T325" s="136"/>
      <c r="U325" s="136"/>
      <c r="V325" s="168"/>
      <c r="W325" s="136"/>
      <c r="X325" s="136"/>
      <c r="Y325" s="203"/>
      <c r="Z325" s="203"/>
      <c r="AA325" s="203"/>
      <c r="AB325" s="203"/>
      <c r="AC325" s="203"/>
      <c r="AD325" s="203"/>
      <c r="AE325" s="203"/>
      <c r="AF325" s="203"/>
      <c r="AG325" s="203"/>
      <c r="AH325" s="203"/>
      <c r="AI325" s="203"/>
      <c r="AJ325" s="203"/>
      <c r="AK325" s="203"/>
      <c r="AL325" s="203"/>
      <c r="AM325" s="203"/>
      <c r="AN325" s="203"/>
      <c r="AO325" s="203"/>
      <c r="AP325" s="203"/>
      <c r="AQ325" s="203"/>
      <c r="AR325" s="203"/>
      <c r="AS325" s="203"/>
      <c r="AT325" s="203"/>
      <c r="AU325" s="203"/>
      <c r="AV325" s="203"/>
      <c r="AW325" s="203"/>
      <c r="AX325" s="203"/>
      <c r="AY325" s="203"/>
      <c r="AZ325" s="203"/>
      <c r="BA325" s="203"/>
      <c r="BB325" s="203"/>
      <c r="BC325" s="203"/>
      <c r="BD325" s="203"/>
      <c r="BE325" s="203"/>
      <c r="BF325" s="203"/>
      <c r="BG325" s="203"/>
      <c r="BH325" s="203"/>
      <c r="BI325" s="203"/>
      <c r="BJ325" s="203"/>
      <c r="BK325" s="203"/>
      <c r="BL325" s="203"/>
      <c r="BM325" s="203"/>
      <c r="BN325" s="203"/>
      <c r="BO325" s="203"/>
      <c r="BP325" s="203"/>
      <c r="BQ325" s="203"/>
      <c r="BR325" s="203"/>
      <c r="BS325" s="203"/>
      <c r="BT325" s="203"/>
      <c r="BU325" s="203"/>
      <c r="BV325" s="203"/>
      <c r="BW325" s="203"/>
      <c r="BX325" s="203"/>
      <c r="BY325" s="203"/>
      <c r="BZ325" s="203"/>
      <c r="CA325" s="203"/>
      <c r="CB325" s="203"/>
      <c r="CC325" s="203"/>
      <c r="CD325" s="203"/>
      <c r="CE325" s="203"/>
      <c r="CF325" s="203"/>
      <c r="CG325" s="203"/>
      <c r="CH325" s="203"/>
      <c r="CI325" s="203"/>
      <c r="CJ325" s="203"/>
      <c r="CK325" s="203"/>
      <c r="CL325" s="203"/>
      <c r="CM325" s="203"/>
    </row>
    <row r="326" spans="1:91" x14ac:dyDescent="0.2">
      <c r="A326" s="132"/>
      <c r="B326" s="132"/>
      <c r="C326" s="133"/>
      <c r="D326" s="134"/>
      <c r="E326" s="135"/>
      <c r="F326" s="136"/>
      <c r="G326" s="136"/>
      <c r="H326" s="137"/>
      <c r="I326" s="136"/>
      <c r="J326" s="138"/>
      <c r="K326" s="136"/>
      <c r="L326" s="139"/>
      <c r="M326" s="136"/>
      <c r="N326" s="134"/>
      <c r="O326" s="136"/>
      <c r="P326" s="136"/>
      <c r="Q326" s="136"/>
      <c r="R326" s="136"/>
      <c r="S326" s="136"/>
      <c r="T326" s="136"/>
      <c r="U326" s="136"/>
      <c r="V326" s="203"/>
      <c r="W326" s="203"/>
      <c r="X326" s="203"/>
      <c r="Y326" s="203"/>
      <c r="Z326" s="203"/>
      <c r="AA326" s="203"/>
      <c r="AB326" s="203"/>
      <c r="AC326" s="203"/>
      <c r="AD326" s="203"/>
      <c r="AE326" s="203"/>
      <c r="AF326" s="203"/>
      <c r="AG326" s="203"/>
      <c r="AH326" s="203"/>
      <c r="AI326" s="203"/>
      <c r="AJ326" s="203"/>
      <c r="AK326" s="203"/>
      <c r="AL326" s="203"/>
      <c r="AM326" s="203"/>
      <c r="AN326" s="203"/>
      <c r="AO326" s="203"/>
      <c r="AP326" s="203"/>
      <c r="AQ326" s="203"/>
      <c r="AR326" s="203"/>
      <c r="AS326" s="203"/>
      <c r="AT326" s="203"/>
      <c r="AU326" s="203"/>
      <c r="AV326" s="203"/>
      <c r="AW326" s="203"/>
      <c r="AX326" s="203"/>
      <c r="AY326" s="203"/>
      <c r="AZ326" s="203"/>
      <c r="BA326" s="203"/>
      <c r="BB326" s="203"/>
      <c r="BC326" s="203"/>
      <c r="BD326" s="203"/>
      <c r="BE326" s="203"/>
      <c r="BF326" s="203"/>
      <c r="BG326" s="203"/>
      <c r="BH326" s="203"/>
      <c r="BI326" s="203"/>
      <c r="BJ326" s="203"/>
      <c r="BK326" s="203"/>
      <c r="BL326" s="203"/>
      <c r="BM326" s="203"/>
      <c r="BN326" s="203"/>
      <c r="BO326" s="203"/>
      <c r="BP326" s="203"/>
      <c r="BQ326" s="203"/>
      <c r="BR326" s="203"/>
      <c r="BS326" s="203"/>
      <c r="BT326" s="203"/>
      <c r="BU326" s="203"/>
      <c r="BV326" s="203"/>
      <c r="BW326" s="203"/>
      <c r="BX326" s="203"/>
      <c r="BY326" s="203"/>
      <c r="BZ326" s="203"/>
      <c r="CA326" s="203"/>
      <c r="CB326" s="203"/>
      <c r="CC326" s="203"/>
      <c r="CD326" s="203"/>
      <c r="CE326" s="203"/>
      <c r="CF326" s="203"/>
      <c r="CG326" s="203"/>
      <c r="CH326" s="203"/>
      <c r="CI326" s="203"/>
      <c r="CJ326" s="203"/>
      <c r="CK326" s="203"/>
      <c r="CL326" s="203"/>
      <c r="CM326" s="203"/>
    </row>
    <row r="327" spans="1:91" x14ac:dyDescent="0.2">
      <c r="A327" s="132"/>
      <c r="B327" s="132"/>
      <c r="C327" s="133"/>
      <c r="D327" s="134"/>
      <c r="E327" s="135"/>
      <c r="F327" s="136"/>
      <c r="G327" s="136"/>
      <c r="H327" s="137"/>
      <c r="I327" s="136"/>
      <c r="J327" s="138"/>
      <c r="K327" s="136"/>
      <c r="L327" s="139"/>
      <c r="M327" s="136"/>
      <c r="N327" s="134"/>
      <c r="O327" s="136"/>
      <c r="P327" s="136"/>
      <c r="Q327" s="136"/>
      <c r="R327" s="136"/>
      <c r="S327" s="136"/>
      <c r="T327" s="136"/>
      <c r="U327" s="136"/>
      <c r="V327" s="203"/>
      <c r="W327" s="203"/>
      <c r="X327" s="203"/>
      <c r="Y327" s="203"/>
      <c r="Z327" s="203"/>
      <c r="AA327" s="203"/>
      <c r="AB327" s="203"/>
      <c r="AC327" s="203"/>
      <c r="AD327" s="203"/>
      <c r="AE327" s="203"/>
      <c r="AF327" s="203"/>
      <c r="AG327" s="203"/>
      <c r="AH327" s="203"/>
      <c r="AI327" s="203"/>
      <c r="AJ327" s="203"/>
      <c r="AK327" s="203"/>
      <c r="AL327" s="203"/>
      <c r="AM327" s="203"/>
      <c r="AN327" s="203"/>
      <c r="AO327" s="203"/>
      <c r="AP327" s="203"/>
      <c r="AQ327" s="203"/>
      <c r="AR327" s="203"/>
      <c r="AS327" s="203"/>
      <c r="AT327" s="203"/>
      <c r="AU327" s="203"/>
      <c r="AV327" s="203"/>
      <c r="AW327" s="203"/>
      <c r="AX327" s="203"/>
      <c r="AY327" s="203"/>
      <c r="AZ327" s="203"/>
      <c r="BA327" s="203"/>
      <c r="BB327" s="203"/>
      <c r="BC327" s="203"/>
      <c r="BD327" s="203"/>
      <c r="BE327" s="203"/>
      <c r="BF327" s="203"/>
      <c r="BG327" s="203"/>
      <c r="BH327" s="203"/>
      <c r="BI327" s="203"/>
      <c r="BJ327" s="203"/>
      <c r="BK327" s="203"/>
      <c r="BL327" s="203"/>
      <c r="BM327" s="203"/>
      <c r="BN327" s="203"/>
      <c r="BO327" s="203"/>
      <c r="BP327" s="203"/>
      <c r="BQ327" s="203"/>
      <c r="BR327" s="203"/>
      <c r="BS327" s="203"/>
      <c r="BT327" s="203"/>
      <c r="BU327" s="203"/>
      <c r="BV327" s="203"/>
      <c r="BW327" s="203"/>
      <c r="BX327" s="203"/>
      <c r="BY327" s="203"/>
      <c r="BZ327" s="203"/>
      <c r="CA327" s="203"/>
      <c r="CB327" s="203"/>
      <c r="CC327" s="203"/>
      <c r="CD327" s="203"/>
      <c r="CE327" s="203"/>
      <c r="CF327" s="203"/>
      <c r="CG327" s="203"/>
      <c r="CH327" s="203"/>
      <c r="CI327" s="203"/>
      <c r="CJ327" s="203"/>
      <c r="CK327" s="203"/>
      <c r="CL327" s="203"/>
      <c r="CM327" s="203"/>
    </row>
    <row r="328" spans="1:91" x14ac:dyDescent="0.2">
      <c r="A328" s="132"/>
      <c r="B328" s="132"/>
      <c r="C328" s="133"/>
      <c r="D328" s="134"/>
      <c r="E328" s="135"/>
      <c r="F328" s="136"/>
      <c r="G328" s="136"/>
      <c r="H328" s="137"/>
      <c r="I328" s="136"/>
      <c r="J328" s="138"/>
      <c r="K328" s="136"/>
      <c r="L328" s="139"/>
      <c r="M328" s="136"/>
      <c r="N328" s="134"/>
      <c r="O328" s="136"/>
      <c r="P328" s="136"/>
      <c r="Q328" s="136"/>
      <c r="R328" s="136"/>
      <c r="S328" s="136"/>
      <c r="T328" s="136"/>
      <c r="U328" s="136"/>
      <c r="V328" s="203"/>
      <c r="W328" s="203"/>
      <c r="X328" s="203"/>
      <c r="Y328" s="203"/>
      <c r="Z328" s="203"/>
      <c r="AA328" s="203"/>
      <c r="AB328" s="203"/>
      <c r="AC328" s="203"/>
      <c r="AD328" s="203"/>
      <c r="AE328" s="203"/>
      <c r="AF328" s="203"/>
      <c r="AG328" s="203"/>
      <c r="AH328" s="203"/>
      <c r="AI328" s="203"/>
      <c r="AJ328" s="203"/>
      <c r="AK328" s="203"/>
      <c r="AL328" s="203"/>
      <c r="AM328" s="203"/>
      <c r="AN328" s="203"/>
      <c r="AO328" s="203"/>
      <c r="AP328" s="203"/>
      <c r="AQ328" s="203"/>
      <c r="AR328" s="203"/>
      <c r="AS328" s="203"/>
      <c r="AT328" s="203"/>
      <c r="AU328" s="203"/>
      <c r="AV328" s="203"/>
      <c r="AW328" s="203"/>
      <c r="AX328" s="203"/>
      <c r="AY328" s="203"/>
      <c r="AZ328" s="203"/>
      <c r="BA328" s="203"/>
      <c r="BB328" s="203"/>
      <c r="BC328" s="203"/>
      <c r="BD328" s="203"/>
      <c r="BE328" s="203"/>
      <c r="BF328" s="203"/>
      <c r="BG328" s="203"/>
      <c r="BH328" s="203"/>
      <c r="BI328" s="203"/>
      <c r="BJ328" s="203"/>
      <c r="BK328" s="203"/>
      <c r="BL328" s="203"/>
      <c r="BM328" s="203"/>
      <c r="BN328" s="203"/>
      <c r="BO328" s="203"/>
      <c r="BP328" s="203"/>
      <c r="BQ328" s="203"/>
      <c r="BR328" s="203"/>
      <c r="BS328" s="203"/>
      <c r="BT328" s="203"/>
      <c r="BU328" s="203"/>
      <c r="BV328" s="203"/>
      <c r="BW328" s="203"/>
      <c r="BX328" s="203"/>
      <c r="BY328" s="203"/>
      <c r="BZ328" s="203"/>
      <c r="CA328" s="203"/>
      <c r="CB328" s="203"/>
      <c r="CC328" s="203"/>
      <c r="CD328" s="203"/>
      <c r="CE328" s="203"/>
      <c r="CF328" s="203"/>
      <c r="CG328" s="203"/>
      <c r="CH328" s="203"/>
      <c r="CI328" s="203"/>
      <c r="CJ328" s="203"/>
      <c r="CK328" s="203"/>
      <c r="CL328" s="203"/>
      <c r="CM328" s="203"/>
    </row>
    <row r="329" spans="1:91" x14ac:dyDescent="0.2">
      <c r="A329" s="132"/>
      <c r="B329" s="132"/>
      <c r="C329" s="133"/>
      <c r="D329" s="134"/>
      <c r="E329" s="135"/>
      <c r="F329" s="136"/>
      <c r="G329" s="136"/>
      <c r="H329" s="137"/>
      <c r="I329" s="136"/>
      <c r="J329" s="138"/>
      <c r="K329" s="136"/>
      <c r="L329" s="139"/>
      <c r="M329" s="136"/>
      <c r="N329" s="134"/>
      <c r="O329" s="136"/>
      <c r="P329" s="136"/>
      <c r="Q329" s="136"/>
      <c r="R329" s="136"/>
      <c r="S329" s="136"/>
      <c r="T329" s="136"/>
      <c r="U329" s="136"/>
      <c r="V329" s="203"/>
      <c r="W329" s="203"/>
      <c r="X329" s="203"/>
      <c r="Y329" s="203"/>
      <c r="Z329" s="203"/>
      <c r="AA329" s="203"/>
      <c r="AB329" s="203"/>
      <c r="AC329" s="203"/>
      <c r="AD329" s="203"/>
      <c r="AE329" s="203"/>
      <c r="AF329" s="203"/>
      <c r="AG329" s="203"/>
      <c r="AH329" s="203"/>
      <c r="AI329" s="203"/>
      <c r="AJ329" s="203"/>
      <c r="AK329" s="203"/>
      <c r="AL329" s="203"/>
      <c r="AM329" s="203"/>
      <c r="AN329" s="203"/>
      <c r="AO329" s="203"/>
      <c r="AP329" s="203"/>
      <c r="AQ329" s="203"/>
      <c r="AR329" s="203"/>
      <c r="AS329" s="203"/>
      <c r="AT329" s="203"/>
      <c r="AU329" s="203"/>
      <c r="AV329" s="203"/>
      <c r="AW329" s="203"/>
      <c r="AX329" s="203"/>
      <c r="AY329" s="203"/>
      <c r="AZ329" s="203"/>
      <c r="BA329" s="203"/>
      <c r="BB329" s="203"/>
      <c r="BC329" s="203"/>
      <c r="BD329" s="203"/>
      <c r="BE329" s="203"/>
      <c r="BF329" s="203"/>
      <c r="BG329" s="203"/>
      <c r="BH329" s="203"/>
      <c r="BI329" s="203"/>
      <c r="BJ329" s="203"/>
      <c r="BK329" s="203"/>
      <c r="BL329" s="203"/>
      <c r="BM329" s="203"/>
      <c r="BN329" s="203"/>
      <c r="BO329" s="203"/>
      <c r="BP329" s="203"/>
      <c r="BQ329" s="203"/>
      <c r="BR329" s="203"/>
      <c r="BS329" s="203"/>
      <c r="BT329" s="203"/>
      <c r="BU329" s="203"/>
      <c r="BV329" s="203"/>
      <c r="BW329" s="203"/>
      <c r="BX329" s="203"/>
      <c r="BY329" s="203"/>
      <c r="BZ329" s="203"/>
      <c r="CA329" s="203"/>
      <c r="CB329" s="203"/>
      <c r="CC329" s="203"/>
      <c r="CD329" s="203"/>
      <c r="CE329" s="203"/>
      <c r="CF329" s="203"/>
      <c r="CG329" s="203"/>
      <c r="CH329" s="203"/>
      <c r="CI329" s="203"/>
      <c r="CJ329" s="203"/>
      <c r="CK329" s="203"/>
      <c r="CL329" s="203"/>
      <c r="CM329" s="203"/>
    </row>
    <row r="330" spans="1:91" x14ac:dyDescent="0.2">
      <c r="A330" s="132"/>
      <c r="B330" s="132"/>
      <c r="C330" s="133"/>
      <c r="D330" s="134"/>
      <c r="E330" s="135"/>
      <c r="F330" s="136"/>
      <c r="G330" s="136"/>
      <c r="H330" s="137"/>
      <c r="I330" s="136"/>
      <c r="J330" s="138"/>
      <c r="K330" s="136"/>
      <c r="L330" s="139"/>
      <c r="M330" s="136"/>
      <c r="N330" s="134"/>
      <c r="O330" s="136"/>
      <c r="P330" s="136"/>
      <c r="Q330" s="136"/>
      <c r="R330" s="136"/>
      <c r="S330" s="136"/>
      <c r="T330" s="136"/>
      <c r="U330" s="136"/>
      <c r="V330" s="203"/>
      <c r="W330" s="203"/>
      <c r="X330" s="203"/>
      <c r="Y330" s="203"/>
      <c r="Z330" s="203"/>
      <c r="AA330" s="203"/>
      <c r="AB330" s="203"/>
      <c r="AC330" s="203"/>
      <c r="AD330" s="203"/>
      <c r="AE330" s="203"/>
      <c r="AF330" s="203"/>
      <c r="AG330" s="203"/>
      <c r="AH330" s="203"/>
      <c r="AI330" s="203"/>
      <c r="AJ330" s="203"/>
      <c r="AK330" s="203"/>
      <c r="AL330" s="203"/>
      <c r="AM330" s="203"/>
      <c r="AN330" s="203"/>
      <c r="AO330" s="203"/>
      <c r="AP330" s="203"/>
      <c r="AQ330" s="203"/>
      <c r="AR330" s="203"/>
      <c r="AS330" s="203"/>
      <c r="AT330" s="203"/>
      <c r="AU330" s="203"/>
      <c r="AV330" s="203"/>
      <c r="AW330" s="203"/>
      <c r="AX330" s="203"/>
      <c r="AY330" s="203"/>
      <c r="AZ330" s="203"/>
      <c r="BA330" s="203"/>
      <c r="BB330" s="203"/>
      <c r="BC330" s="203"/>
      <c r="BD330" s="203"/>
      <c r="BE330" s="203"/>
      <c r="BF330" s="203"/>
      <c r="BG330" s="203"/>
      <c r="BH330" s="203"/>
      <c r="BI330" s="203"/>
      <c r="BJ330" s="203"/>
      <c r="BK330" s="203"/>
      <c r="BL330" s="203"/>
      <c r="BM330" s="203"/>
      <c r="BN330" s="203"/>
      <c r="BO330" s="203"/>
      <c r="BP330" s="203"/>
      <c r="BQ330" s="203"/>
      <c r="BR330" s="203"/>
      <c r="BS330" s="203"/>
      <c r="BT330" s="203"/>
      <c r="BU330" s="203"/>
      <c r="BV330" s="203"/>
      <c r="BW330" s="203"/>
      <c r="BX330" s="203"/>
      <c r="BY330" s="203"/>
      <c r="BZ330" s="203"/>
      <c r="CA330" s="203"/>
      <c r="CB330" s="203"/>
      <c r="CC330" s="203"/>
      <c r="CD330" s="203"/>
      <c r="CE330" s="203"/>
      <c r="CF330" s="203"/>
      <c r="CG330" s="203"/>
      <c r="CH330" s="203"/>
      <c r="CI330" s="203"/>
      <c r="CJ330" s="203"/>
      <c r="CK330" s="203"/>
      <c r="CL330" s="203"/>
      <c r="CM330" s="203"/>
    </row>
    <row r="331" spans="1:91" x14ac:dyDescent="0.2">
      <c r="A331" s="132"/>
      <c r="B331" s="132"/>
      <c r="C331" s="133"/>
      <c r="D331" s="134"/>
      <c r="E331" s="135"/>
      <c r="F331" s="136"/>
      <c r="G331" s="136"/>
      <c r="H331" s="137"/>
      <c r="I331" s="136"/>
      <c r="J331" s="138"/>
      <c r="K331" s="136"/>
      <c r="L331" s="139"/>
      <c r="M331" s="136"/>
      <c r="N331" s="134"/>
      <c r="O331" s="136"/>
      <c r="P331" s="136"/>
      <c r="Q331" s="136"/>
      <c r="R331" s="136"/>
      <c r="S331" s="136"/>
      <c r="T331" s="136"/>
      <c r="U331" s="136"/>
      <c r="V331" s="203"/>
      <c r="W331" s="203"/>
      <c r="X331" s="203"/>
      <c r="Y331" s="203"/>
      <c r="Z331" s="203"/>
      <c r="AA331" s="203"/>
      <c r="AB331" s="203"/>
      <c r="AC331" s="203"/>
      <c r="AD331" s="203"/>
      <c r="AE331" s="203"/>
      <c r="AF331" s="203"/>
      <c r="AG331" s="203"/>
      <c r="AH331" s="203"/>
      <c r="AI331" s="203"/>
      <c r="AJ331" s="203"/>
      <c r="AK331" s="203"/>
      <c r="AL331" s="203"/>
      <c r="AM331" s="203"/>
      <c r="AN331" s="203"/>
      <c r="AO331" s="203"/>
      <c r="AP331" s="203"/>
      <c r="AQ331" s="203"/>
      <c r="AR331" s="203"/>
      <c r="AS331" s="203"/>
      <c r="AT331" s="203"/>
      <c r="AU331" s="203"/>
      <c r="AV331" s="203"/>
      <c r="AW331" s="203"/>
      <c r="AX331" s="203"/>
      <c r="AY331" s="203"/>
      <c r="AZ331" s="203"/>
      <c r="BA331" s="203"/>
      <c r="BB331" s="203"/>
      <c r="BC331" s="203"/>
      <c r="BD331" s="203"/>
      <c r="BE331" s="203"/>
      <c r="BF331" s="203"/>
      <c r="BG331" s="203"/>
      <c r="BH331" s="203"/>
      <c r="BI331" s="203"/>
      <c r="BJ331" s="203"/>
      <c r="BK331" s="203"/>
      <c r="BL331" s="203"/>
      <c r="BM331" s="203"/>
      <c r="BN331" s="203"/>
      <c r="BO331" s="203"/>
      <c r="BP331" s="203"/>
      <c r="BQ331" s="203"/>
      <c r="BR331" s="203"/>
      <c r="BS331" s="203"/>
      <c r="BT331" s="203"/>
      <c r="BU331" s="203"/>
      <c r="BV331" s="203"/>
      <c r="BW331" s="203"/>
      <c r="BX331" s="203"/>
      <c r="BY331" s="203"/>
      <c r="BZ331" s="203"/>
      <c r="CA331" s="203"/>
      <c r="CB331" s="203"/>
      <c r="CC331" s="203"/>
      <c r="CD331" s="203"/>
      <c r="CE331" s="203"/>
      <c r="CF331" s="203"/>
      <c r="CG331" s="203"/>
      <c r="CH331" s="203"/>
      <c r="CI331" s="203"/>
      <c r="CJ331" s="203"/>
      <c r="CK331" s="203"/>
      <c r="CL331" s="203"/>
      <c r="CM331" s="203"/>
    </row>
    <row r="332" spans="1:91" x14ac:dyDescent="0.2">
      <c r="A332" s="132"/>
      <c r="B332" s="132"/>
      <c r="C332" s="133"/>
      <c r="D332" s="134"/>
      <c r="E332" s="135"/>
      <c r="F332" s="136"/>
      <c r="G332" s="136"/>
      <c r="H332" s="137"/>
      <c r="I332" s="136"/>
      <c r="J332" s="138"/>
      <c r="K332" s="136"/>
      <c r="L332" s="139"/>
      <c r="M332" s="136"/>
      <c r="N332" s="134"/>
      <c r="O332" s="136"/>
      <c r="P332" s="136"/>
      <c r="Q332" s="136"/>
      <c r="R332" s="136"/>
      <c r="S332" s="136"/>
      <c r="T332" s="136"/>
      <c r="U332" s="136"/>
      <c r="V332" s="203"/>
      <c r="W332" s="203"/>
      <c r="X332" s="203"/>
      <c r="Y332" s="203"/>
      <c r="Z332" s="203"/>
      <c r="AA332" s="203"/>
      <c r="AB332" s="203"/>
      <c r="AC332" s="203"/>
      <c r="AD332" s="203"/>
      <c r="AE332" s="203"/>
      <c r="AF332" s="203"/>
      <c r="AG332" s="203"/>
      <c r="AH332" s="203"/>
      <c r="AI332" s="203"/>
      <c r="AJ332" s="203"/>
      <c r="AK332" s="203"/>
      <c r="AL332" s="203"/>
      <c r="AM332" s="203"/>
      <c r="AN332" s="203"/>
      <c r="AO332" s="203"/>
      <c r="AP332" s="203"/>
      <c r="AQ332" s="203"/>
      <c r="AR332" s="203"/>
      <c r="AS332" s="203"/>
      <c r="AT332" s="203"/>
      <c r="AU332" s="203"/>
      <c r="AV332" s="203"/>
      <c r="AW332" s="203"/>
      <c r="AX332" s="203"/>
      <c r="AY332" s="203"/>
      <c r="AZ332" s="203"/>
      <c r="BA332" s="203"/>
      <c r="BB332" s="203"/>
      <c r="BC332" s="203"/>
      <c r="BD332" s="203"/>
      <c r="BE332" s="203"/>
      <c r="BF332" s="203"/>
      <c r="BG332" s="203"/>
      <c r="BH332" s="203"/>
      <c r="BI332" s="203"/>
      <c r="BJ332" s="203"/>
      <c r="BK332" s="203"/>
      <c r="BL332" s="203"/>
      <c r="BM332" s="203"/>
      <c r="BN332" s="203"/>
      <c r="BO332" s="203"/>
      <c r="BP332" s="203"/>
      <c r="BQ332" s="203"/>
      <c r="BR332" s="203"/>
      <c r="BS332" s="203"/>
      <c r="BT332" s="203"/>
      <c r="BU332" s="203"/>
      <c r="BV332" s="203"/>
      <c r="BW332" s="203"/>
      <c r="BX332" s="203"/>
      <c r="BY332" s="203"/>
      <c r="BZ332" s="203"/>
      <c r="CA332" s="203"/>
      <c r="CB332" s="203"/>
      <c r="CC332" s="203"/>
      <c r="CD332" s="203"/>
      <c r="CE332" s="203"/>
      <c r="CF332" s="203"/>
      <c r="CG332" s="203"/>
      <c r="CH332" s="203"/>
      <c r="CI332" s="203"/>
      <c r="CJ332" s="203"/>
      <c r="CK332" s="203"/>
      <c r="CL332" s="203"/>
      <c r="CM332" s="203"/>
    </row>
    <row r="333" spans="1:91" x14ac:dyDescent="0.2">
      <c r="A333" s="132"/>
      <c r="B333" s="132"/>
      <c r="C333" s="133"/>
      <c r="D333" s="134"/>
      <c r="E333" s="135"/>
      <c r="F333" s="136"/>
      <c r="G333" s="136"/>
      <c r="H333" s="137"/>
      <c r="I333" s="136"/>
      <c r="J333" s="138"/>
      <c r="K333" s="136"/>
      <c r="L333" s="139"/>
      <c r="M333" s="136"/>
      <c r="N333" s="139"/>
      <c r="O333" s="136"/>
      <c r="P333" s="136"/>
      <c r="Q333" s="136"/>
      <c r="R333" s="136"/>
      <c r="S333" s="136"/>
      <c r="T333" s="136"/>
    </row>
    <row r="334" spans="1:91" x14ac:dyDescent="0.2">
      <c r="A334" s="132"/>
      <c r="B334" s="132"/>
      <c r="C334" s="133"/>
      <c r="D334" s="134"/>
      <c r="E334" s="135"/>
      <c r="F334" s="136"/>
      <c r="G334" s="136"/>
      <c r="H334" s="137"/>
      <c r="I334" s="136"/>
      <c r="J334" s="138"/>
      <c r="K334" s="136"/>
      <c r="L334" s="139"/>
      <c r="M334" s="136"/>
      <c r="N334" s="139"/>
      <c r="O334" s="136"/>
      <c r="P334" s="136"/>
      <c r="Q334" s="136"/>
      <c r="R334" s="136"/>
      <c r="S334" s="136"/>
      <c r="T334" s="136"/>
      <c r="U334" s="136"/>
    </row>
    <row r="335" spans="1:91" x14ac:dyDescent="0.2">
      <c r="A335" s="132"/>
      <c r="B335" s="132"/>
      <c r="C335" s="133"/>
      <c r="D335" s="134"/>
      <c r="E335" s="135"/>
      <c r="F335" s="136"/>
      <c r="G335" s="136"/>
      <c r="H335" s="137"/>
      <c r="I335" s="136"/>
      <c r="J335" s="138"/>
      <c r="K335" s="136"/>
      <c r="L335" s="139"/>
      <c r="M335" s="136"/>
      <c r="N335" s="139"/>
      <c r="O335" s="136"/>
      <c r="P335" s="136"/>
      <c r="Q335" s="136"/>
      <c r="R335" s="136"/>
      <c r="S335" s="136"/>
      <c r="T335" s="136"/>
      <c r="U335" s="136"/>
    </row>
    <row r="336" spans="1:91" x14ac:dyDescent="0.2">
      <c r="A336" s="132"/>
      <c r="B336" s="206"/>
      <c r="C336" s="208"/>
      <c r="D336" s="209"/>
      <c r="E336" s="213"/>
      <c r="F336" s="212"/>
      <c r="G336" s="206"/>
      <c r="H336" s="206"/>
      <c r="I336" s="206"/>
      <c r="J336" s="206"/>
      <c r="K336" s="206"/>
      <c r="L336" s="210"/>
      <c r="M336" s="136"/>
      <c r="N336" s="209"/>
      <c r="O336" s="206"/>
      <c r="P336" s="206"/>
      <c r="Q336" s="206"/>
      <c r="R336" s="206"/>
      <c r="S336" s="206"/>
      <c r="T336" s="206"/>
      <c r="U336" s="136"/>
    </row>
    <row r="337" spans="1:21" x14ac:dyDescent="0.2">
      <c r="A337" s="132"/>
      <c r="B337" s="206"/>
      <c r="C337" s="208"/>
      <c r="D337" s="209"/>
      <c r="E337" s="213"/>
      <c r="F337" s="212"/>
      <c r="G337" s="206"/>
      <c r="H337" s="206"/>
      <c r="I337" s="206"/>
      <c r="J337" s="206"/>
      <c r="K337" s="206"/>
      <c r="L337" s="210"/>
      <c r="M337" s="136"/>
      <c r="N337" s="209"/>
      <c r="O337" s="206"/>
      <c r="P337" s="206"/>
      <c r="Q337" s="206"/>
      <c r="R337" s="206"/>
      <c r="S337" s="206"/>
      <c r="T337" s="206"/>
      <c r="U337" s="136"/>
    </row>
    <row r="338" spans="1:21" x14ac:dyDescent="0.2">
      <c r="A338" s="132"/>
      <c r="B338" s="206"/>
      <c r="C338" s="208"/>
      <c r="D338" s="209"/>
      <c r="E338" s="213"/>
      <c r="F338" s="212"/>
      <c r="G338" s="206"/>
      <c r="H338" s="206"/>
      <c r="I338" s="206"/>
      <c r="J338" s="211"/>
      <c r="K338" s="206"/>
      <c r="L338" s="210"/>
      <c r="M338" s="136"/>
      <c r="N338" s="209"/>
      <c r="O338" s="206"/>
      <c r="P338" s="206"/>
      <c r="Q338" s="206"/>
      <c r="R338" s="206"/>
      <c r="S338" s="206"/>
      <c r="T338" s="206"/>
      <c r="U338" s="136"/>
    </row>
    <row r="339" spans="1:21" x14ac:dyDescent="0.2">
      <c r="A339" s="132"/>
      <c r="B339" s="206"/>
      <c r="C339" s="208"/>
      <c r="D339" s="209"/>
      <c r="E339" s="213"/>
      <c r="F339" s="206"/>
      <c r="G339" s="206"/>
      <c r="H339" s="206"/>
      <c r="I339" s="206"/>
      <c r="J339" s="206"/>
      <c r="K339" s="206"/>
      <c r="L339" s="210"/>
      <c r="M339" s="136"/>
      <c r="N339" s="209"/>
      <c r="O339" s="206"/>
      <c r="P339" s="136"/>
      <c r="Q339" s="136"/>
      <c r="R339" s="136"/>
      <c r="S339" s="136"/>
      <c r="T339" s="206"/>
      <c r="U339" s="136"/>
    </row>
    <row r="340" spans="1:21" x14ac:dyDescent="0.2">
      <c r="A340" s="132"/>
      <c r="B340" s="206"/>
      <c r="C340" s="208"/>
      <c r="D340" s="209"/>
      <c r="E340" s="213"/>
      <c r="F340" s="206"/>
      <c r="G340" s="206"/>
      <c r="H340" s="206"/>
      <c r="I340" s="206"/>
      <c r="J340" s="206"/>
      <c r="K340" s="206"/>
      <c r="L340" s="210"/>
      <c r="M340" s="136"/>
      <c r="N340" s="209"/>
      <c r="O340" s="206"/>
      <c r="P340" s="136"/>
      <c r="Q340" s="136"/>
      <c r="R340" s="136"/>
      <c r="S340" s="136"/>
      <c r="T340" s="206"/>
      <c r="U340" s="136"/>
    </row>
    <row r="341" spans="1:21" x14ac:dyDescent="0.2">
      <c r="A341" s="132"/>
      <c r="B341" s="206"/>
      <c r="C341" s="208"/>
      <c r="D341" s="209"/>
      <c r="E341" s="213"/>
      <c r="F341" s="206"/>
      <c r="G341" s="206"/>
      <c r="H341" s="206"/>
      <c r="I341" s="206"/>
      <c r="J341" s="206"/>
      <c r="K341" s="206"/>
      <c r="L341" s="210"/>
      <c r="M341" s="136"/>
      <c r="N341" s="209"/>
      <c r="O341" s="206"/>
      <c r="P341" s="136"/>
      <c r="Q341" s="136"/>
      <c r="R341" s="136"/>
      <c r="S341" s="136"/>
      <c r="T341" s="206"/>
      <c r="U341" s="136"/>
    </row>
    <row r="342" spans="1:21" x14ac:dyDescent="0.2">
      <c r="A342" s="132"/>
      <c r="B342" s="206"/>
      <c r="C342" s="208"/>
      <c r="D342" s="209"/>
      <c r="E342" s="213"/>
      <c r="F342" s="206"/>
      <c r="G342" s="206"/>
      <c r="H342" s="206"/>
      <c r="I342" s="206"/>
      <c r="J342" s="206"/>
      <c r="K342" s="206"/>
      <c r="L342" s="210"/>
      <c r="M342" s="136"/>
      <c r="N342" s="209"/>
      <c r="O342" s="206"/>
      <c r="P342" s="136"/>
      <c r="Q342" s="136"/>
      <c r="R342" s="136"/>
      <c r="S342" s="136"/>
      <c r="T342" s="206"/>
      <c r="U342" s="136"/>
    </row>
    <row r="343" spans="1:21" x14ac:dyDescent="0.2">
      <c r="A343" s="132"/>
      <c r="B343" s="206"/>
      <c r="C343" s="208"/>
      <c r="D343" s="209"/>
      <c r="E343" s="213"/>
      <c r="F343" s="206"/>
      <c r="G343" s="206"/>
      <c r="H343" s="205"/>
      <c r="I343" s="206"/>
      <c r="J343" s="206"/>
      <c r="K343" s="206"/>
      <c r="L343" s="210"/>
      <c r="M343" s="136"/>
      <c r="N343" s="209"/>
      <c r="O343" s="206"/>
      <c r="P343" s="136"/>
      <c r="Q343" s="136"/>
      <c r="R343" s="136"/>
      <c r="S343" s="136"/>
      <c r="T343" s="206"/>
      <c r="U343" s="136"/>
    </row>
    <row r="344" spans="1:21" x14ac:dyDescent="0.2">
      <c r="A344" s="132"/>
      <c r="B344" s="206"/>
      <c r="C344" s="208"/>
      <c r="D344" s="209"/>
      <c r="E344" s="213"/>
      <c r="F344" s="206"/>
      <c r="G344" s="206"/>
      <c r="H344" s="206"/>
      <c r="I344" s="206"/>
      <c r="J344" s="206"/>
      <c r="K344" s="206"/>
      <c r="L344" s="210"/>
      <c r="M344" s="136"/>
      <c r="N344" s="209"/>
      <c r="O344" s="206"/>
      <c r="P344" s="136"/>
      <c r="Q344" s="136"/>
      <c r="R344" s="136"/>
      <c r="S344" s="136"/>
      <c r="T344" s="206"/>
      <c r="U344" s="136"/>
    </row>
    <row r="345" spans="1:21" x14ac:dyDescent="0.2">
      <c r="A345" s="132"/>
      <c r="B345" s="206"/>
      <c r="C345" s="208"/>
      <c r="D345" s="209"/>
      <c r="E345" s="213"/>
      <c r="F345" s="212"/>
      <c r="G345" s="206"/>
      <c r="H345" s="136"/>
      <c r="I345" s="206"/>
      <c r="J345" s="211"/>
      <c r="K345" s="206"/>
      <c r="L345" s="210"/>
      <c r="M345" s="136"/>
      <c r="N345" s="209"/>
      <c r="O345" s="206"/>
      <c r="P345" s="136"/>
      <c r="Q345" s="136"/>
      <c r="R345" s="136"/>
      <c r="S345" s="136"/>
      <c r="T345" s="206"/>
      <c r="U345" s="136"/>
    </row>
    <row r="346" spans="1:21" x14ac:dyDescent="0.2">
      <c r="A346" s="132"/>
      <c r="B346" s="206"/>
      <c r="C346" s="208"/>
      <c r="D346" s="209"/>
      <c r="E346" s="213"/>
      <c r="F346" s="206"/>
      <c r="G346" s="206"/>
      <c r="H346" s="136"/>
      <c r="I346" s="206"/>
      <c r="J346" s="206"/>
      <c r="K346" s="206"/>
      <c r="L346" s="210"/>
      <c r="M346" s="136"/>
      <c r="N346" s="209"/>
      <c r="O346" s="206"/>
      <c r="P346" s="136"/>
      <c r="Q346" s="136"/>
      <c r="R346" s="136"/>
      <c r="S346" s="136"/>
      <c r="T346" s="206"/>
      <c r="U346" s="136"/>
    </row>
    <row r="347" spans="1:21" x14ac:dyDescent="0.2">
      <c r="A347" s="132"/>
      <c r="B347" s="206"/>
      <c r="C347" s="208"/>
      <c r="D347" s="209"/>
      <c r="E347" s="213"/>
      <c r="F347" s="212"/>
      <c r="G347" s="206"/>
      <c r="H347" s="136"/>
      <c r="I347" s="206"/>
      <c r="J347" s="206"/>
      <c r="K347" s="206"/>
      <c r="L347" s="210"/>
      <c r="M347" s="136"/>
      <c r="N347" s="209"/>
      <c r="O347" s="206"/>
      <c r="P347" s="136"/>
      <c r="Q347" s="136"/>
      <c r="R347" s="136"/>
      <c r="S347" s="136"/>
      <c r="T347" s="206"/>
      <c r="U347" s="136"/>
    </row>
    <row r="348" spans="1:21" x14ac:dyDescent="0.2">
      <c r="A348" s="132"/>
      <c r="B348" s="206"/>
      <c r="C348" s="208"/>
      <c r="D348" s="209"/>
      <c r="E348" s="213"/>
      <c r="F348" s="206"/>
      <c r="G348" s="206"/>
      <c r="H348" s="136"/>
      <c r="I348" s="206"/>
      <c r="J348" s="206"/>
      <c r="K348" s="206"/>
      <c r="L348" s="210"/>
      <c r="M348" s="136"/>
      <c r="N348" s="209"/>
      <c r="O348" s="206"/>
      <c r="P348" s="136"/>
      <c r="Q348" s="136"/>
      <c r="R348" s="136"/>
      <c r="S348" s="136"/>
      <c r="T348" s="206"/>
      <c r="U348" s="136"/>
    </row>
    <row r="349" spans="1:21" x14ac:dyDescent="0.2">
      <c r="A349" s="132"/>
      <c r="B349" s="206"/>
      <c r="C349" s="208"/>
      <c r="D349" s="209"/>
      <c r="E349" s="213"/>
      <c r="F349" s="212"/>
      <c r="G349" s="206"/>
      <c r="H349" s="136"/>
      <c r="I349" s="206"/>
      <c r="J349" s="206"/>
      <c r="K349" s="206"/>
      <c r="L349" s="210"/>
      <c r="M349" s="136"/>
      <c r="N349" s="209"/>
      <c r="O349" s="206"/>
      <c r="P349" s="136"/>
      <c r="Q349" s="136"/>
      <c r="R349" s="136"/>
      <c r="S349" s="136"/>
      <c r="T349" s="206"/>
      <c r="U349" s="136"/>
    </row>
    <row r="350" spans="1:21" x14ac:dyDescent="0.2">
      <c r="A350" s="132"/>
      <c r="B350" s="206"/>
      <c r="C350" s="208"/>
      <c r="D350" s="209"/>
      <c r="E350" s="213"/>
      <c r="F350" s="212"/>
      <c r="G350" s="206"/>
      <c r="H350" s="136"/>
      <c r="I350" s="206"/>
      <c r="J350" s="206"/>
      <c r="K350" s="206"/>
      <c r="L350" s="210"/>
      <c r="M350" s="136"/>
      <c r="N350" s="209"/>
      <c r="O350" s="206"/>
      <c r="P350" s="136"/>
      <c r="Q350" s="136"/>
      <c r="R350" s="136"/>
      <c r="S350" s="136"/>
      <c r="T350" s="206"/>
      <c r="U350" s="136"/>
    </row>
    <row r="351" spans="1:21" x14ac:dyDescent="0.2">
      <c r="A351" s="132"/>
      <c r="B351" s="206"/>
      <c r="C351" s="208"/>
      <c r="D351" s="209"/>
      <c r="E351" s="213"/>
      <c r="F351" s="212"/>
      <c r="G351" s="206"/>
      <c r="H351" s="136"/>
      <c r="I351" s="206"/>
      <c r="J351" s="206"/>
      <c r="K351" s="206"/>
      <c r="L351" s="210"/>
      <c r="M351" s="136"/>
      <c r="N351" s="209"/>
      <c r="O351" s="206"/>
      <c r="P351" s="136"/>
      <c r="Q351" s="136"/>
      <c r="R351" s="136"/>
      <c r="S351" s="136"/>
      <c r="T351" s="206"/>
      <c r="U351" s="136"/>
    </row>
    <row r="352" spans="1:21" x14ac:dyDescent="0.2">
      <c r="A352" s="132"/>
      <c r="B352" s="206"/>
      <c r="C352" s="208"/>
      <c r="D352" s="209"/>
      <c r="E352" s="213"/>
      <c r="F352" s="212"/>
      <c r="G352" s="206"/>
      <c r="H352" s="136"/>
      <c r="I352" s="206"/>
      <c r="J352" s="206"/>
      <c r="K352" s="206"/>
      <c r="L352" s="210"/>
      <c r="M352" s="136"/>
      <c r="N352" s="209"/>
      <c r="O352" s="206"/>
      <c r="P352" s="136"/>
      <c r="Q352" s="136"/>
      <c r="R352" s="136"/>
      <c r="S352" s="136"/>
      <c r="T352" s="206"/>
      <c r="U352" s="136"/>
    </row>
    <row r="353" spans="1:21" x14ac:dyDescent="0.2">
      <c r="A353" s="132"/>
      <c r="B353" s="206"/>
      <c r="C353" s="208"/>
      <c r="D353" s="209"/>
      <c r="E353" s="213"/>
      <c r="F353" s="212"/>
      <c r="G353" s="206"/>
      <c r="H353" s="136"/>
      <c r="I353" s="206"/>
      <c r="J353" s="206"/>
      <c r="K353" s="206"/>
      <c r="L353" s="210"/>
      <c r="M353" s="136"/>
      <c r="N353" s="209"/>
      <c r="O353" s="206"/>
      <c r="P353" s="136"/>
      <c r="Q353" s="136"/>
      <c r="R353" s="136"/>
      <c r="S353" s="136"/>
      <c r="T353" s="206"/>
      <c r="U353" s="136"/>
    </row>
    <row r="354" spans="1:21" x14ac:dyDescent="0.2">
      <c r="A354" s="132"/>
      <c r="B354" s="206"/>
      <c r="C354" s="208"/>
      <c r="D354" s="209"/>
      <c r="E354" s="213"/>
      <c r="F354" s="207"/>
      <c r="G354" s="206"/>
      <c r="H354" s="136"/>
      <c r="I354" s="206"/>
      <c r="J354" s="206"/>
      <c r="K354" s="206"/>
      <c r="L354" s="210"/>
      <c r="M354" s="136"/>
      <c r="N354" s="209"/>
      <c r="O354" s="206"/>
      <c r="P354" s="136"/>
      <c r="Q354" s="136"/>
      <c r="R354" s="136"/>
      <c r="S354" s="136"/>
      <c r="T354" s="206"/>
      <c r="U354" s="136"/>
    </row>
    <row r="355" spans="1:21" x14ac:dyDescent="0.2">
      <c r="A355" s="132"/>
      <c r="B355" s="132"/>
      <c r="C355" s="208"/>
      <c r="D355" s="134"/>
      <c r="E355" s="135"/>
      <c r="F355" s="136"/>
      <c r="G355" s="136"/>
      <c r="H355" s="137"/>
      <c r="I355" s="136"/>
      <c r="J355" s="138"/>
      <c r="K355" s="136"/>
      <c r="L355" s="139"/>
      <c r="M355" s="136"/>
      <c r="N355" s="139"/>
      <c r="O355" s="206"/>
      <c r="P355" s="136"/>
      <c r="Q355" s="136"/>
      <c r="R355" s="136"/>
      <c r="S355" s="136"/>
      <c r="T355" s="206"/>
      <c r="U355" s="136"/>
    </row>
    <row r="356" spans="1:21" x14ac:dyDescent="0.2">
      <c r="A356" s="132"/>
      <c r="B356" s="132"/>
      <c r="C356" s="208"/>
      <c r="D356" s="134"/>
      <c r="E356" s="135"/>
      <c r="F356" s="136"/>
      <c r="G356" s="136"/>
      <c r="H356" s="137"/>
      <c r="I356" s="136"/>
      <c r="J356" s="138"/>
      <c r="K356" s="136"/>
      <c r="L356" s="139"/>
      <c r="M356" s="136"/>
      <c r="N356" s="139"/>
      <c r="O356" s="206"/>
      <c r="P356" s="136"/>
      <c r="Q356" s="136"/>
      <c r="R356" s="136"/>
      <c r="S356" s="136"/>
      <c r="T356" s="206"/>
      <c r="U356" s="136"/>
    </row>
    <row r="357" spans="1:21" x14ac:dyDescent="0.2">
      <c r="A357" s="132"/>
      <c r="B357" s="132"/>
      <c r="C357" s="208"/>
      <c r="D357" s="134"/>
      <c r="E357" s="135"/>
      <c r="F357" s="136"/>
      <c r="G357" s="136"/>
      <c r="H357" s="137"/>
      <c r="I357" s="136"/>
      <c r="J357" s="138"/>
      <c r="K357" s="136"/>
      <c r="L357" s="139"/>
      <c r="M357" s="136"/>
      <c r="N357" s="139"/>
      <c r="O357" s="206"/>
      <c r="P357" s="136"/>
      <c r="Q357" s="136"/>
      <c r="R357" s="136"/>
      <c r="S357" s="136"/>
      <c r="T357" s="206"/>
      <c r="U357" s="136"/>
    </row>
    <row r="358" spans="1:21" x14ac:dyDescent="0.2">
      <c r="A358" s="132"/>
      <c r="B358" s="132"/>
      <c r="C358" s="133"/>
      <c r="D358" s="134"/>
      <c r="E358" s="135"/>
      <c r="F358" s="136"/>
      <c r="G358" s="136"/>
      <c r="H358" s="137"/>
      <c r="I358" s="136"/>
      <c r="J358" s="138"/>
      <c r="K358" s="136"/>
      <c r="L358" s="139"/>
      <c r="M358" s="136"/>
      <c r="N358" s="134"/>
      <c r="O358" s="136"/>
      <c r="P358" s="136"/>
      <c r="Q358" s="136"/>
      <c r="R358" s="136"/>
      <c r="S358" s="136"/>
      <c r="T358" s="136"/>
      <c r="U358" s="136"/>
    </row>
    <row r="359" spans="1:21" x14ac:dyDescent="0.2">
      <c r="A359" s="132"/>
      <c r="B359" s="132"/>
      <c r="C359" s="133"/>
      <c r="D359" s="134"/>
      <c r="E359" s="135"/>
      <c r="F359" s="136"/>
      <c r="G359" s="136"/>
      <c r="H359" s="137"/>
      <c r="I359" s="136"/>
      <c r="J359" s="138"/>
      <c r="K359" s="136"/>
      <c r="L359" s="139"/>
      <c r="M359" s="136"/>
      <c r="N359" s="134"/>
      <c r="O359" s="136"/>
      <c r="P359" s="136"/>
      <c r="Q359" s="136"/>
      <c r="R359" s="136"/>
      <c r="S359" s="136"/>
      <c r="T359" s="136"/>
      <c r="U359" s="136"/>
    </row>
    <row r="360" spans="1:21" x14ac:dyDescent="0.2">
      <c r="A360" s="132"/>
      <c r="B360" s="132"/>
      <c r="C360" s="133"/>
      <c r="D360" s="134"/>
      <c r="E360" s="135"/>
      <c r="F360" s="136"/>
      <c r="G360" s="136"/>
      <c r="H360" s="137"/>
      <c r="I360" s="136"/>
      <c r="J360" s="138"/>
      <c r="K360" s="136"/>
      <c r="L360" s="139"/>
      <c r="M360" s="136"/>
      <c r="N360" s="134"/>
      <c r="O360" s="136"/>
      <c r="P360" s="136"/>
      <c r="Q360" s="136"/>
      <c r="R360" s="136"/>
      <c r="S360" s="136"/>
      <c r="T360" s="136"/>
      <c r="U360" s="136"/>
    </row>
    <row r="361" spans="1:21" x14ac:dyDescent="0.2">
      <c r="A361" s="132"/>
      <c r="B361" s="132"/>
      <c r="C361" s="133"/>
      <c r="D361" s="134"/>
      <c r="E361" s="135"/>
      <c r="F361" s="136"/>
      <c r="G361" s="136"/>
      <c r="H361" s="137"/>
      <c r="I361" s="136"/>
      <c r="J361" s="138"/>
      <c r="K361" s="136"/>
      <c r="L361" s="139"/>
      <c r="M361" s="136"/>
      <c r="N361" s="134"/>
      <c r="O361" s="136"/>
      <c r="P361" s="136"/>
      <c r="Q361" s="136"/>
      <c r="R361" s="136"/>
      <c r="S361" s="136"/>
      <c r="T361" s="136"/>
      <c r="U361" s="136"/>
    </row>
    <row r="362" spans="1:21" x14ac:dyDescent="0.2">
      <c r="A362" s="132"/>
      <c r="B362" s="132"/>
      <c r="C362" s="133"/>
      <c r="D362" s="134"/>
      <c r="E362" s="135"/>
      <c r="F362" s="136"/>
      <c r="G362" s="136"/>
      <c r="H362" s="137"/>
      <c r="I362" s="136"/>
      <c r="J362" s="138"/>
      <c r="K362" s="136"/>
      <c r="L362" s="139"/>
      <c r="M362" s="136"/>
      <c r="N362" s="134"/>
      <c r="O362" s="136"/>
      <c r="P362" s="136"/>
      <c r="Q362" s="136"/>
      <c r="R362" s="136"/>
      <c r="S362" s="136"/>
      <c r="T362" s="136"/>
      <c r="U362" s="136"/>
    </row>
    <row r="363" spans="1:21" x14ac:dyDescent="0.2">
      <c r="A363" s="132"/>
      <c r="B363" s="132"/>
      <c r="C363" s="133"/>
      <c r="D363" s="134"/>
      <c r="E363" s="135"/>
      <c r="F363" s="136"/>
      <c r="G363" s="136"/>
      <c r="H363" s="137"/>
      <c r="I363" s="136"/>
      <c r="J363" s="138"/>
      <c r="K363" s="136"/>
      <c r="L363" s="139"/>
      <c r="M363" s="136"/>
      <c r="N363" s="134"/>
      <c r="O363" s="136"/>
      <c r="P363" s="136"/>
      <c r="Q363" s="136"/>
      <c r="R363" s="136"/>
      <c r="S363" s="136"/>
      <c r="T363" s="136"/>
      <c r="U363" s="136"/>
    </row>
    <row r="364" spans="1:21" x14ac:dyDescent="0.2">
      <c r="A364" s="132"/>
      <c r="B364" s="132"/>
      <c r="C364" s="133"/>
      <c r="D364" s="134"/>
      <c r="E364" s="135"/>
      <c r="F364" s="136"/>
      <c r="G364" s="136"/>
      <c r="H364" s="137"/>
      <c r="I364" s="136"/>
      <c r="J364" s="138"/>
      <c r="K364" s="136"/>
      <c r="L364" s="139"/>
      <c r="M364" s="136"/>
      <c r="N364" s="134"/>
      <c r="O364" s="136"/>
      <c r="P364" s="136"/>
      <c r="Q364" s="136"/>
      <c r="R364" s="136"/>
      <c r="S364" s="136"/>
      <c r="T364" s="136"/>
      <c r="U364" s="136"/>
    </row>
    <row r="365" spans="1:21" x14ac:dyDescent="0.2">
      <c r="A365" s="132"/>
      <c r="B365" s="132"/>
      <c r="C365" s="133"/>
      <c r="D365" s="134"/>
      <c r="E365" s="135"/>
      <c r="F365" s="136"/>
      <c r="G365" s="136"/>
      <c r="H365" s="137"/>
      <c r="I365" s="136"/>
      <c r="J365" s="138"/>
      <c r="K365" s="136"/>
      <c r="L365" s="139"/>
      <c r="M365" s="136"/>
      <c r="N365" s="134"/>
      <c r="O365" s="136"/>
      <c r="P365" s="136"/>
      <c r="Q365" s="136"/>
      <c r="R365" s="136"/>
      <c r="S365" s="136"/>
      <c r="T365" s="136"/>
      <c r="U365" s="136"/>
    </row>
    <row r="366" spans="1:21" x14ac:dyDescent="0.2">
      <c r="A366" s="132"/>
      <c r="B366" s="132"/>
      <c r="C366" s="133"/>
      <c r="D366" s="134"/>
      <c r="E366" s="135"/>
      <c r="F366" s="136"/>
      <c r="G366" s="136"/>
      <c r="H366" s="137"/>
      <c r="I366" s="136"/>
      <c r="J366" s="138"/>
      <c r="K366" s="136"/>
      <c r="L366" s="139"/>
      <c r="M366" s="136"/>
      <c r="N366" s="134"/>
      <c r="O366" s="136"/>
      <c r="P366" s="136"/>
      <c r="Q366" s="136"/>
      <c r="R366" s="136"/>
      <c r="S366" s="136"/>
      <c r="T366" s="136"/>
      <c r="U366" s="136"/>
    </row>
    <row r="367" spans="1:21" x14ac:dyDescent="0.2">
      <c r="A367" s="132"/>
      <c r="B367" s="132"/>
      <c r="C367" s="133"/>
      <c r="D367" s="134"/>
      <c r="E367" s="135"/>
      <c r="F367" s="136"/>
      <c r="G367" s="136"/>
      <c r="H367" s="137"/>
      <c r="I367" s="136"/>
      <c r="J367" s="138"/>
      <c r="K367" s="136"/>
      <c r="L367" s="139"/>
      <c r="M367" s="136"/>
      <c r="N367" s="134"/>
      <c r="O367" s="136"/>
      <c r="P367" s="136"/>
      <c r="Q367" s="136"/>
      <c r="R367" s="136"/>
      <c r="S367" s="136"/>
      <c r="T367" s="136"/>
      <c r="U367" s="136"/>
    </row>
    <row r="368" spans="1:21" x14ac:dyDescent="0.2">
      <c r="A368" s="132"/>
      <c r="B368" s="132"/>
      <c r="C368" s="133"/>
      <c r="D368" s="134"/>
      <c r="E368" s="135"/>
      <c r="F368" s="136"/>
      <c r="G368" s="136"/>
      <c r="H368" s="137"/>
      <c r="I368" s="136"/>
      <c r="J368" s="138"/>
      <c r="K368" s="136"/>
      <c r="L368" s="139"/>
      <c r="M368" s="136"/>
      <c r="N368" s="134"/>
      <c r="O368" s="136"/>
      <c r="P368" s="136"/>
      <c r="Q368" s="136"/>
      <c r="R368" s="136"/>
      <c r="S368" s="136"/>
      <c r="T368" s="136"/>
      <c r="U368" s="136"/>
    </row>
    <row r="369" spans="1:21" x14ac:dyDescent="0.2">
      <c r="A369" s="132"/>
      <c r="B369" s="132"/>
      <c r="C369" s="133"/>
      <c r="D369" s="134"/>
      <c r="E369" s="135"/>
      <c r="F369" s="136"/>
      <c r="G369" s="136"/>
      <c r="H369" s="137"/>
      <c r="I369" s="136"/>
      <c r="J369" s="138"/>
      <c r="K369" s="136"/>
      <c r="L369" s="139"/>
      <c r="M369" s="136"/>
      <c r="N369" s="134"/>
      <c r="O369" s="136"/>
      <c r="P369" s="136"/>
      <c r="Q369" s="136"/>
      <c r="R369" s="136"/>
      <c r="S369" s="136"/>
      <c r="T369" s="136"/>
      <c r="U369" s="136"/>
    </row>
    <row r="370" spans="1:21" x14ac:dyDescent="0.2">
      <c r="A370" s="132"/>
      <c r="B370" s="132"/>
      <c r="C370" s="133"/>
      <c r="D370" s="134"/>
      <c r="E370" s="135"/>
      <c r="F370" s="136"/>
      <c r="G370" s="136"/>
      <c r="H370" s="137"/>
      <c r="I370" s="136"/>
      <c r="J370" s="138"/>
      <c r="K370" s="136"/>
      <c r="L370" s="139"/>
      <c r="M370" s="136"/>
      <c r="N370" s="134"/>
      <c r="O370" s="136"/>
      <c r="P370" s="136"/>
      <c r="Q370" s="136"/>
      <c r="R370" s="136"/>
      <c r="S370" s="136"/>
      <c r="T370" s="136"/>
      <c r="U370" s="136"/>
    </row>
    <row r="371" spans="1:21" x14ac:dyDescent="0.2">
      <c r="A371" s="132"/>
      <c r="B371" s="132"/>
      <c r="C371" s="133"/>
      <c r="D371" s="134"/>
      <c r="E371" s="135"/>
      <c r="F371" s="136"/>
      <c r="G371" s="136"/>
      <c r="H371" s="137"/>
      <c r="I371" s="136"/>
      <c r="J371" s="138"/>
      <c r="K371" s="136"/>
      <c r="L371" s="139"/>
      <c r="M371" s="136"/>
      <c r="N371" s="134"/>
      <c r="O371" s="136"/>
      <c r="P371" s="136"/>
      <c r="Q371" s="136"/>
      <c r="R371" s="136"/>
      <c r="S371" s="136"/>
      <c r="T371" s="136"/>
      <c r="U371" s="136"/>
    </row>
    <row r="372" spans="1:21" x14ac:dyDescent="0.2">
      <c r="A372" s="132"/>
      <c r="B372" s="132"/>
      <c r="C372" s="133"/>
      <c r="D372" s="134"/>
      <c r="E372" s="135"/>
      <c r="F372" s="136"/>
      <c r="G372" s="136"/>
      <c r="H372" s="137"/>
      <c r="I372" s="136"/>
      <c r="J372" s="138"/>
      <c r="K372" s="136"/>
      <c r="L372" s="139"/>
      <c r="M372" s="136"/>
      <c r="N372" s="134"/>
      <c r="O372" s="136"/>
      <c r="P372" s="136"/>
      <c r="Q372" s="136"/>
      <c r="R372" s="136"/>
      <c r="S372" s="136"/>
      <c r="T372" s="136"/>
      <c r="U372" s="136"/>
    </row>
    <row r="373" spans="1:21" x14ac:dyDescent="0.2">
      <c r="A373" s="132"/>
      <c r="B373" s="132"/>
      <c r="C373" s="133"/>
      <c r="D373" s="134"/>
      <c r="E373" s="135"/>
      <c r="F373" s="136"/>
      <c r="G373" s="136"/>
      <c r="H373" s="137"/>
      <c r="I373" s="136"/>
      <c r="J373" s="138"/>
      <c r="K373" s="136"/>
      <c r="L373" s="139"/>
      <c r="M373" s="136"/>
      <c r="N373" s="134"/>
      <c r="O373" s="136"/>
      <c r="P373" s="136"/>
      <c r="Q373" s="136"/>
      <c r="R373" s="136"/>
      <c r="S373" s="136"/>
      <c r="T373" s="136"/>
      <c r="U373" s="136"/>
    </row>
    <row r="374" spans="1:21" x14ac:dyDescent="0.2">
      <c r="A374" s="132"/>
      <c r="B374" s="132"/>
      <c r="C374" s="133"/>
      <c r="D374" s="134"/>
      <c r="E374" s="135"/>
      <c r="F374" s="136"/>
      <c r="G374" s="136"/>
      <c r="H374" s="137"/>
      <c r="I374" s="136"/>
      <c r="J374" s="138"/>
      <c r="K374" s="136"/>
      <c r="L374" s="139"/>
      <c r="M374" s="136"/>
      <c r="N374" s="134"/>
      <c r="O374" s="136"/>
      <c r="P374" s="136"/>
      <c r="Q374" s="136"/>
      <c r="R374" s="136"/>
      <c r="S374" s="136"/>
      <c r="T374" s="136"/>
      <c r="U374" s="136"/>
    </row>
    <row r="375" spans="1:21" x14ac:dyDescent="0.2">
      <c r="A375" s="132"/>
      <c r="B375" s="132"/>
      <c r="C375" s="133"/>
      <c r="D375" s="134"/>
      <c r="E375" s="135"/>
      <c r="F375" s="136"/>
      <c r="G375" s="136"/>
      <c r="H375" s="137"/>
      <c r="I375" s="136"/>
      <c r="J375" s="138"/>
      <c r="K375" s="136"/>
      <c r="L375" s="139"/>
      <c r="M375" s="136"/>
      <c r="N375" s="134"/>
      <c r="O375" s="136"/>
      <c r="P375" s="136"/>
      <c r="Q375" s="136"/>
      <c r="R375" s="136"/>
      <c r="S375" s="136"/>
      <c r="T375" s="136"/>
      <c r="U375" s="136"/>
    </row>
    <row r="376" spans="1:21" x14ac:dyDescent="0.2">
      <c r="A376" s="132"/>
      <c r="B376" s="132"/>
      <c r="C376" s="133"/>
      <c r="D376" s="134"/>
      <c r="E376" s="135"/>
      <c r="F376" s="136"/>
      <c r="G376" s="136"/>
      <c r="H376" s="137"/>
      <c r="I376" s="136"/>
      <c r="J376" s="138"/>
      <c r="K376" s="136"/>
      <c r="L376" s="139"/>
      <c r="M376" s="136"/>
      <c r="N376" s="134"/>
      <c r="O376" s="136"/>
      <c r="P376" s="136"/>
      <c r="Q376" s="136"/>
      <c r="R376" s="136"/>
      <c r="S376" s="136"/>
      <c r="T376" s="136"/>
      <c r="U376" s="136"/>
    </row>
    <row r="377" spans="1:21" x14ac:dyDescent="0.2">
      <c r="A377" s="132"/>
      <c r="B377" s="132"/>
      <c r="C377" s="133"/>
      <c r="D377" s="134"/>
      <c r="E377" s="135"/>
      <c r="F377" s="136"/>
      <c r="G377" s="136"/>
      <c r="H377" s="137"/>
      <c r="I377" s="136"/>
      <c r="J377" s="138"/>
      <c r="K377" s="136"/>
      <c r="L377" s="139"/>
      <c r="M377" s="136"/>
      <c r="N377" s="134"/>
      <c r="O377" s="136"/>
      <c r="P377" s="136"/>
      <c r="Q377" s="136"/>
      <c r="R377" s="136"/>
      <c r="S377" s="136"/>
      <c r="T377" s="136"/>
      <c r="U377" s="136"/>
    </row>
    <row r="378" spans="1:21" x14ac:dyDescent="0.2">
      <c r="A378" s="132"/>
      <c r="B378" s="132"/>
      <c r="C378" s="133"/>
      <c r="D378" s="134"/>
      <c r="E378" s="135"/>
      <c r="F378" s="136"/>
      <c r="G378" s="136"/>
      <c r="H378" s="137"/>
      <c r="I378" s="136"/>
      <c r="J378" s="138"/>
      <c r="K378" s="136"/>
      <c r="L378" s="139"/>
      <c r="M378" s="136"/>
      <c r="N378" s="134"/>
      <c r="O378" s="136"/>
      <c r="P378" s="136"/>
      <c r="Q378" s="136"/>
      <c r="R378" s="136"/>
      <c r="S378" s="136"/>
      <c r="T378" s="136"/>
      <c r="U378" s="136"/>
    </row>
    <row r="379" spans="1:21" x14ac:dyDescent="0.2">
      <c r="A379" s="132"/>
      <c r="B379" s="132"/>
      <c r="C379" s="133"/>
      <c r="D379" s="134"/>
      <c r="E379" s="135"/>
      <c r="F379" s="136"/>
      <c r="G379" s="136"/>
      <c r="H379" s="137"/>
      <c r="I379" s="136"/>
      <c r="J379" s="138"/>
      <c r="K379" s="136"/>
      <c r="L379" s="139"/>
      <c r="M379" s="136"/>
      <c r="N379" s="134"/>
      <c r="O379" s="136"/>
      <c r="P379" s="136"/>
      <c r="Q379" s="136"/>
      <c r="R379" s="136"/>
      <c r="S379" s="136"/>
      <c r="T379" s="136"/>
      <c r="U379" s="136"/>
    </row>
    <row r="380" spans="1:21" x14ac:dyDescent="0.2">
      <c r="A380" s="132"/>
      <c r="B380" s="132"/>
      <c r="C380" s="133"/>
      <c r="D380" s="134"/>
      <c r="E380" s="135"/>
      <c r="F380" s="136"/>
      <c r="G380" s="136"/>
      <c r="H380" s="137"/>
      <c r="I380" s="136"/>
      <c r="J380" s="138"/>
      <c r="K380" s="136"/>
      <c r="L380" s="139"/>
      <c r="M380" s="136"/>
      <c r="N380" s="134"/>
      <c r="O380" s="136"/>
      <c r="P380" s="136"/>
      <c r="Q380" s="136"/>
      <c r="R380" s="136"/>
      <c r="S380" s="136"/>
      <c r="T380" s="136"/>
      <c r="U380" s="136"/>
    </row>
    <row r="381" spans="1:21" x14ac:dyDescent="0.2">
      <c r="A381" s="132"/>
      <c r="B381" s="132"/>
      <c r="C381" s="133"/>
      <c r="D381" s="134"/>
      <c r="E381" s="135"/>
      <c r="F381" s="136"/>
      <c r="G381" s="136"/>
      <c r="H381" s="137"/>
      <c r="I381" s="136"/>
      <c r="J381" s="138"/>
      <c r="K381" s="136"/>
      <c r="L381" s="139"/>
      <c r="M381" s="136"/>
      <c r="N381" s="134"/>
      <c r="O381" s="136"/>
      <c r="P381" s="136"/>
      <c r="Q381" s="136"/>
      <c r="R381" s="136"/>
      <c r="S381" s="136"/>
      <c r="T381" s="136"/>
      <c r="U381" s="136"/>
    </row>
    <row r="382" spans="1:21" x14ac:dyDescent="0.2">
      <c r="A382" s="132"/>
      <c r="B382" s="132"/>
      <c r="C382" s="133"/>
      <c r="D382" s="134"/>
      <c r="E382" s="135"/>
      <c r="F382" s="136"/>
      <c r="G382" s="136"/>
      <c r="H382" s="137"/>
      <c r="I382" s="136"/>
      <c r="J382" s="138"/>
      <c r="K382" s="136"/>
      <c r="L382" s="139"/>
      <c r="M382" s="136"/>
      <c r="N382" s="134"/>
      <c r="O382" s="136"/>
      <c r="P382" s="136"/>
      <c r="Q382" s="136"/>
      <c r="R382" s="136"/>
      <c r="S382" s="136"/>
      <c r="T382" s="136"/>
      <c r="U382" s="136"/>
    </row>
    <row r="383" spans="1:21" x14ac:dyDescent="0.2">
      <c r="A383" s="132"/>
      <c r="B383" s="132"/>
      <c r="C383" s="133"/>
      <c r="D383" s="134"/>
      <c r="E383" s="135"/>
      <c r="F383" s="136"/>
      <c r="G383" s="136"/>
      <c r="H383" s="137"/>
      <c r="I383" s="136"/>
      <c r="J383" s="138"/>
      <c r="K383" s="136"/>
      <c r="L383" s="139"/>
      <c r="M383" s="136"/>
      <c r="N383" s="134"/>
      <c r="O383" s="136"/>
      <c r="P383" s="136"/>
      <c r="Q383" s="136"/>
      <c r="R383" s="136"/>
      <c r="S383" s="136"/>
      <c r="T383" s="136"/>
      <c r="U383" s="136"/>
    </row>
    <row r="384" spans="1:21" x14ac:dyDescent="0.2">
      <c r="A384" s="132"/>
      <c r="B384" s="132"/>
      <c r="C384" s="133"/>
      <c r="D384" s="134"/>
      <c r="E384" s="135"/>
      <c r="F384" s="136"/>
      <c r="G384" s="136"/>
      <c r="H384" s="137"/>
      <c r="I384" s="136"/>
      <c r="J384" s="138"/>
      <c r="K384" s="136"/>
      <c r="L384" s="139"/>
      <c r="M384" s="136"/>
      <c r="N384" s="134"/>
      <c r="O384" s="136"/>
      <c r="P384" s="136"/>
      <c r="Q384" s="136"/>
      <c r="R384" s="136"/>
      <c r="S384" s="136"/>
      <c r="T384" s="136"/>
      <c r="U384" s="136"/>
    </row>
    <row r="385" spans="1:21" x14ac:dyDescent="0.2">
      <c r="A385" s="132"/>
      <c r="B385" s="132"/>
      <c r="C385" s="133"/>
      <c r="D385" s="134"/>
      <c r="E385" s="135"/>
      <c r="F385" s="136"/>
      <c r="G385" s="136"/>
      <c r="H385" s="137"/>
      <c r="I385" s="136"/>
      <c r="J385" s="138"/>
      <c r="K385" s="136"/>
      <c r="L385" s="139"/>
      <c r="M385" s="136"/>
      <c r="N385" s="134"/>
      <c r="O385" s="136"/>
      <c r="P385" s="136"/>
      <c r="Q385" s="136"/>
      <c r="R385" s="136"/>
      <c r="S385" s="136"/>
      <c r="T385" s="136"/>
      <c r="U385" s="136"/>
    </row>
    <row r="386" spans="1:21" x14ac:dyDescent="0.2">
      <c r="A386" s="132"/>
      <c r="B386" s="132"/>
      <c r="C386" s="133"/>
      <c r="D386" s="134"/>
      <c r="E386" s="135"/>
      <c r="F386" s="136"/>
      <c r="G386" s="136"/>
      <c r="H386" s="137"/>
      <c r="I386" s="136"/>
      <c r="J386" s="138"/>
      <c r="K386" s="136"/>
      <c r="L386" s="139"/>
      <c r="M386" s="136"/>
      <c r="N386" s="134"/>
      <c r="O386" s="136"/>
      <c r="P386" s="136"/>
      <c r="Q386" s="136"/>
      <c r="R386" s="136"/>
      <c r="S386" s="136"/>
      <c r="T386" s="136"/>
      <c r="U386" s="136"/>
    </row>
    <row r="387" spans="1:21" x14ac:dyDescent="0.2">
      <c r="A387" s="132"/>
      <c r="B387" s="132"/>
      <c r="C387" s="133"/>
      <c r="D387" s="134"/>
      <c r="E387" s="135"/>
      <c r="F387" s="136"/>
      <c r="G387" s="136"/>
      <c r="H387" s="137"/>
      <c r="I387" s="136"/>
      <c r="J387" s="138"/>
      <c r="K387" s="136"/>
      <c r="L387" s="139"/>
      <c r="M387" s="136"/>
      <c r="N387" s="134"/>
      <c r="O387" s="136"/>
      <c r="P387" s="136"/>
      <c r="Q387" s="136"/>
      <c r="R387" s="136"/>
      <c r="S387" s="136"/>
      <c r="T387" s="136"/>
      <c r="U387" s="136"/>
    </row>
    <row r="388" spans="1:21" x14ac:dyDescent="0.2">
      <c r="A388" s="132"/>
      <c r="B388" s="132"/>
      <c r="C388" s="133"/>
      <c r="D388" s="134"/>
      <c r="E388" s="135"/>
      <c r="F388" s="136"/>
      <c r="G388" s="136"/>
      <c r="H388" s="137"/>
      <c r="I388" s="136"/>
      <c r="J388" s="138"/>
      <c r="K388" s="136"/>
      <c r="L388" s="139"/>
      <c r="M388" s="136"/>
      <c r="N388" s="134"/>
      <c r="O388" s="136"/>
      <c r="P388" s="136"/>
      <c r="Q388" s="136"/>
      <c r="R388" s="136"/>
      <c r="S388" s="136"/>
      <c r="T388" s="136"/>
      <c r="U388" s="136"/>
    </row>
    <row r="389" spans="1:21" x14ac:dyDescent="0.2">
      <c r="A389" s="132"/>
      <c r="B389" s="132"/>
      <c r="C389" s="133"/>
      <c r="D389" s="134"/>
      <c r="E389" s="135"/>
      <c r="F389" s="136"/>
      <c r="G389" s="136"/>
      <c r="H389" s="137"/>
      <c r="I389" s="136"/>
      <c r="J389" s="138"/>
      <c r="K389" s="136"/>
      <c r="L389" s="139"/>
      <c r="M389" s="136"/>
      <c r="N389" s="134"/>
      <c r="O389" s="136"/>
      <c r="P389" s="136"/>
      <c r="Q389" s="136"/>
      <c r="R389" s="136"/>
      <c r="S389" s="136"/>
      <c r="T389" s="136"/>
      <c r="U389" s="136"/>
    </row>
    <row r="390" spans="1:21" x14ac:dyDescent="0.2">
      <c r="A390" s="132"/>
      <c r="B390" s="132"/>
      <c r="C390" s="133"/>
      <c r="D390" s="134"/>
      <c r="E390" s="135"/>
      <c r="F390" s="136"/>
      <c r="G390" s="136"/>
      <c r="H390" s="137"/>
      <c r="I390" s="136"/>
      <c r="J390" s="138"/>
      <c r="K390" s="136"/>
      <c r="L390" s="139"/>
      <c r="M390" s="136"/>
      <c r="N390" s="134"/>
      <c r="O390" s="136"/>
      <c r="P390" s="136"/>
      <c r="Q390" s="136"/>
      <c r="R390" s="136"/>
      <c r="S390" s="136"/>
      <c r="T390" s="136"/>
      <c r="U390" s="136"/>
    </row>
    <row r="391" spans="1:21" x14ac:dyDescent="0.2">
      <c r="A391" s="132"/>
      <c r="B391" s="132"/>
      <c r="C391" s="133"/>
      <c r="D391" s="134"/>
      <c r="E391" s="135"/>
      <c r="F391" s="136"/>
      <c r="G391" s="136"/>
      <c r="H391" s="137"/>
      <c r="I391" s="136"/>
      <c r="J391" s="138"/>
      <c r="K391" s="136"/>
      <c r="L391" s="139"/>
      <c r="M391" s="136"/>
      <c r="N391" s="134"/>
      <c r="O391" s="136"/>
      <c r="P391" s="136"/>
      <c r="Q391" s="136"/>
      <c r="R391" s="136"/>
      <c r="S391" s="136"/>
      <c r="T391" s="136"/>
      <c r="U391" s="136"/>
    </row>
    <row r="392" spans="1:21" x14ac:dyDescent="0.2">
      <c r="A392" s="132"/>
      <c r="B392" s="132"/>
      <c r="C392" s="133"/>
      <c r="D392" s="134"/>
      <c r="E392" s="135"/>
      <c r="F392" s="136"/>
      <c r="G392" s="136"/>
      <c r="H392" s="137"/>
      <c r="I392" s="136"/>
      <c r="J392" s="138"/>
      <c r="K392" s="136"/>
      <c r="L392" s="139"/>
      <c r="M392" s="136"/>
      <c r="N392" s="134"/>
      <c r="O392" s="136"/>
      <c r="P392" s="136"/>
      <c r="Q392" s="136"/>
      <c r="R392" s="136"/>
      <c r="S392" s="136"/>
      <c r="T392" s="136"/>
      <c r="U392" s="136"/>
    </row>
    <row r="393" spans="1:21" x14ac:dyDescent="0.2">
      <c r="A393" s="132"/>
      <c r="B393" s="132"/>
      <c r="C393" s="133"/>
      <c r="D393" s="134"/>
      <c r="E393" s="135"/>
      <c r="F393" s="136"/>
      <c r="G393" s="136"/>
      <c r="H393" s="137"/>
      <c r="I393" s="136"/>
      <c r="J393" s="138"/>
      <c r="K393" s="136"/>
      <c r="L393" s="139"/>
      <c r="M393" s="136"/>
      <c r="N393" s="134"/>
      <c r="O393" s="136"/>
      <c r="P393" s="136"/>
      <c r="Q393" s="136"/>
      <c r="R393" s="136"/>
      <c r="S393" s="136"/>
      <c r="T393" s="136"/>
      <c r="U393" s="136"/>
    </row>
    <row r="394" spans="1:21" x14ac:dyDescent="0.2">
      <c r="A394" s="132"/>
      <c r="B394" s="132"/>
      <c r="C394" s="133"/>
      <c r="D394" s="134"/>
      <c r="E394" s="135"/>
      <c r="F394" s="136"/>
      <c r="G394" s="136"/>
      <c r="H394" s="137"/>
      <c r="I394" s="136"/>
      <c r="J394" s="138"/>
      <c r="K394" s="136"/>
      <c r="L394" s="139"/>
      <c r="M394" s="136"/>
      <c r="N394" s="134"/>
      <c r="O394" s="136"/>
      <c r="P394" s="136"/>
      <c r="Q394" s="136"/>
      <c r="R394" s="136"/>
      <c r="S394" s="136"/>
      <c r="T394" s="136"/>
      <c r="U394" s="136"/>
    </row>
    <row r="395" spans="1:21" x14ac:dyDescent="0.2">
      <c r="A395" s="132"/>
      <c r="B395" s="132"/>
      <c r="C395" s="133"/>
      <c r="D395" s="134"/>
      <c r="E395" s="135"/>
      <c r="F395" s="136"/>
      <c r="G395" s="136"/>
      <c r="H395" s="137"/>
      <c r="I395" s="136"/>
      <c r="J395" s="138"/>
      <c r="K395" s="136"/>
      <c r="L395" s="139"/>
      <c r="M395" s="136"/>
      <c r="N395" s="134"/>
      <c r="O395" s="136"/>
      <c r="P395" s="136"/>
      <c r="Q395" s="136"/>
      <c r="R395" s="136"/>
      <c r="S395" s="136"/>
      <c r="T395" s="136"/>
      <c r="U395" s="136"/>
    </row>
    <row r="396" spans="1:21" x14ac:dyDescent="0.2">
      <c r="A396" s="132"/>
      <c r="B396" s="132"/>
      <c r="C396" s="133"/>
      <c r="D396" s="134"/>
      <c r="E396" s="135"/>
      <c r="F396" s="136"/>
      <c r="G396" s="136"/>
      <c r="H396" s="137"/>
      <c r="I396" s="136"/>
      <c r="J396" s="138"/>
      <c r="K396" s="136"/>
      <c r="L396" s="139"/>
      <c r="M396" s="136"/>
      <c r="N396" s="134"/>
      <c r="O396" s="136"/>
      <c r="P396" s="136"/>
      <c r="Q396" s="136"/>
      <c r="R396" s="136"/>
      <c r="S396" s="136"/>
      <c r="T396" s="136"/>
      <c r="U396" s="136"/>
    </row>
    <row r="397" spans="1:21" x14ac:dyDescent="0.2">
      <c r="A397" s="132"/>
      <c r="B397" s="132"/>
      <c r="C397" s="133"/>
      <c r="D397" s="134"/>
      <c r="E397" s="135"/>
      <c r="F397" s="136"/>
      <c r="G397" s="136"/>
      <c r="H397" s="137"/>
      <c r="I397" s="136"/>
      <c r="J397" s="138"/>
      <c r="K397" s="136"/>
      <c r="L397" s="139"/>
      <c r="M397" s="136"/>
      <c r="N397" s="134"/>
      <c r="O397" s="136"/>
      <c r="P397" s="136"/>
      <c r="Q397" s="136"/>
      <c r="R397" s="136"/>
      <c r="S397" s="136"/>
      <c r="T397" s="136"/>
      <c r="U397" s="136"/>
    </row>
    <row r="398" spans="1:21" x14ac:dyDescent="0.2">
      <c r="A398" s="132"/>
      <c r="B398" s="132"/>
      <c r="C398" s="133"/>
      <c r="D398" s="134"/>
      <c r="E398" s="135"/>
      <c r="F398" s="136"/>
      <c r="G398" s="136"/>
      <c r="H398" s="137"/>
      <c r="I398" s="136"/>
      <c r="J398" s="138"/>
      <c r="K398" s="136"/>
      <c r="L398" s="139"/>
      <c r="M398" s="136"/>
      <c r="N398" s="134"/>
      <c r="O398" s="136"/>
      <c r="P398" s="136"/>
      <c r="Q398" s="136"/>
      <c r="R398" s="136"/>
      <c r="S398" s="136"/>
      <c r="T398" s="136"/>
      <c r="U398" s="136"/>
    </row>
    <row r="399" spans="1:21" x14ac:dyDescent="0.2">
      <c r="A399" s="132"/>
      <c r="B399" s="132"/>
      <c r="C399" s="133"/>
      <c r="D399" s="134"/>
      <c r="E399" s="135"/>
      <c r="F399" s="136"/>
      <c r="G399" s="136"/>
      <c r="H399" s="137"/>
      <c r="I399" s="136"/>
      <c r="J399" s="138"/>
      <c r="K399" s="136"/>
      <c r="L399" s="139"/>
      <c r="M399" s="136"/>
      <c r="N399" s="134"/>
      <c r="O399" s="136"/>
      <c r="P399" s="136"/>
      <c r="Q399" s="136"/>
      <c r="R399" s="136"/>
      <c r="S399" s="136"/>
      <c r="T399" s="136"/>
      <c r="U399" s="136"/>
    </row>
    <row r="400" spans="1:21" x14ac:dyDescent="0.2">
      <c r="A400" s="132"/>
      <c r="B400" s="132"/>
      <c r="C400" s="133"/>
      <c r="D400" s="134"/>
      <c r="E400" s="135"/>
      <c r="F400" s="136"/>
      <c r="G400" s="136"/>
      <c r="H400" s="137"/>
      <c r="I400" s="136"/>
      <c r="J400" s="138"/>
      <c r="K400" s="136"/>
      <c r="L400" s="139"/>
      <c r="M400" s="136"/>
      <c r="N400" s="134"/>
      <c r="O400" s="136"/>
      <c r="P400" s="136"/>
      <c r="Q400" s="136"/>
      <c r="R400" s="136"/>
      <c r="S400" s="136"/>
      <c r="T400" s="136"/>
      <c r="U400" s="136"/>
    </row>
    <row r="401" spans="1:21" x14ac:dyDescent="0.2">
      <c r="A401" s="132"/>
      <c r="B401" s="132"/>
      <c r="C401" s="133"/>
      <c r="D401" s="134"/>
      <c r="E401" s="135"/>
      <c r="F401" s="136"/>
      <c r="G401" s="136"/>
      <c r="H401" s="137"/>
      <c r="I401" s="136"/>
      <c r="J401" s="138"/>
      <c r="K401" s="136"/>
      <c r="L401" s="139"/>
      <c r="M401" s="136"/>
      <c r="N401" s="134"/>
      <c r="O401" s="136"/>
      <c r="P401" s="136"/>
      <c r="Q401" s="136"/>
      <c r="R401" s="136"/>
      <c r="S401" s="136"/>
      <c r="T401" s="136"/>
      <c r="U401" s="136"/>
    </row>
    <row r="402" spans="1:21" x14ac:dyDescent="0.2">
      <c r="A402" s="132"/>
      <c r="B402" s="132"/>
      <c r="C402" s="133"/>
      <c r="D402" s="134"/>
      <c r="E402" s="135"/>
      <c r="F402" s="136"/>
      <c r="G402" s="136"/>
      <c r="H402" s="137"/>
      <c r="I402" s="136"/>
      <c r="J402" s="138"/>
      <c r="K402" s="136"/>
      <c r="L402" s="139"/>
      <c r="M402" s="136"/>
      <c r="N402" s="134"/>
      <c r="O402" s="136"/>
      <c r="P402" s="136"/>
      <c r="Q402" s="136"/>
      <c r="R402" s="136"/>
      <c r="S402" s="136"/>
      <c r="T402" s="136"/>
      <c r="U402" s="136"/>
    </row>
    <row r="403" spans="1:21" x14ac:dyDescent="0.2">
      <c r="A403" s="132"/>
      <c r="B403" s="132"/>
      <c r="C403" s="133"/>
      <c r="D403" s="134"/>
      <c r="E403" s="135"/>
      <c r="F403" s="136"/>
      <c r="G403" s="136"/>
      <c r="H403" s="137"/>
      <c r="I403" s="136"/>
      <c r="J403" s="138"/>
      <c r="K403" s="136"/>
      <c r="L403" s="139"/>
      <c r="M403" s="136"/>
      <c r="N403" s="134"/>
      <c r="O403" s="136"/>
      <c r="P403" s="136"/>
      <c r="Q403" s="136"/>
      <c r="R403" s="136"/>
      <c r="S403" s="136"/>
      <c r="T403" s="136"/>
      <c r="U403" s="136"/>
    </row>
    <row r="404" spans="1:21" x14ac:dyDescent="0.2">
      <c r="A404" s="132"/>
      <c r="B404" s="132"/>
      <c r="C404" s="133"/>
      <c r="D404" s="134"/>
      <c r="E404" s="135"/>
      <c r="F404" s="136"/>
      <c r="G404" s="136"/>
      <c r="H404" s="137"/>
      <c r="I404" s="136"/>
      <c r="J404" s="138"/>
      <c r="K404" s="136"/>
      <c r="L404" s="139"/>
      <c r="M404" s="136"/>
      <c r="N404" s="134"/>
      <c r="O404" s="136"/>
      <c r="P404" s="136"/>
      <c r="Q404" s="136"/>
      <c r="R404" s="136"/>
      <c r="S404" s="136"/>
      <c r="T404" s="136"/>
      <c r="U404" s="136"/>
    </row>
    <row r="405" spans="1:21" x14ac:dyDescent="0.2">
      <c r="A405" s="132"/>
      <c r="B405" s="132"/>
      <c r="C405" s="133"/>
      <c r="D405" s="134"/>
      <c r="E405" s="135"/>
      <c r="F405" s="136"/>
      <c r="G405" s="136"/>
      <c r="H405" s="137"/>
      <c r="I405" s="136"/>
      <c r="J405" s="138"/>
      <c r="K405" s="136"/>
      <c r="L405" s="139"/>
      <c r="M405" s="136"/>
      <c r="N405" s="134"/>
      <c r="O405" s="136"/>
      <c r="P405" s="136"/>
      <c r="Q405" s="136"/>
      <c r="R405" s="136"/>
      <c r="S405" s="136"/>
      <c r="T405" s="136"/>
      <c r="U405" s="136"/>
    </row>
    <row r="406" spans="1:21" x14ac:dyDescent="0.2">
      <c r="A406" s="132"/>
      <c r="B406" s="132"/>
      <c r="C406" s="133"/>
      <c r="D406" s="134"/>
      <c r="E406" s="135"/>
      <c r="F406" s="136"/>
      <c r="G406" s="136"/>
      <c r="H406" s="137"/>
      <c r="I406" s="136"/>
      <c r="J406" s="138"/>
      <c r="K406" s="136"/>
      <c r="L406" s="139"/>
      <c r="M406" s="136"/>
      <c r="N406" s="134"/>
      <c r="O406" s="136"/>
      <c r="P406" s="136"/>
      <c r="Q406" s="136"/>
      <c r="R406" s="136"/>
      <c r="S406" s="136"/>
      <c r="T406" s="136"/>
      <c r="U406" s="136"/>
    </row>
    <row r="407" spans="1:21" x14ac:dyDescent="0.2">
      <c r="A407" s="132"/>
      <c r="B407" s="132"/>
      <c r="C407" s="133"/>
      <c r="D407" s="134"/>
      <c r="E407" s="135"/>
      <c r="F407" s="136"/>
      <c r="G407" s="136"/>
      <c r="H407" s="137"/>
      <c r="I407" s="136"/>
      <c r="J407" s="138"/>
      <c r="K407" s="136"/>
      <c r="L407" s="139"/>
      <c r="M407" s="136"/>
      <c r="N407" s="134"/>
      <c r="O407" s="136"/>
      <c r="P407" s="136"/>
      <c r="Q407" s="136"/>
      <c r="R407" s="136"/>
      <c r="S407" s="136"/>
      <c r="T407" s="136"/>
      <c r="U407" s="136"/>
    </row>
    <row r="408" spans="1:21" x14ac:dyDescent="0.2">
      <c r="A408" s="132"/>
      <c r="B408" s="132"/>
      <c r="C408" s="133"/>
      <c r="D408" s="134"/>
      <c r="E408" s="135"/>
      <c r="F408" s="136"/>
      <c r="G408" s="136"/>
      <c r="H408" s="137"/>
      <c r="I408" s="136"/>
      <c r="J408" s="138"/>
      <c r="K408" s="136"/>
      <c r="L408" s="139"/>
      <c r="M408" s="136"/>
      <c r="N408" s="134"/>
      <c r="O408" s="136"/>
      <c r="P408" s="136"/>
      <c r="Q408" s="136"/>
      <c r="R408" s="136"/>
      <c r="S408" s="136"/>
      <c r="T408" s="136"/>
      <c r="U408" s="136"/>
    </row>
    <row r="409" spans="1:21" x14ac:dyDescent="0.2">
      <c r="A409" s="132"/>
      <c r="B409" s="132"/>
      <c r="C409" s="133"/>
      <c r="D409" s="134"/>
      <c r="E409" s="135"/>
      <c r="F409" s="136"/>
      <c r="G409" s="136"/>
      <c r="H409" s="137"/>
      <c r="I409" s="136"/>
      <c r="J409" s="138"/>
      <c r="K409" s="136"/>
      <c r="L409" s="139"/>
      <c r="M409" s="136"/>
      <c r="N409" s="134"/>
      <c r="O409" s="136"/>
      <c r="P409" s="136"/>
      <c r="Q409" s="136"/>
      <c r="R409" s="136"/>
      <c r="S409" s="136"/>
      <c r="T409" s="136"/>
      <c r="U409" s="136"/>
    </row>
    <row r="410" spans="1:21" x14ac:dyDescent="0.2">
      <c r="A410" s="132"/>
      <c r="B410" s="132"/>
      <c r="C410" s="133"/>
      <c r="D410" s="134"/>
      <c r="E410" s="135"/>
      <c r="F410" s="136"/>
      <c r="G410" s="136"/>
      <c r="H410" s="137"/>
      <c r="I410" s="136"/>
      <c r="J410" s="138"/>
      <c r="K410" s="136"/>
      <c r="L410" s="139"/>
      <c r="M410" s="136"/>
      <c r="N410" s="134"/>
      <c r="O410" s="136"/>
      <c r="P410" s="136"/>
      <c r="Q410" s="136"/>
      <c r="R410" s="136"/>
      <c r="S410" s="136"/>
      <c r="T410" s="136"/>
      <c r="U410" s="136"/>
    </row>
    <row r="411" spans="1:21" x14ac:dyDescent="0.2">
      <c r="A411" s="132"/>
      <c r="B411" s="132"/>
      <c r="C411" s="133"/>
      <c r="D411" s="134"/>
      <c r="E411" s="135"/>
      <c r="F411" s="136"/>
      <c r="G411" s="136"/>
      <c r="H411" s="137"/>
      <c r="I411" s="136"/>
      <c r="J411" s="138"/>
      <c r="K411" s="136"/>
      <c r="L411" s="139"/>
      <c r="M411" s="136"/>
      <c r="N411" s="134"/>
      <c r="O411" s="136"/>
      <c r="P411" s="136"/>
      <c r="Q411" s="136"/>
      <c r="R411" s="136"/>
      <c r="S411" s="136"/>
      <c r="T411" s="136"/>
      <c r="U411" s="136"/>
    </row>
    <row r="412" spans="1:21" x14ac:dyDescent="0.2">
      <c r="A412" s="132"/>
      <c r="B412" s="132"/>
      <c r="C412" s="133"/>
      <c r="D412" s="134"/>
      <c r="E412" s="135"/>
      <c r="F412" s="136"/>
      <c r="G412" s="136"/>
      <c r="H412" s="137"/>
      <c r="I412" s="136"/>
      <c r="J412" s="138"/>
      <c r="K412" s="136"/>
      <c r="L412" s="139"/>
      <c r="M412" s="136"/>
      <c r="N412" s="134"/>
      <c r="O412" s="136"/>
      <c r="P412" s="136"/>
      <c r="Q412" s="136"/>
      <c r="R412" s="136"/>
      <c r="S412" s="136"/>
      <c r="T412" s="136"/>
      <c r="U412" s="136"/>
    </row>
    <row r="413" spans="1:21" x14ac:dyDescent="0.2">
      <c r="A413" s="132"/>
      <c r="B413" s="132"/>
      <c r="C413" s="133"/>
      <c r="D413" s="134"/>
      <c r="E413" s="135"/>
      <c r="F413" s="136"/>
      <c r="G413" s="136"/>
      <c r="H413" s="137"/>
      <c r="I413" s="136"/>
      <c r="J413" s="138"/>
      <c r="K413" s="136"/>
      <c r="L413" s="139"/>
      <c r="M413" s="136"/>
      <c r="N413" s="134"/>
      <c r="O413" s="136"/>
      <c r="P413" s="136"/>
      <c r="Q413" s="136"/>
      <c r="R413" s="136"/>
      <c r="S413" s="136"/>
      <c r="T413" s="136"/>
      <c r="U413" s="136"/>
    </row>
    <row r="414" spans="1:21" x14ac:dyDescent="0.2">
      <c r="A414" s="132"/>
      <c r="B414" s="132"/>
      <c r="C414" s="133"/>
      <c r="D414" s="134"/>
      <c r="E414" s="135"/>
      <c r="F414" s="136"/>
      <c r="G414" s="136"/>
      <c r="H414" s="137"/>
      <c r="I414" s="136"/>
      <c r="J414" s="138"/>
      <c r="K414" s="136"/>
      <c r="L414" s="139"/>
      <c r="M414" s="136"/>
      <c r="N414" s="134"/>
      <c r="O414" s="136"/>
      <c r="P414" s="136"/>
      <c r="Q414" s="136"/>
      <c r="R414" s="136"/>
      <c r="S414" s="136"/>
      <c r="T414" s="136"/>
      <c r="U414" s="136"/>
    </row>
    <row r="415" spans="1:21" x14ac:dyDescent="0.2">
      <c r="A415" s="132"/>
      <c r="B415" s="132"/>
      <c r="C415" s="133"/>
      <c r="D415" s="134"/>
      <c r="E415" s="135"/>
      <c r="F415" s="136"/>
      <c r="G415" s="136"/>
      <c r="H415" s="137"/>
      <c r="I415" s="136"/>
      <c r="J415" s="138"/>
      <c r="K415" s="136"/>
      <c r="L415" s="139"/>
      <c r="M415" s="136"/>
      <c r="N415" s="134"/>
      <c r="O415" s="136"/>
      <c r="P415" s="136"/>
      <c r="Q415" s="136"/>
      <c r="R415" s="136"/>
      <c r="S415" s="136"/>
      <c r="T415" s="136"/>
      <c r="U415" s="136"/>
    </row>
    <row r="416" spans="1:21" x14ac:dyDescent="0.2">
      <c r="A416" s="132"/>
      <c r="B416" s="132"/>
      <c r="C416" s="133"/>
      <c r="D416" s="134"/>
      <c r="E416" s="135"/>
      <c r="F416" s="136"/>
      <c r="G416" s="136"/>
      <c r="H416" s="137"/>
      <c r="I416" s="136"/>
      <c r="J416" s="138"/>
      <c r="K416" s="136"/>
      <c r="L416" s="139"/>
      <c r="M416" s="136"/>
      <c r="N416" s="134"/>
      <c r="O416" s="136"/>
      <c r="P416" s="136"/>
      <c r="Q416" s="136"/>
      <c r="R416" s="136"/>
      <c r="S416" s="136"/>
      <c r="T416" s="136"/>
      <c r="U416" s="136"/>
    </row>
    <row r="417" spans="1:21" x14ac:dyDescent="0.2">
      <c r="A417" s="132"/>
      <c r="B417" s="132"/>
      <c r="C417" s="133"/>
      <c r="D417" s="134"/>
      <c r="E417" s="135"/>
      <c r="F417" s="136"/>
      <c r="G417" s="136"/>
      <c r="H417" s="137"/>
      <c r="I417" s="136"/>
      <c r="J417" s="138"/>
      <c r="K417" s="136"/>
      <c r="L417" s="139"/>
      <c r="M417" s="136"/>
      <c r="N417" s="134"/>
      <c r="O417" s="136"/>
      <c r="P417" s="136"/>
      <c r="Q417" s="136"/>
      <c r="R417" s="136"/>
      <c r="S417" s="136"/>
      <c r="T417" s="136"/>
      <c r="U417" s="136"/>
    </row>
    <row r="418" spans="1:21" s="214" customFormat="1" x14ac:dyDescent="0.2">
      <c r="A418" s="132"/>
      <c r="B418" s="132"/>
      <c r="C418" s="133"/>
      <c r="D418" s="134"/>
      <c r="E418" s="135"/>
      <c r="F418" s="136"/>
      <c r="G418" s="136"/>
      <c r="H418" s="137"/>
      <c r="I418" s="136"/>
      <c r="J418" s="138"/>
      <c r="K418" s="136"/>
      <c r="L418" s="139"/>
      <c r="M418" s="136"/>
      <c r="N418" s="134"/>
      <c r="O418" s="136"/>
      <c r="P418" s="136"/>
      <c r="Q418" s="136"/>
      <c r="R418" s="136"/>
      <c r="S418" s="136"/>
      <c r="T418" s="136"/>
      <c r="U418" s="136"/>
    </row>
    <row r="419" spans="1:21" s="214" customFormat="1" x14ac:dyDescent="0.2">
      <c r="A419" s="132"/>
      <c r="B419" s="132"/>
      <c r="C419" s="133"/>
      <c r="D419" s="134"/>
      <c r="E419" s="135"/>
      <c r="F419" s="136"/>
      <c r="G419" s="136"/>
      <c r="H419" s="137"/>
      <c r="I419" s="136"/>
      <c r="J419" s="138"/>
      <c r="K419" s="136"/>
      <c r="L419" s="139"/>
      <c r="M419" s="136"/>
      <c r="N419" s="134"/>
      <c r="O419" s="136"/>
      <c r="P419" s="136"/>
      <c r="Q419" s="136"/>
      <c r="R419" s="136"/>
      <c r="S419" s="136"/>
      <c r="T419" s="136"/>
      <c r="U419" s="136"/>
    </row>
    <row r="420" spans="1:21" s="214" customFormat="1" x14ac:dyDescent="0.2">
      <c r="A420" s="132"/>
      <c r="B420" s="132"/>
      <c r="C420" s="133"/>
      <c r="D420" s="134"/>
      <c r="E420" s="135"/>
      <c r="F420" s="136"/>
      <c r="G420" s="136"/>
      <c r="H420" s="137"/>
      <c r="I420" s="136"/>
      <c r="J420" s="138"/>
      <c r="K420" s="136"/>
      <c r="L420" s="139"/>
      <c r="M420" s="136"/>
      <c r="N420" s="134"/>
      <c r="O420" s="136"/>
      <c r="P420" s="136"/>
      <c r="Q420" s="136"/>
      <c r="R420" s="136"/>
      <c r="S420" s="136"/>
      <c r="T420" s="136"/>
      <c r="U420" s="136"/>
    </row>
    <row r="421" spans="1:21" s="214" customFormat="1" x14ac:dyDescent="0.2">
      <c r="A421" s="132"/>
      <c r="B421" s="132"/>
      <c r="C421" s="133"/>
      <c r="D421" s="134"/>
      <c r="E421" s="135"/>
      <c r="F421" s="136"/>
      <c r="G421" s="136"/>
      <c r="H421" s="137"/>
      <c r="I421" s="136"/>
      <c r="J421" s="138"/>
      <c r="K421" s="136"/>
      <c r="L421" s="139"/>
      <c r="M421" s="136"/>
      <c r="N421" s="134"/>
      <c r="O421" s="136"/>
      <c r="P421" s="136"/>
      <c r="Q421" s="136"/>
      <c r="R421" s="136"/>
      <c r="S421" s="136"/>
      <c r="T421" s="136"/>
      <c r="U421" s="136"/>
    </row>
    <row r="422" spans="1:21" s="214" customFormat="1" x14ac:dyDescent="0.2">
      <c r="A422" s="132"/>
      <c r="B422" s="132"/>
      <c r="C422" s="133"/>
      <c r="D422" s="134"/>
      <c r="E422" s="135"/>
      <c r="F422" s="136"/>
      <c r="G422" s="136"/>
      <c r="H422" s="137"/>
      <c r="I422" s="136"/>
      <c r="J422" s="138"/>
      <c r="K422" s="136"/>
      <c r="L422" s="139"/>
      <c r="M422" s="136"/>
      <c r="N422" s="134"/>
      <c r="O422" s="136"/>
      <c r="P422" s="136"/>
      <c r="Q422" s="136"/>
      <c r="R422" s="136"/>
      <c r="S422" s="136"/>
      <c r="T422" s="136"/>
      <c r="U422" s="136"/>
    </row>
    <row r="423" spans="1:21" s="214" customFormat="1" x14ac:dyDescent="0.2">
      <c r="A423" s="132"/>
      <c r="B423" s="132"/>
      <c r="C423" s="133"/>
      <c r="D423" s="134"/>
      <c r="E423" s="135"/>
      <c r="F423" s="136"/>
      <c r="G423" s="136"/>
      <c r="H423" s="137"/>
      <c r="I423" s="136"/>
      <c r="J423" s="138"/>
      <c r="K423" s="136"/>
      <c r="L423" s="139"/>
      <c r="M423" s="136"/>
      <c r="N423" s="134"/>
      <c r="O423" s="136"/>
      <c r="P423" s="136"/>
      <c r="Q423" s="136"/>
      <c r="R423" s="136"/>
      <c r="S423" s="136"/>
      <c r="T423" s="136"/>
      <c r="U423" s="136"/>
    </row>
    <row r="424" spans="1:21" s="214" customFormat="1" x14ac:dyDescent="0.2">
      <c r="A424" s="132"/>
      <c r="B424" s="132"/>
      <c r="C424" s="133"/>
      <c r="D424" s="134"/>
      <c r="E424" s="135"/>
      <c r="F424" s="136"/>
      <c r="G424" s="136"/>
      <c r="H424" s="137"/>
      <c r="I424" s="136"/>
      <c r="J424" s="138"/>
      <c r="K424" s="136"/>
      <c r="L424" s="139"/>
      <c r="M424" s="136"/>
      <c r="N424" s="134"/>
      <c r="O424" s="136"/>
      <c r="P424" s="136"/>
      <c r="Q424" s="136"/>
      <c r="R424" s="136"/>
      <c r="S424" s="136"/>
      <c r="T424" s="136"/>
      <c r="U424" s="136"/>
    </row>
    <row r="425" spans="1:21" s="214" customFormat="1" x14ac:dyDescent="0.2">
      <c r="A425" s="132"/>
      <c r="B425" s="132"/>
      <c r="C425" s="133"/>
      <c r="D425" s="134"/>
      <c r="E425" s="135"/>
      <c r="F425" s="136"/>
      <c r="G425" s="136"/>
      <c r="H425" s="137"/>
      <c r="I425" s="136"/>
      <c r="J425" s="138"/>
      <c r="K425" s="136"/>
      <c r="L425" s="139"/>
      <c r="M425" s="136"/>
      <c r="N425" s="134"/>
      <c r="O425" s="136"/>
      <c r="P425" s="136"/>
      <c r="Q425" s="136"/>
      <c r="R425" s="136"/>
      <c r="S425" s="136"/>
      <c r="T425" s="136"/>
      <c r="U425" s="136"/>
    </row>
    <row r="426" spans="1:21" s="214" customFormat="1" x14ac:dyDescent="0.2">
      <c r="A426" s="132"/>
      <c r="B426" s="132"/>
      <c r="C426" s="133"/>
      <c r="D426" s="134"/>
      <c r="E426" s="135"/>
      <c r="F426" s="136"/>
      <c r="G426" s="136"/>
      <c r="H426" s="137"/>
      <c r="I426" s="136"/>
      <c r="J426" s="138"/>
      <c r="K426" s="136"/>
      <c r="L426" s="139"/>
      <c r="M426" s="136"/>
      <c r="N426" s="134"/>
      <c r="O426" s="136"/>
      <c r="P426" s="136"/>
      <c r="Q426" s="136"/>
      <c r="R426" s="136"/>
      <c r="S426" s="136"/>
      <c r="T426" s="136"/>
      <c r="U426" s="136"/>
    </row>
    <row r="427" spans="1:21" s="214" customFormat="1" x14ac:dyDescent="0.2">
      <c r="A427" s="132"/>
      <c r="B427" s="132"/>
      <c r="C427" s="133"/>
      <c r="D427" s="134"/>
      <c r="E427" s="135"/>
      <c r="F427" s="136"/>
      <c r="G427" s="136"/>
      <c r="H427" s="137"/>
      <c r="I427" s="136"/>
      <c r="J427" s="138"/>
      <c r="K427" s="136"/>
      <c r="L427" s="139"/>
      <c r="M427" s="136"/>
      <c r="N427" s="134"/>
      <c r="O427" s="136"/>
      <c r="P427" s="136"/>
      <c r="Q427" s="136"/>
      <c r="R427" s="136"/>
      <c r="S427" s="136"/>
      <c r="T427" s="136"/>
      <c r="U427" s="136"/>
    </row>
    <row r="428" spans="1:21" s="214" customFormat="1" x14ac:dyDescent="0.2">
      <c r="A428" s="132"/>
      <c r="B428" s="132"/>
      <c r="C428" s="133"/>
      <c r="D428" s="134"/>
      <c r="E428" s="135"/>
      <c r="F428" s="136"/>
      <c r="G428" s="136"/>
      <c r="H428" s="137"/>
      <c r="I428" s="136"/>
      <c r="J428" s="138"/>
      <c r="K428" s="136"/>
      <c r="L428" s="139"/>
      <c r="M428" s="136"/>
      <c r="N428" s="134"/>
      <c r="O428" s="136"/>
      <c r="P428" s="136"/>
      <c r="Q428" s="136"/>
      <c r="R428" s="136"/>
      <c r="S428" s="136"/>
      <c r="T428" s="136"/>
      <c r="U428" s="136"/>
    </row>
    <row r="429" spans="1:21" s="214" customFormat="1" x14ac:dyDescent="0.2">
      <c r="A429" s="132"/>
      <c r="B429" s="132"/>
      <c r="C429" s="133"/>
      <c r="D429" s="134"/>
      <c r="E429" s="135"/>
      <c r="F429" s="136"/>
      <c r="G429" s="136"/>
      <c r="H429" s="137"/>
      <c r="I429" s="136"/>
      <c r="J429" s="138"/>
      <c r="K429" s="136"/>
      <c r="L429" s="139"/>
      <c r="M429" s="136"/>
      <c r="N429" s="134"/>
      <c r="O429" s="136"/>
      <c r="P429" s="136"/>
      <c r="Q429" s="136"/>
      <c r="R429" s="136"/>
      <c r="S429" s="136"/>
      <c r="T429" s="136"/>
      <c r="U429" s="136"/>
    </row>
    <row r="430" spans="1:21" s="214" customFormat="1" x14ac:dyDescent="0.2">
      <c r="A430" s="132"/>
      <c r="B430" s="132"/>
      <c r="C430" s="133"/>
      <c r="D430" s="134"/>
      <c r="E430" s="135"/>
      <c r="F430" s="136"/>
      <c r="G430" s="136"/>
      <c r="H430" s="137"/>
      <c r="I430" s="136"/>
      <c r="J430" s="138"/>
      <c r="K430" s="136"/>
      <c r="L430" s="139"/>
      <c r="M430" s="136"/>
      <c r="N430" s="134"/>
      <c r="O430" s="136"/>
      <c r="P430" s="136"/>
      <c r="Q430" s="136"/>
      <c r="R430" s="136"/>
      <c r="S430" s="136"/>
      <c r="T430" s="136"/>
      <c r="U430" s="136"/>
    </row>
    <row r="431" spans="1:21" s="214" customFormat="1" x14ac:dyDescent="0.2">
      <c r="A431" s="132"/>
      <c r="B431" s="132"/>
      <c r="C431" s="133"/>
      <c r="D431" s="134"/>
      <c r="E431" s="135"/>
      <c r="F431" s="136"/>
      <c r="G431" s="136"/>
      <c r="H431" s="137"/>
      <c r="I431" s="136"/>
      <c r="J431" s="138"/>
      <c r="K431" s="136"/>
      <c r="L431" s="139"/>
      <c r="M431" s="136"/>
      <c r="N431" s="134"/>
      <c r="O431" s="136"/>
      <c r="P431" s="136"/>
      <c r="Q431" s="136"/>
      <c r="R431" s="136"/>
      <c r="S431" s="136"/>
      <c r="T431" s="136"/>
      <c r="U431" s="136"/>
    </row>
    <row r="432" spans="1:21" s="214" customFormat="1" x14ac:dyDescent="0.2">
      <c r="A432" s="132"/>
      <c r="B432" s="132"/>
      <c r="C432" s="133"/>
      <c r="D432" s="134"/>
      <c r="E432" s="135"/>
      <c r="F432" s="136"/>
      <c r="G432" s="136"/>
      <c r="H432" s="137"/>
      <c r="I432" s="136"/>
      <c r="J432" s="138"/>
      <c r="K432" s="136"/>
      <c r="L432" s="139"/>
      <c r="M432" s="136"/>
      <c r="N432" s="134"/>
      <c r="O432" s="136"/>
      <c r="P432" s="136"/>
      <c r="Q432" s="136"/>
      <c r="R432" s="136"/>
      <c r="S432" s="136"/>
      <c r="T432" s="136"/>
      <c r="U432" s="136"/>
    </row>
    <row r="433" spans="1:21" s="214" customFormat="1" x14ac:dyDescent="0.2">
      <c r="A433" s="132"/>
      <c r="B433" s="132"/>
      <c r="C433" s="133"/>
      <c r="D433" s="134"/>
      <c r="E433" s="135"/>
      <c r="F433" s="136"/>
      <c r="G433" s="136"/>
      <c r="H433" s="137"/>
      <c r="I433" s="136"/>
      <c r="J433" s="138"/>
      <c r="K433" s="136"/>
      <c r="L433" s="139"/>
      <c r="M433" s="136"/>
      <c r="N433" s="134"/>
      <c r="O433" s="136"/>
      <c r="P433" s="136"/>
      <c r="Q433" s="136"/>
      <c r="R433" s="136"/>
      <c r="S433" s="136"/>
      <c r="T433" s="136"/>
      <c r="U433" s="136"/>
    </row>
    <row r="434" spans="1:21" s="214" customFormat="1" x14ac:dyDescent="0.2">
      <c r="A434" s="132"/>
      <c r="B434" s="132"/>
      <c r="C434" s="133"/>
      <c r="D434" s="134"/>
      <c r="E434" s="135"/>
      <c r="F434" s="136"/>
      <c r="G434" s="136"/>
      <c r="H434" s="137"/>
      <c r="I434" s="136"/>
      <c r="J434" s="138"/>
      <c r="K434" s="136"/>
      <c r="L434" s="139"/>
      <c r="M434" s="136"/>
      <c r="N434" s="134"/>
      <c r="O434" s="136"/>
      <c r="P434" s="136"/>
      <c r="Q434" s="136"/>
      <c r="R434" s="136"/>
      <c r="S434" s="136"/>
      <c r="T434" s="136"/>
      <c r="U434" s="136"/>
    </row>
    <row r="435" spans="1:21" s="214" customFormat="1" x14ac:dyDescent="0.2">
      <c r="A435" s="132"/>
      <c r="B435" s="132"/>
      <c r="C435" s="133"/>
      <c r="D435" s="134"/>
      <c r="E435" s="135"/>
      <c r="F435" s="136"/>
      <c r="G435" s="136"/>
      <c r="H435" s="137"/>
      <c r="I435" s="136"/>
      <c r="J435" s="138"/>
      <c r="K435" s="136"/>
      <c r="L435" s="139"/>
      <c r="M435" s="136"/>
      <c r="N435" s="134"/>
      <c r="O435" s="136"/>
      <c r="P435" s="136"/>
      <c r="Q435" s="136"/>
      <c r="R435" s="136"/>
      <c r="S435" s="136"/>
      <c r="T435" s="136"/>
      <c r="U435" s="136"/>
    </row>
    <row r="436" spans="1:21" s="214" customFormat="1" x14ac:dyDescent="0.2">
      <c r="A436" s="132"/>
      <c r="B436" s="132"/>
      <c r="C436" s="133"/>
      <c r="D436" s="134"/>
      <c r="E436" s="135"/>
      <c r="F436" s="136"/>
      <c r="G436" s="136"/>
      <c r="H436" s="137"/>
      <c r="I436" s="136"/>
      <c r="J436" s="138"/>
      <c r="K436" s="136"/>
      <c r="L436" s="139"/>
      <c r="M436" s="136"/>
      <c r="N436" s="134"/>
      <c r="O436" s="136"/>
      <c r="P436" s="136"/>
      <c r="Q436" s="136"/>
      <c r="R436" s="136"/>
      <c r="S436" s="136"/>
      <c r="T436" s="136"/>
      <c r="U436" s="136"/>
    </row>
    <row r="437" spans="1:21" s="214" customFormat="1" x14ac:dyDescent="0.2">
      <c r="A437" s="132"/>
      <c r="B437" s="132"/>
      <c r="C437" s="133"/>
      <c r="D437" s="134"/>
      <c r="E437" s="135"/>
      <c r="F437" s="136"/>
      <c r="G437" s="136"/>
      <c r="H437" s="137"/>
      <c r="I437" s="136"/>
      <c r="J437" s="138"/>
      <c r="K437" s="136"/>
      <c r="L437" s="139"/>
      <c r="M437" s="136"/>
      <c r="N437" s="134"/>
      <c r="O437" s="136"/>
      <c r="P437" s="136"/>
      <c r="Q437" s="136"/>
      <c r="R437" s="136"/>
      <c r="S437" s="136"/>
      <c r="T437" s="136"/>
      <c r="U437" s="136"/>
    </row>
    <row r="438" spans="1:21" s="214" customFormat="1" x14ac:dyDescent="0.2">
      <c r="A438" s="132"/>
      <c r="B438" s="132"/>
      <c r="C438" s="133"/>
      <c r="D438" s="134"/>
      <c r="E438" s="135"/>
      <c r="F438" s="136"/>
      <c r="G438" s="136"/>
      <c r="H438" s="137"/>
      <c r="I438" s="136"/>
      <c r="J438" s="138"/>
      <c r="K438" s="136"/>
      <c r="L438" s="139"/>
      <c r="M438" s="136"/>
      <c r="N438" s="134"/>
      <c r="O438" s="136"/>
      <c r="P438" s="136"/>
      <c r="Q438" s="136"/>
      <c r="R438" s="136"/>
      <c r="S438" s="136"/>
      <c r="T438" s="136"/>
      <c r="U438" s="136"/>
    </row>
    <row r="439" spans="1:21" s="214" customFormat="1" x14ac:dyDescent="0.2">
      <c r="A439" s="132"/>
      <c r="B439" s="215"/>
      <c r="C439" s="216"/>
      <c r="D439" s="217"/>
      <c r="E439" s="215"/>
      <c r="F439" s="215"/>
      <c r="G439" s="215"/>
      <c r="H439" s="215"/>
      <c r="I439" s="215"/>
      <c r="J439" s="215"/>
      <c r="K439" s="215"/>
      <c r="L439" s="218"/>
      <c r="M439" s="136"/>
      <c r="N439" s="217"/>
      <c r="O439" s="215"/>
      <c r="P439" s="215"/>
      <c r="Q439" s="215"/>
      <c r="R439" s="215"/>
      <c r="S439" s="215"/>
      <c r="T439" s="215"/>
      <c r="U439" s="215"/>
    </row>
    <row r="440" spans="1:21" s="214" customFormat="1" x14ac:dyDescent="0.2">
      <c r="A440" s="132"/>
      <c r="B440" s="215"/>
      <c r="C440" s="216"/>
      <c r="D440" s="217"/>
      <c r="E440" s="215"/>
      <c r="F440" s="221"/>
      <c r="G440" s="215"/>
      <c r="H440" s="215"/>
      <c r="I440" s="215"/>
      <c r="J440" s="215"/>
      <c r="K440" s="215"/>
      <c r="L440" s="218"/>
      <c r="M440" s="136"/>
      <c r="N440" s="217"/>
      <c r="O440" s="215"/>
      <c r="P440" s="215"/>
      <c r="Q440" s="215"/>
      <c r="R440" s="215"/>
      <c r="S440" s="215"/>
      <c r="T440" s="215"/>
      <c r="U440" s="215"/>
    </row>
    <row r="441" spans="1:21" s="214" customFormat="1" x14ac:dyDescent="0.2">
      <c r="A441" s="132"/>
      <c r="B441" s="215"/>
      <c r="C441" s="216"/>
      <c r="D441" s="217"/>
      <c r="E441" s="215"/>
      <c r="F441" s="219"/>
      <c r="G441" s="215"/>
      <c r="H441" s="215"/>
      <c r="I441" s="215"/>
      <c r="J441" s="219"/>
      <c r="K441" s="215"/>
      <c r="L441" s="218"/>
      <c r="M441" s="136"/>
      <c r="N441" s="217"/>
      <c r="O441" s="215"/>
      <c r="P441" s="215"/>
      <c r="Q441" s="215"/>
      <c r="R441" s="215"/>
      <c r="S441" s="215"/>
      <c r="T441" s="215"/>
      <c r="U441" s="215"/>
    </row>
    <row r="442" spans="1:21" s="214" customFormat="1" x14ac:dyDescent="0.2">
      <c r="A442" s="132"/>
      <c r="B442" s="215"/>
      <c r="C442" s="216"/>
      <c r="D442" s="217"/>
      <c r="E442" s="215"/>
      <c r="F442" s="219"/>
      <c r="G442" s="215"/>
      <c r="H442" s="215"/>
      <c r="I442" s="215"/>
      <c r="J442" s="215"/>
      <c r="K442" s="215"/>
      <c r="L442" s="218"/>
      <c r="M442" s="136"/>
      <c r="N442" s="217"/>
      <c r="O442" s="215"/>
      <c r="P442" s="215"/>
      <c r="Q442" s="215"/>
      <c r="R442" s="215"/>
      <c r="S442" s="215"/>
      <c r="T442" s="215"/>
      <c r="U442" s="215"/>
    </row>
    <row r="443" spans="1:21" s="214" customFormat="1" x14ac:dyDescent="0.2">
      <c r="A443" s="132"/>
      <c r="B443" s="215"/>
      <c r="C443" s="216"/>
      <c r="D443" s="217"/>
      <c r="E443" s="215"/>
      <c r="F443" s="219"/>
      <c r="G443" s="215"/>
      <c r="H443" s="215"/>
      <c r="I443" s="215"/>
      <c r="J443" s="215"/>
      <c r="K443" s="215"/>
      <c r="L443" s="218"/>
      <c r="M443" s="136"/>
      <c r="N443" s="217"/>
      <c r="O443" s="215"/>
      <c r="P443" s="215"/>
      <c r="Q443" s="215"/>
      <c r="R443" s="215"/>
      <c r="S443" s="215"/>
      <c r="T443" s="215"/>
      <c r="U443" s="215"/>
    </row>
    <row r="444" spans="1:21" s="214" customFormat="1" x14ac:dyDescent="0.2">
      <c r="A444" s="132"/>
      <c r="B444" s="215"/>
      <c r="C444" s="216"/>
      <c r="D444" s="217"/>
      <c r="E444" s="215"/>
      <c r="F444" s="219"/>
      <c r="G444" s="215"/>
      <c r="H444" s="215"/>
      <c r="I444" s="215"/>
      <c r="J444" s="215"/>
      <c r="K444" s="215"/>
      <c r="L444" s="218"/>
      <c r="M444" s="136"/>
      <c r="N444" s="217"/>
      <c r="O444" s="215"/>
      <c r="P444" s="215"/>
      <c r="Q444" s="215"/>
      <c r="R444" s="215"/>
      <c r="S444" s="215"/>
      <c r="T444" s="215"/>
      <c r="U444" s="215"/>
    </row>
    <row r="445" spans="1:21" s="214" customFormat="1" x14ac:dyDescent="0.2">
      <c r="A445" s="132"/>
      <c r="B445" s="215"/>
      <c r="C445" s="216"/>
      <c r="D445" s="217"/>
      <c r="E445" s="215"/>
      <c r="F445" s="219"/>
      <c r="G445" s="215"/>
      <c r="H445" s="215"/>
      <c r="I445" s="215"/>
      <c r="J445" s="215"/>
      <c r="K445" s="215"/>
      <c r="L445" s="218"/>
      <c r="M445" s="136"/>
      <c r="N445" s="217"/>
      <c r="O445" s="215"/>
      <c r="P445" s="215"/>
      <c r="Q445" s="215"/>
      <c r="R445" s="215"/>
      <c r="S445" s="215"/>
      <c r="T445" s="215"/>
      <c r="U445" s="215"/>
    </row>
    <row r="446" spans="1:21" s="214" customFormat="1" x14ac:dyDescent="0.2">
      <c r="A446" s="132"/>
      <c r="B446" s="215"/>
      <c r="C446" s="216"/>
      <c r="D446" s="217"/>
      <c r="E446" s="215"/>
      <c r="F446" s="215"/>
      <c r="G446" s="215"/>
      <c r="H446" s="215"/>
      <c r="I446" s="215"/>
      <c r="J446" s="215"/>
      <c r="K446" s="215"/>
      <c r="L446" s="218"/>
      <c r="M446" s="136"/>
      <c r="N446" s="217"/>
      <c r="O446" s="215"/>
      <c r="P446" s="215"/>
      <c r="Q446" s="215"/>
      <c r="R446" s="215"/>
      <c r="S446" s="215"/>
      <c r="T446" s="215"/>
      <c r="U446" s="215"/>
    </row>
    <row r="447" spans="1:21" s="214" customFormat="1" x14ac:dyDescent="0.2">
      <c r="A447" s="132"/>
      <c r="B447" s="215"/>
      <c r="C447" s="216"/>
      <c r="D447" s="217"/>
      <c r="E447" s="215"/>
      <c r="F447" s="215"/>
      <c r="G447" s="215"/>
      <c r="H447" s="215"/>
      <c r="I447" s="215"/>
      <c r="J447" s="215"/>
      <c r="K447" s="215"/>
      <c r="L447" s="218"/>
      <c r="M447" s="136"/>
      <c r="N447" s="217"/>
      <c r="O447" s="215"/>
      <c r="P447" s="215"/>
      <c r="Q447" s="215"/>
      <c r="R447" s="215"/>
      <c r="S447" s="215"/>
      <c r="T447" s="215"/>
      <c r="U447" s="215"/>
    </row>
    <row r="448" spans="1:21" s="214" customFormat="1" x14ac:dyDescent="0.2">
      <c r="A448" s="132"/>
      <c r="B448" s="215"/>
      <c r="C448" s="216"/>
      <c r="D448" s="217"/>
      <c r="E448" s="215"/>
      <c r="F448" s="219"/>
      <c r="G448" s="215"/>
      <c r="H448" s="215"/>
      <c r="I448" s="215"/>
      <c r="J448" s="215"/>
      <c r="K448" s="215"/>
      <c r="L448" s="218"/>
      <c r="M448" s="136"/>
      <c r="N448" s="217"/>
      <c r="O448" s="215"/>
      <c r="P448" s="215"/>
      <c r="Q448" s="215"/>
      <c r="R448" s="215"/>
      <c r="S448" s="215"/>
      <c r="T448" s="215"/>
      <c r="U448" s="215"/>
    </row>
    <row r="449" spans="1:21" s="214" customFormat="1" x14ac:dyDescent="0.2">
      <c r="A449" s="132"/>
      <c r="B449" s="215"/>
      <c r="C449" s="216"/>
      <c r="D449" s="217"/>
      <c r="E449" s="215"/>
      <c r="F449" s="219"/>
      <c r="G449" s="215"/>
      <c r="H449" s="215"/>
      <c r="I449" s="215"/>
      <c r="J449" s="215"/>
      <c r="K449" s="215"/>
      <c r="L449" s="218"/>
      <c r="M449" s="136"/>
      <c r="N449" s="217"/>
      <c r="O449" s="215"/>
      <c r="P449" s="215"/>
      <c r="Q449" s="215"/>
      <c r="R449" s="215"/>
      <c r="S449" s="215"/>
      <c r="T449" s="215"/>
      <c r="U449" s="215"/>
    </row>
    <row r="450" spans="1:21" s="214" customFormat="1" x14ac:dyDescent="0.2">
      <c r="A450" s="132"/>
      <c r="B450" s="215"/>
      <c r="C450" s="216"/>
      <c r="D450" s="217"/>
      <c r="E450" s="215"/>
      <c r="F450" s="215"/>
      <c r="G450" s="215"/>
      <c r="H450" s="215"/>
      <c r="I450" s="215"/>
      <c r="J450" s="215"/>
      <c r="K450" s="215"/>
      <c r="L450" s="218"/>
      <c r="M450" s="136"/>
      <c r="N450" s="217"/>
      <c r="O450" s="215"/>
      <c r="P450" s="215"/>
      <c r="Q450" s="215"/>
      <c r="R450" s="215"/>
      <c r="S450" s="215"/>
      <c r="T450" s="215"/>
      <c r="U450" s="215"/>
    </row>
    <row r="451" spans="1:21" s="214" customFormat="1" x14ac:dyDescent="0.2">
      <c r="A451" s="132"/>
      <c r="B451" s="215"/>
      <c r="C451" s="216"/>
      <c r="D451" s="217"/>
      <c r="E451" s="215"/>
      <c r="F451" s="219"/>
      <c r="G451" s="215"/>
      <c r="H451" s="219"/>
      <c r="I451" s="215"/>
      <c r="J451" s="215"/>
      <c r="K451" s="215"/>
      <c r="L451" s="218"/>
      <c r="M451" s="136"/>
      <c r="N451" s="217"/>
      <c r="O451" s="215"/>
      <c r="P451" s="215"/>
      <c r="Q451" s="215"/>
      <c r="R451" s="215"/>
      <c r="S451" s="215"/>
      <c r="T451" s="215"/>
      <c r="U451" s="215"/>
    </row>
    <row r="452" spans="1:21" s="214" customFormat="1" x14ac:dyDescent="0.2">
      <c r="A452" s="132"/>
      <c r="B452" s="215"/>
      <c r="C452" s="216"/>
      <c r="D452" s="217"/>
      <c r="E452" s="215"/>
      <c r="F452" s="215"/>
      <c r="G452" s="215"/>
      <c r="H452" s="215"/>
      <c r="I452" s="215"/>
      <c r="J452" s="215"/>
      <c r="K452" s="215"/>
      <c r="L452" s="218"/>
      <c r="M452" s="136"/>
      <c r="N452" s="217"/>
      <c r="O452" s="215"/>
      <c r="P452" s="215"/>
      <c r="Q452" s="215"/>
      <c r="R452" s="215"/>
      <c r="S452" s="215"/>
      <c r="T452" s="215"/>
      <c r="U452" s="215"/>
    </row>
    <row r="453" spans="1:21" x14ac:dyDescent="0.2">
      <c r="A453" s="132"/>
      <c r="B453" s="215"/>
      <c r="C453" s="216"/>
      <c r="D453" s="217"/>
      <c r="E453" s="215"/>
      <c r="F453" s="219"/>
      <c r="G453" s="215"/>
      <c r="H453" s="219"/>
      <c r="I453" s="215"/>
      <c r="J453" s="215"/>
      <c r="K453" s="215"/>
      <c r="L453" s="218"/>
      <c r="M453" s="136"/>
      <c r="N453" s="217"/>
      <c r="O453" s="215"/>
      <c r="P453" s="215"/>
      <c r="Q453" s="215"/>
      <c r="R453" s="215"/>
      <c r="S453" s="215"/>
      <c r="T453" s="215"/>
      <c r="U453" s="215"/>
    </row>
    <row r="454" spans="1:21" x14ac:dyDescent="0.2">
      <c r="A454" s="132"/>
      <c r="B454" s="215"/>
      <c r="C454" s="216"/>
      <c r="D454" s="217"/>
      <c r="E454" s="215"/>
      <c r="F454" s="219"/>
      <c r="G454" s="215"/>
      <c r="H454" s="215"/>
      <c r="I454" s="215"/>
      <c r="J454" s="215"/>
      <c r="K454" s="215"/>
      <c r="L454" s="218"/>
      <c r="M454" s="136"/>
      <c r="N454" s="217"/>
      <c r="O454" s="215"/>
      <c r="P454" s="215"/>
      <c r="Q454" s="215"/>
      <c r="R454" s="215"/>
      <c r="S454" s="215"/>
      <c r="T454" s="215"/>
      <c r="U454" s="215"/>
    </row>
    <row r="455" spans="1:21" x14ac:dyDescent="0.2">
      <c r="A455" s="132"/>
      <c r="B455" s="215"/>
      <c r="C455" s="216"/>
      <c r="D455" s="217"/>
      <c r="E455" s="215"/>
      <c r="F455" s="220"/>
      <c r="G455" s="215"/>
      <c r="H455" s="215"/>
      <c r="I455" s="215"/>
      <c r="J455" s="215"/>
      <c r="K455" s="215"/>
      <c r="L455" s="218"/>
      <c r="M455" s="136"/>
      <c r="N455" s="217"/>
      <c r="O455" s="215"/>
      <c r="P455" s="215"/>
      <c r="Q455" s="215"/>
      <c r="R455" s="215"/>
      <c r="S455" s="215"/>
      <c r="T455" s="215"/>
      <c r="U455" s="215"/>
    </row>
    <row r="456" spans="1:21" x14ac:dyDescent="0.2">
      <c r="A456" s="132"/>
      <c r="B456" s="215"/>
      <c r="C456" s="216"/>
      <c r="D456" s="217"/>
      <c r="E456" s="215"/>
      <c r="F456" s="215"/>
      <c r="G456" s="215"/>
      <c r="H456" s="215"/>
      <c r="I456" s="215"/>
      <c r="J456" s="215"/>
      <c r="K456" s="215"/>
      <c r="L456" s="218"/>
      <c r="M456" s="136"/>
      <c r="N456" s="217"/>
      <c r="O456" s="215"/>
      <c r="P456" s="215"/>
      <c r="Q456" s="215"/>
      <c r="R456" s="215"/>
      <c r="S456" s="215"/>
      <c r="T456" s="215"/>
      <c r="U456" s="215"/>
    </row>
    <row r="457" spans="1:21" x14ac:dyDescent="0.2">
      <c r="A457" s="132"/>
      <c r="B457" s="215"/>
      <c r="C457" s="216"/>
      <c r="D457" s="217"/>
      <c r="E457" s="215"/>
      <c r="F457" s="219"/>
      <c r="G457" s="215"/>
      <c r="H457" s="215"/>
      <c r="I457" s="215"/>
      <c r="J457" s="215"/>
      <c r="K457" s="215"/>
      <c r="L457" s="218"/>
      <c r="M457" s="136"/>
      <c r="N457" s="217"/>
      <c r="O457" s="215"/>
      <c r="P457" s="215"/>
      <c r="Q457" s="215"/>
      <c r="R457" s="215"/>
      <c r="S457" s="215"/>
      <c r="T457" s="215"/>
      <c r="U457" s="215"/>
    </row>
    <row r="458" spans="1:21" x14ac:dyDescent="0.2">
      <c r="A458" s="132"/>
      <c r="B458" s="215"/>
      <c r="C458" s="216"/>
      <c r="D458" s="217"/>
      <c r="E458" s="215"/>
      <c r="F458" s="219"/>
      <c r="G458" s="215"/>
      <c r="H458" s="215"/>
      <c r="I458" s="215"/>
      <c r="J458" s="215"/>
      <c r="K458" s="215"/>
      <c r="L458" s="218"/>
      <c r="M458" s="136"/>
      <c r="N458" s="217"/>
      <c r="O458" s="215"/>
      <c r="P458" s="215"/>
      <c r="Q458" s="215"/>
      <c r="R458" s="215"/>
      <c r="S458" s="215"/>
      <c r="T458" s="215"/>
      <c r="U458" s="215"/>
    </row>
    <row r="459" spans="1:21" x14ac:dyDescent="0.2">
      <c r="A459" s="132"/>
      <c r="B459" s="215"/>
      <c r="C459" s="216"/>
      <c r="D459" s="217"/>
      <c r="E459" s="215"/>
      <c r="F459" s="215"/>
      <c r="G459" s="215"/>
      <c r="H459" s="215"/>
      <c r="I459" s="215"/>
      <c r="J459" s="215"/>
      <c r="K459" s="215"/>
      <c r="L459" s="218"/>
      <c r="M459" s="136"/>
      <c r="N459" s="217"/>
      <c r="O459" s="215"/>
      <c r="P459" s="215"/>
      <c r="Q459" s="215"/>
      <c r="R459" s="215"/>
      <c r="S459" s="215"/>
      <c r="T459" s="215"/>
      <c r="U459" s="215"/>
    </row>
    <row r="460" spans="1:21" x14ac:dyDescent="0.2">
      <c r="A460" s="132"/>
      <c r="B460" s="215"/>
      <c r="C460" s="216"/>
      <c r="D460" s="217"/>
      <c r="E460" s="215"/>
      <c r="F460" s="215"/>
      <c r="G460" s="215"/>
      <c r="H460" s="215"/>
      <c r="I460" s="215"/>
      <c r="J460" s="215"/>
      <c r="K460" s="215"/>
      <c r="L460" s="218"/>
      <c r="M460" s="136"/>
      <c r="N460" s="217"/>
      <c r="O460" s="215"/>
      <c r="P460" s="215"/>
      <c r="Q460" s="215"/>
      <c r="R460" s="215"/>
      <c r="S460" s="215"/>
      <c r="T460" s="215"/>
      <c r="U460" s="215"/>
    </row>
    <row r="461" spans="1:21" x14ac:dyDescent="0.2">
      <c r="A461" s="132"/>
      <c r="B461" s="215"/>
      <c r="C461" s="216"/>
      <c r="D461" s="217"/>
      <c r="E461" s="215"/>
      <c r="F461" s="219"/>
      <c r="G461" s="215"/>
      <c r="H461" s="215"/>
      <c r="I461" s="215"/>
      <c r="J461" s="215"/>
      <c r="K461" s="215"/>
      <c r="L461" s="218"/>
      <c r="M461" s="136"/>
      <c r="N461" s="217"/>
      <c r="O461" s="215"/>
      <c r="P461" s="215"/>
      <c r="Q461" s="215"/>
      <c r="R461" s="215"/>
      <c r="S461" s="215"/>
      <c r="T461" s="215"/>
      <c r="U461" s="215"/>
    </row>
    <row r="462" spans="1:21" x14ac:dyDescent="0.2">
      <c r="A462" s="132"/>
      <c r="B462" s="215"/>
      <c r="C462" s="216"/>
      <c r="D462" s="217"/>
      <c r="E462" s="215"/>
      <c r="F462" s="219"/>
      <c r="G462" s="215"/>
      <c r="H462" s="215"/>
      <c r="I462" s="215"/>
      <c r="J462" s="219"/>
      <c r="K462" s="215"/>
      <c r="L462" s="218"/>
      <c r="M462" s="136"/>
      <c r="N462" s="217"/>
      <c r="O462" s="215"/>
      <c r="P462" s="215"/>
      <c r="Q462" s="215"/>
      <c r="R462" s="215"/>
      <c r="S462" s="215"/>
      <c r="T462" s="215"/>
      <c r="U462" s="215"/>
    </row>
    <row r="463" spans="1:21" x14ac:dyDescent="0.2">
      <c r="A463" s="132"/>
      <c r="B463" s="215"/>
      <c r="C463" s="216"/>
      <c r="D463" s="217"/>
      <c r="E463" s="215"/>
      <c r="F463" s="219"/>
      <c r="G463" s="215"/>
      <c r="H463" s="215"/>
      <c r="I463" s="215"/>
      <c r="J463" s="215"/>
      <c r="K463" s="215"/>
      <c r="L463" s="218"/>
      <c r="M463" s="136"/>
      <c r="N463" s="217"/>
      <c r="O463" s="215"/>
      <c r="P463" s="215"/>
      <c r="Q463" s="215"/>
      <c r="R463" s="215"/>
      <c r="S463" s="215"/>
      <c r="T463" s="215"/>
      <c r="U463" s="215"/>
    </row>
    <row r="464" spans="1:21" x14ac:dyDescent="0.2">
      <c r="A464" s="132"/>
      <c r="B464" s="132"/>
      <c r="C464" s="216"/>
      <c r="D464" s="134"/>
      <c r="E464" s="135"/>
      <c r="F464" s="136"/>
      <c r="G464" s="136"/>
      <c r="H464" s="137"/>
      <c r="I464" s="136"/>
      <c r="J464" s="138"/>
      <c r="K464" s="215"/>
      <c r="L464" s="139"/>
      <c r="M464" s="136"/>
      <c r="N464" s="139"/>
      <c r="O464" s="215"/>
      <c r="P464" s="136"/>
      <c r="Q464" s="136"/>
      <c r="R464" s="136"/>
      <c r="S464" s="136"/>
      <c r="T464" s="215"/>
      <c r="U464" s="136"/>
    </row>
    <row r="465" spans="1:21" x14ac:dyDescent="0.2">
      <c r="A465" s="132"/>
      <c r="B465" s="222"/>
      <c r="C465" s="216"/>
      <c r="D465" s="134"/>
      <c r="E465" s="135"/>
      <c r="F465" s="136"/>
      <c r="G465" s="136"/>
      <c r="H465" s="137"/>
      <c r="I465" s="136"/>
      <c r="J465" s="138"/>
      <c r="K465" s="215"/>
      <c r="L465" s="139"/>
      <c r="M465" s="136"/>
      <c r="N465" s="139"/>
      <c r="O465" s="215"/>
      <c r="P465" s="136"/>
      <c r="Q465" s="136"/>
      <c r="R465" s="136"/>
      <c r="S465" s="136"/>
      <c r="T465" s="215"/>
      <c r="U465" s="136"/>
    </row>
    <row r="466" spans="1:21" x14ac:dyDescent="0.2">
      <c r="A466" s="132"/>
      <c r="B466" s="222"/>
      <c r="C466" s="216"/>
      <c r="D466" s="134"/>
      <c r="E466" s="135"/>
      <c r="F466" s="136"/>
      <c r="G466" s="136"/>
      <c r="H466" s="137"/>
      <c r="I466" s="136"/>
      <c r="J466" s="138"/>
      <c r="K466" s="215"/>
      <c r="L466" s="139"/>
      <c r="M466" s="136"/>
      <c r="N466" s="139"/>
      <c r="O466" s="215"/>
      <c r="P466" s="136"/>
      <c r="Q466" s="136"/>
      <c r="R466" s="136"/>
      <c r="S466" s="136"/>
      <c r="T466" s="215"/>
      <c r="U466" s="136"/>
    </row>
    <row r="467" spans="1:21" x14ac:dyDescent="0.2">
      <c r="A467" s="132"/>
      <c r="B467" s="222"/>
      <c r="C467" s="216"/>
      <c r="D467" s="134"/>
      <c r="E467" s="135"/>
      <c r="F467" s="136"/>
      <c r="G467" s="136"/>
      <c r="H467" s="137"/>
      <c r="I467" s="136"/>
      <c r="J467" s="138"/>
      <c r="K467" s="215"/>
      <c r="L467" s="139"/>
      <c r="M467" s="136"/>
      <c r="N467" s="139"/>
      <c r="O467" s="215"/>
      <c r="P467" s="136"/>
      <c r="Q467" s="136"/>
      <c r="R467" s="136"/>
      <c r="S467" s="136"/>
      <c r="T467" s="215"/>
      <c r="U467" s="136"/>
    </row>
    <row r="468" spans="1:21" x14ac:dyDescent="0.2">
      <c r="A468" s="222"/>
      <c r="B468" s="222"/>
      <c r="C468" s="216"/>
      <c r="D468" s="134"/>
      <c r="E468" s="135"/>
      <c r="F468" s="136"/>
      <c r="G468" s="136"/>
      <c r="H468" s="137"/>
      <c r="I468" s="136"/>
      <c r="J468" s="138"/>
      <c r="K468" s="136"/>
      <c r="L468" s="139"/>
      <c r="M468" s="136"/>
      <c r="N468" s="134"/>
      <c r="O468" s="136"/>
      <c r="P468" s="136"/>
      <c r="Q468" s="136"/>
      <c r="R468" s="136"/>
      <c r="S468" s="136"/>
      <c r="T468" s="136"/>
      <c r="U468" s="136"/>
    </row>
    <row r="469" spans="1:21" x14ac:dyDescent="0.2">
      <c r="A469" s="222"/>
      <c r="B469" s="222"/>
      <c r="C469" s="216"/>
      <c r="D469" s="134"/>
      <c r="E469" s="135"/>
      <c r="F469" s="136"/>
      <c r="G469" s="136"/>
      <c r="H469" s="137"/>
      <c r="I469" s="136"/>
      <c r="J469" s="138"/>
      <c r="K469" s="136"/>
      <c r="L469" s="139"/>
      <c r="M469" s="136"/>
      <c r="N469" s="134"/>
      <c r="O469" s="136"/>
      <c r="P469" s="136"/>
      <c r="Q469" s="136"/>
      <c r="R469" s="136"/>
      <c r="S469" s="136"/>
      <c r="T469" s="136"/>
      <c r="U469" s="136"/>
    </row>
    <row r="470" spans="1:21" x14ac:dyDescent="0.2">
      <c r="A470" s="222"/>
      <c r="B470" s="222"/>
      <c r="C470" s="216"/>
      <c r="D470" s="134"/>
      <c r="E470" s="135"/>
      <c r="F470" s="136"/>
      <c r="G470" s="136"/>
      <c r="H470" s="137"/>
      <c r="I470" s="136"/>
      <c r="J470" s="138"/>
      <c r="K470" s="136"/>
      <c r="L470" s="139"/>
      <c r="M470" s="136"/>
      <c r="N470" s="134"/>
      <c r="O470" s="136"/>
      <c r="P470" s="136"/>
      <c r="Q470" s="136"/>
      <c r="R470" s="136"/>
      <c r="S470" s="136"/>
      <c r="T470" s="136"/>
      <c r="U470" s="136"/>
    </row>
    <row r="471" spans="1:21" x14ac:dyDescent="0.2">
      <c r="A471" s="222"/>
      <c r="B471" s="222"/>
      <c r="C471" s="216"/>
      <c r="D471" s="134"/>
      <c r="E471" s="135"/>
      <c r="F471" s="136"/>
      <c r="G471" s="136"/>
      <c r="H471" s="137"/>
      <c r="I471" s="136"/>
      <c r="J471" s="138"/>
      <c r="K471" s="136"/>
      <c r="L471" s="139"/>
      <c r="M471" s="136"/>
      <c r="N471" s="134"/>
      <c r="O471" s="136"/>
      <c r="P471" s="136"/>
      <c r="Q471" s="136"/>
      <c r="R471" s="136"/>
      <c r="S471" s="136"/>
      <c r="T471" s="136"/>
      <c r="U471" s="136"/>
    </row>
    <row r="472" spans="1:21" x14ac:dyDescent="0.2">
      <c r="A472" s="222"/>
      <c r="B472" s="222"/>
      <c r="C472" s="216"/>
      <c r="D472" s="134"/>
      <c r="E472" s="135"/>
      <c r="F472" s="136"/>
      <c r="G472" s="136"/>
      <c r="H472" s="137"/>
      <c r="I472" s="136"/>
      <c r="J472" s="138"/>
      <c r="K472" s="136"/>
      <c r="L472" s="139"/>
      <c r="M472" s="136"/>
      <c r="N472" s="134"/>
      <c r="O472" s="136"/>
      <c r="P472" s="136"/>
      <c r="Q472" s="136"/>
      <c r="R472" s="136"/>
      <c r="S472" s="136"/>
      <c r="T472" s="136"/>
      <c r="U472" s="136"/>
    </row>
    <row r="473" spans="1:21" x14ac:dyDescent="0.2">
      <c r="A473" s="222"/>
      <c r="B473" s="222"/>
      <c r="C473" s="216"/>
      <c r="D473" s="134"/>
      <c r="E473" s="135"/>
      <c r="F473" s="136"/>
      <c r="G473" s="136"/>
      <c r="H473" s="137"/>
      <c r="I473" s="136"/>
      <c r="J473" s="138"/>
      <c r="K473" s="136"/>
      <c r="L473" s="139"/>
      <c r="M473" s="136"/>
      <c r="N473" s="134"/>
      <c r="O473" s="136"/>
      <c r="P473" s="136"/>
      <c r="Q473" s="136"/>
      <c r="R473" s="136"/>
      <c r="S473" s="136"/>
      <c r="T473" s="136"/>
      <c r="U473" s="136"/>
    </row>
    <row r="474" spans="1:21" x14ac:dyDescent="0.2">
      <c r="A474" s="222"/>
      <c r="B474" s="222"/>
      <c r="C474" s="216"/>
      <c r="D474" s="134"/>
      <c r="E474" s="135"/>
      <c r="F474" s="136"/>
      <c r="G474" s="136"/>
      <c r="H474" s="137"/>
      <c r="I474" s="136"/>
      <c r="J474" s="138"/>
      <c r="K474" s="136"/>
      <c r="L474" s="139"/>
      <c r="M474" s="136"/>
      <c r="N474" s="134"/>
      <c r="O474" s="136"/>
      <c r="P474" s="136"/>
      <c r="Q474" s="136"/>
      <c r="R474" s="136"/>
      <c r="S474" s="136"/>
      <c r="T474" s="136"/>
      <c r="U474" s="136"/>
    </row>
    <row r="475" spans="1:21" x14ac:dyDescent="0.2">
      <c r="A475" s="222"/>
      <c r="B475" s="222"/>
      <c r="C475" s="216"/>
      <c r="D475" s="134"/>
      <c r="E475" s="135"/>
      <c r="F475" s="136"/>
      <c r="G475" s="136"/>
      <c r="H475" s="137"/>
      <c r="I475" s="136"/>
      <c r="J475" s="138"/>
      <c r="K475" s="136"/>
      <c r="L475" s="139"/>
      <c r="M475" s="136"/>
      <c r="N475" s="134"/>
      <c r="O475" s="136"/>
      <c r="P475" s="136"/>
      <c r="Q475" s="136"/>
      <c r="R475" s="136"/>
      <c r="S475" s="136"/>
      <c r="T475" s="136"/>
      <c r="U475" s="136"/>
    </row>
    <row r="476" spans="1:21" x14ac:dyDescent="0.2">
      <c r="A476" s="222"/>
      <c r="B476" s="222"/>
      <c r="C476" s="216"/>
      <c r="D476" s="134"/>
      <c r="E476" s="135"/>
      <c r="F476" s="136"/>
      <c r="G476" s="136"/>
      <c r="H476" s="137"/>
      <c r="I476" s="136"/>
      <c r="J476" s="138"/>
      <c r="K476" s="136"/>
      <c r="L476" s="139"/>
      <c r="M476" s="136"/>
      <c r="N476" s="134"/>
      <c r="O476" s="136"/>
      <c r="P476" s="136"/>
      <c r="Q476" s="136"/>
      <c r="R476" s="136"/>
      <c r="S476" s="136"/>
      <c r="T476" s="136"/>
      <c r="U476" s="136"/>
    </row>
    <row r="477" spans="1:21" x14ac:dyDescent="0.2">
      <c r="A477" s="222"/>
      <c r="B477" s="222"/>
      <c r="C477" s="216"/>
      <c r="D477" s="134"/>
      <c r="E477" s="135"/>
      <c r="F477" s="136"/>
      <c r="G477" s="136"/>
      <c r="H477" s="137"/>
      <c r="I477" s="136"/>
      <c r="J477" s="138"/>
      <c r="K477" s="136"/>
      <c r="L477" s="139"/>
      <c r="M477" s="136"/>
      <c r="N477" s="134"/>
      <c r="O477" s="136"/>
      <c r="P477" s="136"/>
      <c r="Q477" s="136"/>
      <c r="R477" s="136"/>
      <c r="S477" s="136"/>
      <c r="T477" s="136"/>
      <c r="U477" s="136"/>
    </row>
    <row r="478" spans="1:21" x14ac:dyDescent="0.2">
      <c r="A478" s="222"/>
      <c r="B478" s="222"/>
      <c r="C478" s="216"/>
      <c r="D478" s="134"/>
      <c r="E478" s="135"/>
      <c r="F478" s="136"/>
      <c r="G478" s="136"/>
      <c r="H478" s="137"/>
      <c r="I478" s="136"/>
      <c r="J478" s="138"/>
      <c r="K478" s="136"/>
      <c r="L478" s="139"/>
      <c r="M478" s="136"/>
      <c r="N478" s="134"/>
      <c r="O478" s="136"/>
      <c r="P478" s="136"/>
      <c r="Q478" s="136"/>
      <c r="R478" s="136"/>
      <c r="S478" s="136"/>
      <c r="T478" s="136"/>
      <c r="U478" s="136"/>
    </row>
    <row r="479" spans="1:21" x14ac:dyDescent="0.2">
      <c r="A479" s="222"/>
      <c r="B479" s="222"/>
      <c r="C479" s="216"/>
      <c r="D479" s="134"/>
      <c r="E479" s="135"/>
      <c r="F479" s="136"/>
      <c r="G479" s="136"/>
      <c r="H479" s="137"/>
      <c r="I479" s="136"/>
      <c r="J479" s="138"/>
      <c r="K479" s="136"/>
      <c r="L479" s="139"/>
      <c r="M479" s="136"/>
      <c r="N479" s="134"/>
      <c r="O479" s="136"/>
      <c r="P479" s="136"/>
      <c r="Q479" s="136"/>
      <c r="R479" s="136"/>
      <c r="S479" s="136"/>
      <c r="T479" s="136"/>
      <c r="U479" s="136"/>
    </row>
    <row r="480" spans="1:21" x14ac:dyDescent="0.2">
      <c r="A480" s="222"/>
      <c r="B480" s="222"/>
      <c r="C480" s="216"/>
      <c r="D480" s="134"/>
      <c r="E480" s="135"/>
      <c r="F480" s="136"/>
      <c r="G480" s="136"/>
      <c r="H480" s="137"/>
      <c r="I480" s="136"/>
      <c r="J480" s="138"/>
      <c r="K480" s="136"/>
      <c r="L480" s="139"/>
      <c r="M480" s="136"/>
      <c r="N480" s="134"/>
      <c r="O480" s="136"/>
      <c r="P480" s="136"/>
      <c r="Q480" s="136"/>
      <c r="R480" s="136"/>
      <c r="S480" s="136"/>
      <c r="T480" s="136"/>
      <c r="U480" s="136"/>
    </row>
    <row r="481" spans="1:91" x14ac:dyDescent="0.2">
      <c r="A481" s="222"/>
      <c r="B481" s="222"/>
      <c r="C481" s="216"/>
      <c r="D481" s="134"/>
      <c r="E481" s="135"/>
      <c r="F481" s="136"/>
      <c r="G481" s="136"/>
      <c r="H481" s="137"/>
      <c r="I481" s="136"/>
      <c r="J481" s="138"/>
      <c r="K481" s="136"/>
      <c r="L481" s="139"/>
      <c r="M481" s="136"/>
      <c r="N481" s="134"/>
      <c r="O481" s="136"/>
      <c r="P481" s="136"/>
      <c r="Q481" s="136"/>
      <c r="R481" s="136"/>
      <c r="S481" s="136"/>
      <c r="T481" s="136"/>
      <c r="U481" s="136"/>
    </row>
    <row r="482" spans="1:91" x14ac:dyDescent="0.2">
      <c r="A482" s="222"/>
      <c r="B482" s="222"/>
      <c r="C482" s="216"/>
      <c r="D482" s="134"/>
      <c r="E482" s="135"/>
      <c r="F482" s="136"/>
      <c r="G482" s="136"/>
      <c r="H482" s="137"/>
      <c r="I482" s="136"/>
      <c r="J482" s="138"/>
      <c r="K482" s="136"/>
      <c r="L482" s="139"/>
      <c r="M482" s="136"/>
      <c r="N482" s="134"/>
      <c r="O482" s="136"/>
      <c r="P482" s="136"/>
      <c r="Q482" s="136"/>
      <c r="R482" s="136"/>
      <c r="S482" s="136"/>
      <c r="T482" s="136"/>
      <c r="U482" s="136"/>
    </row>
    <row r="483" spans="1:91" x14ac:dyDescent="0.2">
      <c r="A483" s="222"/>
      <c r="B483" s="222"/>
      <c r="C483" s="216"/>
      <c r="D483" s="134"/>
      <c r="E483" s="135"/>
      <c r="F483" s="136"/>
      <c r="G483" s="136"/>
      <c r="H483" s="137"/>
      <c r="I483" s="136"/>
      <c r="J483" s="138"/>
      <c r="K483" s="136"/>
      <c r="L483" s="139"/>
      <c r="M483" s="136"/>
      <c r="N483" s="134"/>
      <c r="O483" s="136"/>
      <c r="P483" s="136"/>
      <c r="Q483" s="136"/>
      <c r="R483" s="136"/>
      <c r="S483" s="136"/>
      <c r="T483" s="136"/>
      <c r="U483" s="136"/>
    </row>
    <row r="484" spans="1:91" x14ac:dyDescent="0.2">
      <c r="A484" s="222"/>
      <c r="B484" s="222"/>
      <c r="C484" s="216"/>
      <c r="D484" s="134"/>
      <c r="E484" s="135"/>
      <c r="F484" s="136"/>
      <c r="G484" s="136"/>
      <c r="H484" s="137"/>
      <c r="I484" s="136"/>
      <c r="J484" s="138"/>
      <c r="K484" s="136"/>
      <c r="L484" s="139"/>
      <c r="M484" s="136"/>
      <c r="N484" s="134"/>
      <c r="O484" s="136"/>
      <c r="P484" s="136"/>
      <c r="Q484" s="136"/>
      <c r="R484" s="136"/>
      <c r="S484" s="136"/>
      <c r="T484" s="136"/>
      <c r="U484" s="136"/>
    </row>
    <row r="485" spans="1:91" x14ac:dyDescent="0.2">
      <c r="A485" s="222"/>
      <c r="B485" s="222"/>
      <c r="C485" s="216"/>
      <c r="D485" s="134"/>
      <c r="E485" s="135"/>
      <c r="F485" s="136"/>
      <c r="G485" s="136"/>
      <c r="H485" s="137"/>
      <c r="I485" s="136"/>
      <c r="J485" s="138"/>
      <c r="K485" s="136"/>
      <c r="L485" s="139"/>
      <c r="M485" s="136"/>
      <c r="N485" s="134"/>
      <c r="O485" s="136"/>
      <c r="P485" s="136"/>
      <c r="Q485" s="136"/>
      <c r="R485" s="136"/>
      <c r="S485" s="136"/>
      <c r="T485" s="136"/>
      <c r="U485" s="136"/>
    </row>
    <row r="486" spans="1:91" x14ac:dyDescent="0.2">
      <c r="A486" s="222"/>
      <c r="B486" s="222"/>
      <c r="C486" s="216"/>
      <c r="D486" s="134"/>
      <c r="E486" s="135"/>
      <c r="F486" s="136"/>
      <c r="G486" s="136"/>
      <c r="H486" s="137"/>
      <c r="I486" s="136"/>
      <c r="J486" s="138"/>
      <c r="K486" s="136"/>
      <c r="L486" s="139"/>
      <c r="M486" s="136"/>
      <c r="N486" s="134"/>
      <c r="O486" s="136"/>
      <c r="P486" s="136"/>
      <c r="Q486" s="136"/>
      <c r="R486" s="136"/>
      <c r="S486" s="136"/>
      <c r="T486" s="136"/>
      <c r="U486" s="136"/>
    </row>
    <row r="487" spans="1:91" x14ac:dyDescent="0.2">
      <c r="A487" s="222"/>
      <c r="B487" s="222"/>
      <c r="C487" s="216"/>
      <c r="D487" s="134"/>
      <c r="E487" s="135"/>
      <c r="F487" s="136"/>
      <c r="G487" s="136"/>
      <c r="H487" s="137"/>
      <c r="I487" s="136"/>
      <c r="J487" s="138"/>
      <c r="K487" s="136"/>
      <c r="L487" s="139"/>
      <c r="M487" s="136"/>
      <c r="N487" s="134"/>
      <c r="O487" s="136"/>
      <c r="P487" s="136"/>
      <c r="Q487" s="136"/>
      <c r="R487" s="136"/>
      <c r="S487" s="136"/>
      <c r="T487" s="136"/>
      <c r="U487" s="136"/>
    </row>
    <row r="488" spans="1:91" x14ac:dyDescent="0.2">
      <c r="A488" s="222"/>
      <c r="B488" s="222"/>
      <c r="C488" s="216"/>
      <c r="D488" s="134"/>
      <c r="E488" s="135"/>
      <c r="F488" s="136"/>
      <c r="G488" s="136"/>
      <c r="H488" s="137"/>
      <c r="I488" s="136"/>
      <c r="J488" s="138"/>
      <c r="K488" s="136"/>
      <c r="L488" s="139"/>
      <c r="M488" s="136"/>
      <c r="N488" s="134"/>
      <c r="O488" s="136"/>
      <c r="P488" s="136"/>
      <c r="Q488" s="152"/>
      <c r="R488" s="136"/>
      <c r="S488" s="152"/>
      <c r="T488" s="136"/>
      <c r="U488" s="136"/>
    </row>
    <row r="489" spans="1:91" x14ac:dyDescent="0.2">
      <c r="A489" s="132"/>
      <c r="B489" s="222"/>
      <c r="C489" s="216"/>
      <c r="D489" s="134"/>
      <c r="E489" s="135"/>
      <c r="F489" s="136"/>
      <c r="G489" s="136"/>
      <c r="H489" s="137"/>
      <c r="I489" s="136"/>
      <c r="J489" s="138"/>
      <c r="K489" s="136"/>
      <c r="L489" s="139"/>
      <c r="M489" s="136"/>
      <c r="N489" s="134"/>
      <c r="O489" s="136"/>
      <c r="P489" s="136"/>
      <c r="Q489" s="152"/>
      <c r="R489" s="136"/>
      <c r="S489" s="152"/>
      <c r="T489" s="136"/>
      <c r="U489" s="136"/>
    </row>
    <row r="490" spans="1:91" x14ac:dyDescent="0.2">
      <c r="A490" s="132"/>
      <c r="B490" s="222"/>
      <c r="C490" s="216"/>
      <c r="D490" s="134"/>
      <c r="E490" s="135"/>
      <c r="F490" s="136"/>
      <c r="G490" s="136"/>
      <c r="H490" s="137"/>
      <c r="I490" s="136"/>
      <c r="J490" s="138"/>
      <c r="K490" s="136"/>
      <c r="L490" s="139"/>
      <c r="M490" s="136"/>
      <c r="N490" s="134"/>
      <c r="O490" s="136"/>
      <c r="P490" s="136"/>
      <c r="Q490" s="152"/>
      <c r="R490" s="136"/>
      <c r="S490" s="152"/>
      <c r="T490" s="136"/>
      <c r="U490" s="136"/>
    </row>
    <row r="491" spans="1:91" x14ac:dyDescent="0.2">
      <c r="A491" s="222"/>
      <c r="B491" s="222"/>
      <c r="C491" s="216"/>
      <c r="D491" s="134"/>
      <c r="E491" s="135"/>
      <c r="F491" s="136"/>
      <c r="G491" s="136"/>
      <c r="H491" s="137"/>
      <c r="I491" s="136"/>
      <c r="J491" s="138"/>
      <c r="K491" s="136"/>
      <c r="L491" s="139"/>
      <c r="M491" s="136"/>
      <c r="N491" s="134"/>
      <c r="O491" s="136"/>
      <c r="P491" s="136"/>
      <c r="Q491" s="136"/>
      <c r="R491" s="136"/>
      <c r="S491" s="136"/>
      <c r="T491" s="136"/>
      <c r="U491" s="136"/>
      <c r="V491" s="223"/>
      <c r="W491" s="223"/>
      <c r="X491" s="223"/>
      <c r="Y491" s="223"/>
      <c r="Z491" s="223"/>
      <c r="AA491" s="223"/>
      <c r="AB491" s="223"/>
      <c r="AC491" s="223"/>
      <c r="AD491" s="223"/>
      <c r="AE491" s="223"/>
      <c r="AF491" s="223"/>
      <c r="AG491" s="223"/>
      <c r="AH491" s="223"/>
      <c r="AI491" s="223"/>
      <c r="AJ491" s="223"/>
      <c r="AK491" s="223"/>
      <c r="AL491" s="223"/>
      <c r="AM491" s="223"/>
      <c r="AN491" s="223"/>
      <c r="AO491" s="223"/>
      <c r="AP491" s="223"/>
      <c r="AQ491" s="223"/>
      <c r="AR491" s="223"/>
      <c r="AS491" s="223"/>
      <c r="AT491" s="223"/>
      <c r="AU491" s="223"/>
      <c r="AV491" s="223"/>
      <c r="AW491" s="223"/>
      <c r="AX491" s="223"/>
      <c r="AY491" s="223"/>
      <c r="AZ491" s="223"/>
      <c r="BA491" s="223"/>
      <c r="BB491" s="223"/>
      <c r="BC491" s="223"/>
      <c r="BD491" s="223"/>
      <c r="BE491" s="223"/>
      <c r="BF491" s="223"/>
      <c r="BG491" s="223"/>
      <c r="BH491" s="223"/>
      <c r="BI491" s="223"/>
      <c r="BJ491" s="223"/>
      <c r="BK491" s="223"/>
      <c r="BL491" s="223"/>
      <c r="BM491" s="223"/>
      <c r="BN491" s="223"/>
      <c r="BO491" s="223"/>
      <c r="BP491" s="223"/>
      <c r="BQ491" s="223"/>
      <c r="BR491" s="223"/>
      <c r="BS491" s="223"/>
      <c r="BT491" s="223"/>
      <c r="BU491" s="223"/>
      <c r="BV491" s="223"/>
      <c r="BW491" s="223"/>
      <c r="BX491" s="223"/>
      <c r="BY491" s="223"/>
      <c r="BZ491" s="223"/>
      <c r="CA491" s="223"/>
      <c r="CB491" s="223"/>
      <c r="CC491" s="223"/>
      <c r="CD491" s="223"/>
      <c r="CE491" s="223"/>
      <c r="CF491" s="223"/>
      <c r="CG491" s="223"/>
      <c r="CH491" s="223"/>
      <c r="CI491" s="223"/>
      <c r="CJ491" s="223"/>
      <c r="CK491" s="223"/>
      <c r="CL491" s="223"/>
      <c r="CM491" s="223"/>
    </row>
    <row r="492" spans="1:91" x14ac:dyDescent="0.2">
      <c r="A492" s="222"/>
      <c r="B492" s="222"/>
      <c r="C492" s="216"/>
      <c r="D492" s="134"/>
      <c r="E492" s="135"/>
      <c r="F492" s="136"/>
      <c r="G492" s="136"/>
      <c r="H492" s="137"/>
      <c r="I492" s="136"/>
      <c r="J492" s="138"/>
      <c r="K492" s="136"/>
      <c r="L492" s="139"/>
      <c r="M492" s="136"/>
      <c r="N492" s="134"/>
      <c r="O492" s="136"/>
      <c r="P492" s="136"/>
      <c r="Q492" s="136"/>
      <c r="R492" s="136"/>
      <c r="S492" s="136"/>
      <c r="T492" s="136"/>
      <c r="U492" s="136"/>
      <c r="V492" s="223"/>
      <c r="W492" s="223"/>
      <c r="X492" s="223"/>
      <c r="Y492" s="223"/>
      <c r="Z492" s="223"/>
      <c r="AA492" s="223"/>
      <c r="AB492" s="223"/>
      <c r="AC492" s="223"/>
      <c r="AD492" s="223"/>
      <c r="AE492" s="223"/>
      <c r="AF492" s="223"/>
      <c r="AG492" s="223"/>
      <c r="AH492" s="223"/>
      <c r="AI492" s="223"/>
      <c r="AJ492" s="223"/>
      <c r="AK492" s="223"/>
      <c r="AL492" s="223"/>
      <c r="AM492" s="223"/>
      <c r="AN492" s="223"/>
      <c r="AO492" s="223"/>
      <c r="AP492" s="223"/>
      <c r="AQ492" s="223"/>
      <c r="AR492" s="223"/>
      <c r="AS492" s="223"/>
      <c r="AT492" s="223"/>
      <c r="AU492" s="223"/>
      <c r="AV492" s="223"/>
      <c r="AW492" s="223"/>
      <c r="AX492" s="223"/>
      <c r="AY492" s="223"/>
      <c r="AZ492" s="223"/>
      <c r="BA492" s="223"/>
      <c r="BB492" s="223"/>
      <c r="BC492" s="223"/>
      <c r="BD492" s="223"/>
      <c r="BE492" s="223"/>
      <c r="BF492" s="223"/>
      <c r="BG492" s="223"/>
      <c r="BH492" s="223"/>
      <c r="BI492" s="223"/>
      <c r="BJ492" s="223"/>
      <c r="BK492" s="223"/>
      <c r="BL492" s="223"/>
      <c r="BM492" s="223"/>
      <c r="BN492" s="223"/>
      <c r="BO492" s="223"/>
      <c r="BP492" s="223"/>
      <c r="BQ492" s="223"/>
      <c r="BR492" s="223"/>
      <c r="BS492" s="223"/>
      <c r="BT492" s="223"/>
      <c r="BU492" s="223"/>
      <c r="BV492" s="223"/>
      <c r="BW492" s="223"/>
      <c r="BX492" s="223"/>
      <c r="BY492" s="223"/>
      <c r="BZ492" s="223"/>
      <c r="CA492" s="223"/>
      <c r="CB492" s="223"/>
      <c r="CC492" s="223"/>
      <c r="CD492" s="223"/>
      <c r="CE492" s="223"/>
      <c r="CF492" s="223"/>
      <c r="CG492" s="223"/>
      <c r="CH492" s="223"/>
      <c r="CI492" s="223"/>
      <c r="CJ492" s="223"/>
      <c r="CK492" s="223"/>
      <c r="CL492" s="223"/>
      <c r="CM492" s="223"/>
    </row>
    <row r="493" spans="1:91" x14ac:dyDescent="0.2">
      <c r="A493" s="222"/>
      <c r="B493" s="222"/>
      <c r="C493" s="216"/>
      <c r="D493" s="134"/>
      <c r="E493" s="135"/>
      <c r="F493" s="136"/>
      <c r="G493" s="136"/>
      <c r="H493" s="137"/>
      <c r="I493" s="136"/>
      <c r="J493" s="138"/>
      <c r="K493" s="136"/>
      <c r="L493" s="139"/>
      <c r="M493" s="136"/>
      <c r="N493" s="134"/>
      <c r="O493" s="136"/>
      <c r="P493" s="136"/>
      <c r="Q493" s="136"/>
      <c r="R493" s="136"/>
      <c r="S493" s="136"/>
      <c r="T493" s="136"/>
      <c r="U493" s="136"/>
      <c r="V493" s="223"/>
      <c r="W493" s="223"/>
      <c r="X493" s="223"/>
      <c r="Y493" s="223"/>
      <c r="Z493" s="223"/>
      <c r="AA493" s="223"/>
      <c r="AB493" s="223"/>
      <c r="AC493" s="223"/>
      <c r="AD493" s="223"/>
      <c r="AE493" s="223"/>
      <c r="AF493" s="223"/>
      <c r="AG493" s="223"/>
      <c r="AH493" s="223"/>
      <c r="AI493" s="223"/>
      <c r="AJ493" s="223"/>
      <c r="AK493" s="223"/>
      <c r="AL493" s="223"/>
      <c r="AM493" s="223"/>
      <c r="AN493" s="223"/>
      <c r="AO493" s="223"/>
      <c r="AP493" s="223"/>
      <c r="AQ493" s="223"/>
      <c r="AR493" s="223"/>
      <c r="AS493" s="223"/>
      <c r="AT493" s="223"/>
      <c r="AU493" s="223"/>
      <c r="AV493" s="223"/>
      <c r="AW493" s="223"/>
      <c r="AX493" s="223"/>
      <c r="AY493" s="223"/>
      <c r="AZ493" s="223"/>
      <c r="BA493" s="223"/>
      <c r="BB493" s="223"/>
      <c r="BC493" s="223"/>
      <c r="BD493" s="223"/>
      <c r="BE493" s="223"/>
      <c r="BF493" s="223"/>
      <c r="BG493" s="223"/>
      <c r="BH493" s="223"/>
      <c r="BI493" s="223"/>
      <c r="BJ493" s="223"/>
      <c r="BK493" s="223"/>
      <c r="BL493" s="223"/>
      <c r="BM493" s="223"/>
      <c r="BN493" s="223"/>
      <c r="BO493" s="223"/>
      <c r="BP493" s="223"/>
      <c r="BQ493" s="223"/>
      <c r="BR493" s="223"/>
      <c r="BS493" s="223"/>
      <c r="BT493" s="223"/>
      <c r="BU493" s="223"/>
      <c r="BV493" s="223"/>
      <c r="BW493" s="223"/>
      <c r="BX493" s="223"/>
      <c r="BY493" s="223"/>
      <c r="BZ493" s="223"/>
      <c r="CA493" s="223"/>
      <c r="CB493" s="223"/>
      <c r="CC493" s="223"/>
      <c r="CD493" s="223"/>
      <c r="CE493" s="223"/>
      <c r="CF493" s="223"/>
      <c r="CG493" s="223"/>
      <c r="CH493" s="223"/>
      <c r="CI493" s="223"/>
      <c r="CJ493" s="223"/>
      <c r="CK493" s="223"/>
      <c r="CL493" s="223"/>
      <c r="CM493" s="223"/>
    </row>
    <row r="494" spans="1:91" x14ac:dyDescent="0.2">
      <c r="A494" s="222"/>
      <c r="B494" s="222"/>
      <c r="C494" s="133"/>
      <c r="D494" s="134"/>
      <c r="E494" s="135"/>
      <c r="F494" s="136"/>
      <c r="G494" s="136"/>
      <c r="H494" s="137"/>
      <c r="I494" s="136"/>
      <c r="J494" s="138"/>
      <c r="K494" s="136"/>
      <c r="L494" s="139"/>
      <c r="M494" s="136"/>
      <c r="N494" s="134"/>
      <c r="O494" s="136"/>
      <c r="P494" s="136"/>
      <c r="Q494" s="136"/>
      <c r="R494" s="136"/>
      <c r="S494" s="136"/>
      <c r="T494" s="136"/>
      <c r="U494" s="136"/>
      <c r="V494" s="223"/>
      <c r="W494" s="223"/>
      <c r="X494" s="223"/>
      <c r="Y494" s="223"/>
      <c r="Z494" s="223"/>
      <c r="AA494" s="223"/>
      <c r="AB494" s="223"/>
      <c r="AC494" s="223"/>
      <c r="AD494" s="223"/>
      <c r="AE494" s="223"/>
      <c r="AF494" s="223"/>
      <c r="AG494" s="223"/>
      <c r="AH494" s="223"/>
      <c r="AI494" s="223"/>
      <c r="AJ494" s="223"/>
      <c r="AK494" s="223"/>
      <c r="AL494" s="223"/>
      <c r="AM494" s="223"/>
      <c r="AN494" s="223"/>
      <c r="AO494" s="223"/>
      <c r="AP494" s="223"/>
      <c r="AQ494" s="223"/>
      <c r="AR494" s="223"/>
      <c r="AS494" s="223"/>
      <c r="AT494" s="223"/>
      <c r="AU494" s="223"/>
      <c r="AV494" s="223"/>
      <c r="AW494" s="223"/>
      <c r="AX494" s="223"/>
      <c r="AY494" s="223"/>
      <c r="AZ494" s="223"/>
      <c r="BA494" s="223"/>
      <c r="BB494" s="223"/>
      <c r="BC494" s="223"/>
      <c r="BD494" s="223"/>
      <c r="BE494" s="223"/>
      <c r="BF494" s="223"/>
      <c r="BG494" s="223"/>
      <c r="BH494" s="223"/>
      <c r="BI494" s="223"/>
      <c r="BJ494" s="223"/>
      <c r="BK494" s="223"/>
      <c r="BL494" s="223"/>
      <c r="BM494" s="223"/>
      <c r="BN494" s="223"/>
      <c r="BO494" s="223"/>
      <c r="BP494" s="223"/>
      <c r="BQ494" s="223"/>
      <c r="BR494" s="223"/>
      <c r="BS494" s="223"/>
      <c r="BT494" s="223"/>
      <c r="BU494" s="223"/>
      <c r="BV494" s="223"/>
      <c r="BW494" s="223"/>
      <c r="BX494" s="223"/>
      <c r="BY494" s="223"/>
      <c r="BZ494" s="223"/>
      <c r="CA494" s="223"/>
      <c r="CB494" s="223"/>
      <c r="CC494" s="223"/>
      <c r="CD494" s="223"/>
      <c r="CE494" s="223"/>
      <c r="CF494" s="223"/>
      <c r="CG494" s="223"/>
      <c r="CH494" s="223"/>
      <c r="CI494" s="223"/>
      <c r="CJ494" s="223"/>
      <c r="CK494" s="223"/>
      <c r="CL494" s="223"/>
      <c r="CM494" s="223"/>
    </row>
    <row r="495" spans="1:91" x14ac:dyDescent="0.2">
      <c r="A495" s="222"/>
      <c r="B495" s="222"/>
      <c r="C495" s="133"/>
      <c r="D495" s="134"/>
      <c r="E495" s="135"/>
      <c r="F495" s="136"/>
      <c r="G495" s="136"/>
      <c r="H495" s="137"/>
      <c r="I495" s="136"/>
      <c r="J495" s="138"/>
      <c r="K495" s="136"/>
      <c r="L495" s="139"/>
      <c r="M495" s="136"/>
      <c r="N495" s="134"/>
      <c r="O495" s="136"/>
      <c r="P495" s="136"/>
      <c r="Q495" s="152"/>
      <c r="R495" s="136"/>
      <c r="S495" s="152"/>
      <c r="T495" s="136"/>
      <c r="U495" s="136"/>
      <c r="V495" s="223"/>
      <c r="W495" s="223"/>
      <c r="X495" s="223"/>
      <c r="Y495" s="223"/>
      <c r="Z495" s="223"/>
      <c r="AA495" s="223"/>
      <c r="AB495" s="223"/>
      <c r="AC495" s="223"/>
      <c r="AD495" s="223"/>
      <c r="AE495" s="223"/>
      <c r="AF495" s="223"/>
      <c r="AG495" s="223"/>
      <c r="AH495" s="223"/>
      <c r="AI495" s="223"/>
      <c r="AJ495" s="223"/>
      <c r="AK495" s="223"/>
      <c r="AL495" s="223"/>
      <c r="AM495" s="223"/>
      <c r="AN495" s="223"/>
      <c r="AO495" s="223"/>
      <c r="AP495" s="223"/>
      <c r="AQ495" s="223"/>
      <c r="AR495" s="223"/>
      <c r="AS495" s="223"/>
      <c r="AT495" s="223"/>
      <c r="AU495" s="223"/>
      <c r="AV495" s="223"/>
      <c r="AW495" s="223"/>
      <c r="AX495" s="223"/>
      <c r="AY495" s="223"/>
      <c r="AZ495" s="223"/>
      <c r="BA495" s="223"/>
      <c r="BB495" s="223"/>
      <c r="BC495" s="223"/>
      <c r="BD495" s="223"/>
      <c r="BE495" s="223"/>
      <c r="BF495" s="223"/>
      <c r="BG495" s="223"/>
      <c r="BH495" s="223"/>
      <c r="BI495" s="223"/>
      <c r="BJ495" s="223"/>
      <c r="BK495" s="223"/>
      <c r="BL495" s="223"/>
      <c r="BM495" s="223"/>
      <c r="BN495" s="223"/>
      <c r="BO495" s="223"/>
      <c r="BP495" s="223"/>
      <c r="BQ495" s="223"/>
      <c r="BR495" s="223"/>
      <c r="BS495" s="223"/>
      <c r="BT495" s="223"/>
      <c r="BU495" s="223"/>
      <c r="BV495" s="223"/>
      <c r="BW495" s="223"/>
      <c r="BX495" s="223"/>
      <c r="BY495" s="223"/>
      <c r="BZ495" s="223"/>
      <c r="CA495" s="223"/>
      <c r="CB495" s="223"/>
      <c r="CC495" s="223"/>
      <c r="CD495" s="223"/>
      <c r="CE495" s="223"/>
      <c r="CF495" s="223"/>
      <c r="CG495" s="223"/>
      <c r="CH495" s="223"/>
      <c r="CI495" s="223"/>
      <c r="CJ495" s="223"/>
      <c r="CK495" s="223"/>
      <c r="CL495" s="223"/>
      <c r="CM495" s="223"/>
    </row>
    <row r="496" spans="1:91" x14ac:dyDescent="0.2">
      <c r="A496" s="222"/>
      <c r="B496" s="222"/>
      <c r="C496" s="133"/>
      <c r="D496" s="134"/>
      <c r="E496" s="135"/>
      <c r="F496" s="136"/>
      <c r="G496" s="136"/>
      <c r="H496" s="137"/>
      <c r="I496" s="136"/>
      <c r="J496" s="138"/>
      <c r="K496" s="136"/>
      <c r="L496" s="139"/>
      <c r="M496" s="136"/>
      <c r="N496" s="134"/>
      <c r="O496" s="136"/>
      <c r="P496" s="136"/>
      <c r="Q496" s="136"/>
      <c r="R496" s="136"/>
      <c r="S496" s="136"/>
      <c r="T496" s="136"/>
      <c r="U496" s="136"/>
      <c r="V496" s="223"/>
      <c r="W496" s="223"/>
      <c r="X496" s="223"/>
      <c r="Y496" s="223"/>
      <c r="Z496" s="223"/>
      <c r="AA496" s="223"/>
      <c r="AB496" s="223"/>
      <c r="AC496" s="223"/>
      <c r="AD496" s="223"/>
      <c r="AE496" s="223"/>
      <c r="AF496" s="223"/>
      <c r="AG496" s="223"/>
      <c r="AH496" s="223"/>
      <c r="AI496" s="223"/>
      <c r="AJ496" s="223"/>
      <c r="AK496" s="223"/>
      <c r="AL496" s="223"/>
      <c r="AM496" s="223"/>
      <c r="AN496" s="223"/>
      <c r="AO496" s="223"/>
      <c r="AP496" s="223"/>
      <c r="AQ496" s="223"/>
      <c r="AR496" s="223"/>
      <c r="AS496" s="223"/>
      <c r="AT496" s="223"/>
      <c r="AU496" s="223"/>
      <c r="AV496" s="223"/>
      <c r="AW496" s="223"/>
      <c r="AX496" s="223"/>
      <c r="AY496" s="223"/>
      <c r="AZ496" s="223"/>
      <c r="BA496" s="223"/>
      <c r="BB496" s="223"/>
      <c r="BC496" s="223"/>
      <c r="BD496" s="223"/>
      <c r="BE496" s="223"/>
      <c r="BF496" s="223"/>
      <c r="BG496" s="223"/>
      <c r="BH496" s="223"/>
      <c r="BI496" s="223"/>
      <c r="BJ496" s="223"/>
      <c r="BK496" s="223"/>
      <c r="BL496" s="223"/>
      <c r="BM496" s="223"/>
      <c r="BN496" s="223"/>
      <c r="BO496" s="223"/>
      <c r="BP496" s="223"/>
      <c r="BQ496" s="223"/>
      <c r="BR496" s="223"/>
      <c r="BS496" s="223"/>
      <c r="BT496" s="223"/>
      <c r="BU496" s="223"/>
      <c r="BV496" s="223"/>
      <c r="BW496" s="223"/>
      <c r="BX496" s="223"/>
      <c r="BY496" s="223"/>
      <c r="BZ496" s="223"/>
      <c r="CA496" s="223"/>
      <c r="CB496" s="223"/>
      <c r="CC496" s="223"/>
      <c r="CD496" s="223"/>
      <c r="CE496" s="223"/>
      <c r="CF496" s="223"/>
      <c r="CG496" s="223"/>
      <c r="CH496" s="223"/>
      <c r="CI496" s="223"/>
      <c r="CJ496" s="223"/>
      <c r="CK496" s="223"/>
      <c r="CL496" s="223"/>
      <c r="CM496" s="223"/>
    </row>
    <row r="497" spans="1:91" x14ac:dyDescent="0.2">
      <c r="A497" s="222"/>
      <c r="B497" s="222"/>
      <c r="C497" s="133"/>
      <c r="D497" s="134"/>
      <c r="E497" s="135"/>
      <c r="F497" s="136"/>
      <c r="G497" s="136"/>
      <c r="H497" s="137"/>
      <c r="I497" s="136"/>
      <c r="J497" s="138"/>
      <c r="K497" s="136"/>
      <c r="L497" s="139"/>
      <c r="M497" s="136"/>
      <c r="N497" s="134"/>
      <c r="O497" s="136"/>
      <c r="P497" s="136"/>
      <c r="Q497" s="136"/>
      <c r="R497" s="136"/>
      <c r="S497" s="136"/>
      <c r="T497" s="136"/>
      <c r="U497" s="136"/>
      <c r="V497" s="223"/>
      <c r="W497" s="223"/>
      <c r="X497" s="223"/>
      <c r="Y497" s="223"/>
      <c r="Z497" s="223"/>
      <c r="AA497" s="223"/>
      <c r="AB497" s="223"/>
      <c r="AC497" s="223"/>
      <c r="AD497" s="223"/>
      <c r="AE497" s="223"/>
      <c r="AF497" s="223"/>
      <c r="AG497" s="223"/>
      <c r="AH497" s="223"/>
      <c r="AI497" s="223"/>
      <c r="AJ497" s="223"/>
      <c r="AK497" s="223"/>
      <c r="AL497" s="223"/>
      <c r="AM497" s="223"/>
      <c r="AN497" s="223"/>
      <c r="AO497" s="223"/>
      <c r="AP497" s="223"/>
      <c r="AQ497" s="223"/>
      <c r="AR497" s="223"/>
      <c r="AS497" s="223"/>
      <c r="AT497" s="223"/>
      <c r="AU497" s="223"/>
      <c r="AV497" s="223"/>
      <c r="AW497" s="223"/>
      <c r="AX497" s="223"/>
      <c r="AY497" s="223"/>
      <c r="AZ497" s="223"/>
      <c r="BA497" s="223"/>
      <c r="BB497" s="223"/>
      <c r="BC497" s="223"/>
      <c r="BD497" s="223"/>
      <c r="BE497" s="223"/>
      <c r="BF497" s="223"/>
      <c r="BG497" s="223"/>
      <c r="BH497" s="223"/>
      <c r="BI497" s="223"/>
      <c r="BJ497" s="223"/>
      <c r="BK497" s="223"/>
      <c r="BL497" s="223"/>
      <c r="BM497" s="223"/>
      <c r="BN497" s="223"/>
      <c r="BO497" s="223"/>
      <c r="BP497" s="223"/>
      <c r="BQ497" s="223"/>
      <c r="BR497" s="223"/>
      <c r="BS497" s="223"/>
      <c r="BT497" s="223"/>
      <c r="BU497" s="223"/>
      <c r="BV497" s="223"/>
      <c r="BW497" s="223"/>
      <c r="BX497" s="223"/>
      <c r="BY497" s="223"/>
      <c r="BZ497" s="223"/>
      <c r="CA497" s="223"/>
      <c r="CB497" s="223"/>
      <c r="CC497" s="223"/>
      <c r="CD497" s="223"/>
      <c r="CE497" s="223"/>
      <c r="CF497" s="223"/>
      <c r="CG497" s="223"/>
      <c r="CH497" s="223"/>
      <c r="CI497" s="223"/>
      <c r="CJ497" s="223"/>
      <c r="CK497" s="223"/>
      <c r="CL497" s="223"/>
      <c r="CM497" s="223"/>
    </row>
    <row r="498" spans="1:91" x14ac:dyDescent="0.2">
      <c r="A498" s="222"/>
      <c r="B498" s="222"/>
      <c r="C498" s="133"/>
      <c r="D498" s="134"/>
      <c r="E498" s="135"/>
      <c r="F498" s="136"/>
      <c r="G498" s="136"/>
      <c r="H498" s="137"/>
      <c r="I498" s="136"/>
      <c r="J498" s="138"/>
      <c r="K498" s="136"/>
      <c r="L498" s="139"/>
      <c r="M498" s="136"/>
      <c r="N498" s="134"/>
      <c r="O498" s="136"/>
      <c r="P498" s="136"/>
      <c r="Q498" s="136"/>
      <c r="R498" s="136"/>
      <c r="S498" s="136"/>
      <c r="T498" s="136"/>
      <c r="U498" s="136"/>
      <c r="V498" s="223"/>
      <c r="W498" s="223"/>
      <c r="X498" s="223"/>
      <c r="Y498" s="223"/>
      <c r="Z498" s="223"/>
      <c r="AA498" s="223"/>
      <c r="AB498" s="223"/>
      <c r="AC498" s="223"/>
      <c r="AD498" s="223"/>
      <c r="AE498" s="223"/>
      <c r="AF498" s="223"/>
      <c r="AG498" s="223"/>
      <c r="AH498" s="223"/>
      <c r="AI498" s="223"/>
      <c r="AJ498" s="223"/>
      <c r="AK498" s="223"/>
      <c r="AL498" s="223"/>
      <c r="AM498" s="223"/>
      <c r="AN498" s="223"/>
      <c r="AO498" s="223"/>
      <c r="AP498" s="223"/>
      <c r="AQ498" s="223"/>
      <c r="AR498" s="223"/>
      <c r="AS498" s="223"/>
      <c r="AT498" s="223"/>
      <c r="AU498" s="223"/>
      <c r="AV498" s="223"/>
      <c r="AW498" s="223"/>
      <c r="AX498" s="223"/>
      <c r="AY498" s="223"/>
      <c r="AZ498" s="223"/>
      <c r="BA498" s="223"/>
      <c r="BB498" s="223"/>
      <c r="BC498" s="223"/>
      <c r="BD498" s="223"/>
      <c r="BE498" s="223"/>
      <c r="BF498" s="223"/>
      <c r="BG498" s="223"/>
      <c r="BH498" s="223"/>
      <c r="BI498" s="223"/>
      <c r="BJ498" s="223"/>
      <c r="BK498" s="223"/>
      <c r="BL498" s="223"/>
      <c r="BM498" s="223"/>
      <c r="BN498" s="223"/>
      <c r="BO498" s="223"/>
      <c r="BP498" s="223"/>
      <c r="BQ498" s="223"/>
      <c r="BR498" s="223"/>
      <c r="BS498" s="223"/>
      <c r="BT498" s="223"/>
      <c r="BU498" s="223"/>
      <c r="BV498" s="223"/>
      <c r="BW498" s="223"/>
      <c r="BX498" s="223"/>
      <c r="BY498" s="223"/>
      <c r="BZ498" s="223"/>
      <c r="CA498" s="223"/>
      <c r="CB498" s="223"/>
      <c r="CC498" s="223"/>
      <c r="CD498" s="223"/>
      <c r="CE498" s="223"/>
      <c r="CF498" s="223"/>
      <c r="CG498" s="223"/>
      <c r="CH498" s="223"/>
      <c r="CI498" s="223"/>
      <c r="CJ498" s="223"/>
      <c r="CK498" s="223"/>
      <c r="CL498" s="223"/>
      <c r="CM498" s="223"/>
    </row>
    <row r="499" spans="1:91" x14ac:dyDescent="0.2">
      <c r="A499" s="222"/>
      <c r="B499" s="222"/>
      <c r="C499" s="133"/>
      <c r="D499" s="134"/>
      <c r="E499" s="135"/>
      <c r="F499" s="136"/>
      <c r="G499" s="136"/>
      <c r="H499" s="137"/>
      <c r="I499" s="136"/>
      <c r="J499" s="138"/>
      <c r="K499" s="136"/>
      <c r="L499" s="139"/>
      <c r="M499" s="136"/>
      <c r="N499" s="134"/>
      <c r="O499" s="136"/>
      <c r="P499" s="136"/>
      <c r="Q499" s="136"/>
      <c r="R499" s="136"/>
      <c r="S499" s="136"/>
      <c r="T499" s="136"/>
      <c r="U499" s="136"/>
      <c r="V499" s="223"/>
      <c r="W499" s="223"/>
      <c r="X499" s="223"/>
      <c r="Y499" s="223"/>
      <c r="Z499" s="223"/>
      <c r="AA499" s="223"/>
      <c r="AB499" s="223"/>
      <c r="AC499" s="223"/>
      <c r="AD499" s="223"/>
      <c r="AE499" s="223"/>
      <c r="AF499" s="223"/>
      <c r="AG499" s="223"/>
      <c r="AH499" s="223"/>
      <c r="AI499" s="223"/>
      <c r="AJ499" s="223"/>
      <c r="AK499" s="223"/>
      <c r="AL499" s="223"/>
      <c r="AM499" s="223"/>
      <c r="AN499" s="223"/>
      <c r="AO499" s="223"/>
      <c r="AP499" s="223"/>
      <c r="AQ499" s="223"/>
      <c r="AR499" s="223"/>
      <c r="AS499" s="223"/>
      <c r="AT499" s="223"/>
      <c r="AU499" s="223"/>
      <c r="AV499" s="223"/>
      <c r="AW499" s="223"/>
      <c r="AX499" s="223"/>
      <c r="AY499" s="223"/>
      <c r="AZ499" s="223"/>
      <c r="BA499" s="223"/>
      <c r="BB499" s="223"/>
      <c r="BC499" s="223"/>
      <c r="BD499" s="223"/>
      <c r="BE499" s="223"/>
      <c r="BF499" s="223"/>
      <c r="BG499" s="223"/>
      <c r="BH499" s="223"/>
      <c r="BI499" s="223"/>
      <c r="BJ499" s="223"/>
      <c r="BK499" s="223"/>
      <c r="BL499" s="223"/>
      <c r="BM499" s="223"/>
      <c r="BN499" s="223"/>
      <c r="BO499" s="223"/>
      <c r="BP499" s="223"/>
      <c r="BQ499" s="223"/>
      <c r="BR499" s="223"/>
      <c r="BS499" s="223"/>
      <c r="BT499" s="223"/>
      <c r="BU499" s="223"/>
      <c r="BV499" s="223"/>
      <c r="BW499" s="223"/>
      <c r="BX499" s="223"/>
      <c r="BY499" s="223"/>
      <c r="BZ499" s="223"/>
      <c r="CA499" s="223"/>
      <c r="CB499" s="223"/>
      <c r="CC499" s="223"/>
      <c r="CD499" s="223"/>
      <c r="CE499" s="223"/>
      <c r="CF499" s="223"/>
      <c r="CG499" s="223"/>
      <c r="CH499" s="223"/>
      <c r="CI499" s="223"/>
      <c r="CJ499" s="223"/>
      <c r="CK499" s="223"/>
      <c r="CL499" s="223"/>
      <c r="CM499" s="223"/>
    </row>
    <row r="500" spans="1:91" x14ac:dyDescent="0.2">
      <c r="A500" s="222"/>
      <c r="B500" s="222"/>
      <c r="C500" s="133"/>
      <c r="D500" s="134"/>
      <c r="E500" s="135"/>
      <c r="F500" s="136"/>
      <c r="G500" s="136"/>
      <c r="H500" s="137"/>
      <c r="I500" s="136"/>
      <c r="J500" s="138"/>
      <c r="K500" s="136"/>
      <c r="L500" s="139"/>
      <c r="M500" s="136"/>
      <c r="N500" s="134"/>
      <c r="O500" s="136"/>
      <c r="P500" s="136"/>
      <c r="Q500" s="136"/>
      <c r="R500" s="136"/>
      <c r="S500" s="136"/>
      <c r="T500" s="136"/>
      <c r="U500" s="136"/>
      <c r="V500" s="223"/>
      <c r="W500" s="223"/>
      <c r="X500" s="223"/>
      <c r="Y500" s="223"/>
      <c r="Z500" s="223"/>
      <c r="AA500" s="223"/>
      <c r="AB500" s="223"/>
      <c r="AC500" s="223"/>
      <c r="AD500" s="223"/>
      <c r="AE500" s="223"/>
      <c r="AF500" s="223"/>
      <c r="AG500" s="223"/>
      <c r="AH500" s="223"/>
      <c r="AI500" s="223"/>
      <c r="AJ500" s="223"/>
      <c r="AK500" s="223"/>
      <c r="AL500" s="223"/>
      <c r="AM500" s="223"/>
      <c r="AN500" s="223"/>
      <c r="AO500" s="223"/>
      <c r="AP500" s="223"/>
      <c r="AQ500" s="223"/>
      <c r="AR500" s="223"/>
      <c r="AS500" s="223"/>
      <c r="AT500" s="223"/>
      <c r="AU500" s="223"/>
      <c r="AV500" s="223"/>
      <c r="AW500" s="223"/>
      <c r="AX500" s="223"/>
      <c r="AY500" s="223"/>
      <c r="AZ500" s="223"/>
      <c r="BA500" s="223"/>
      <c r="BB500" s="223"/>
      <c r="BC500" s="223"/>
      <c r="BD500" s="223"/>
      <c r="BE500" s="223"/>
      <c r="BF500" s="223"/>
      <c r="BG500" s="223"/>
      <c r="BH500" s="223"/>
      <c r="BI500" s="223"/>
      <c r="BJ500" s="223"/>
      <c r="BK500" s="223"/>
      <c r="BL500" s="223"/>
      <c r="BM500" s="223"/>
      <c r="BN500" s="223"/>
      <c r="BO500" s="223"/>
      <c r="BP500" s="223"/>
      <c r="BQ500" s="223"/>
      <c r="BR500" s="223"/>
      <c r="BS500" s="223"/>
      <c r="BT500" s="223"/>
      <c r="BU500" s="223"/>
      <c r="BV500" s="223"/>
      <c r="BW500" s="223"/>
      <c r="BX500" s="223"/>
      <c r="BY500" s="223"/>
      <c r="BZ500" s="223"/>
      <c r="CA500" s="223"/>
      <c r="CB500" s="223"/>
      <c r="CC500" s="223"/>
      <c r="CD500" s="223"/>
      <c r="CE500" s="223"/>
      <c r="CF500" s="223"/>
      <c r="CG500" s="223"/>
      <c r="CH500" s="223"/>
      <c r="CI500" s="223"/>
      <c r="CJ500" s="223"/>
      <c r="CK500" s="223"/>
      <c r="CL500" s="223"/>
      <c r="CM500" s="223"/>
    </row>
    <row r="501" spans="1:91" x14ac:dyDescent="0.2">
      <c r="A501" s="222"/>
      <c r="B501" s="222"/>
      <c r="C501" s="133"/>
      <c r="D501" s="134"/>
      <c r="E501" s="135"/>
      <c r="F501" s="136"/>
      <c r="G501" s="136"/>
      <c r="H501" s="137"/>
      <c r="I501" s="136"/>
      <c r="J501" s="138"/>
      <c r="K501" s="136"/>
      <c r="L501" s="139"/>
      <c r="M501" s="136"/>
      <c r="N501" s="134"/>
      <c r="O501" s="136"/>
      <c r="P501" s="136"/>
      <c r="Q501" s="136"/>
      <c r="R501" s="136"/>
      <c r="S501" s="136"/>
      <c r="T501" s="136"/>
      <c r="U501" s="136"/>
      <c r="V501" s="223"/>
      <c r="W501" s="223"/>
      <c r="X501" s="223"/>
      <c r="Y501" s="223"/>
      <c r="Z501" s="223"/>
      <c r="AA501" s="223"/>
      <c r="AB501" s="223"/>
      <c r="AC501" s="223"/>
      <c r="AD501" s="223"/>
      <c r="AE501" s="223"/>
      <c r="AF501" s="223"/>
      <c r="AG501" s="223"/>
      <c r="AH501" s="223"/>
      <c r="AI501" s="223"/>
      <c r="AJ501" s="223"/>
      <c r="AK501" s="223"/>
      <c r="AL501" s="223"/>
      <c r="AM501" s="223"/>
      <c r="AN501" s="223"/>
      <c r="AO501" s="223"/>
      <c r="AP501" s="223"/>
      <c r="AQ501" s="223"/>
      <c r="AR501" s="223"/>
      <c r="AS501" s="223"/>
      <c r="AT501" s="223"/>
      <c r="AU501" s="223"/>
      <c r="AV501" s="223"/>
      <c r="AW501" s="223"/>
      <c r="AX501" s="223"/>
      <c r="AY501" s="223"/>
      <c r="AZ501" s="223"/>
      <c r="BA501" s="223"/>
      <c r="BB501" s="223"/>
      <c r="BC501" s="223"/>
      <c r="BD501" s="223"/>
      <c r="BE501" s="223"/>
      <c r="BF501" s="223"/>
      <c r="BG501" s="223"/>
      <c r="BH501" s="223"/>
      <c r="BI501" s="223"/>
      <c r="BJ501" s="223"/>
      <c r="BK501" s="223"/>
      <c r="BL501" s="223"/>
      <c r="BM501" s="223"/>
      <c r="BN501" s="223"/>
      <c r="BO501" s="223"/>
      <c r="BP501" s="223"/>
      <c r="BQ501" s="223"/>
      <c r="BR501" s="223"/>
      <c r="BS501" s="223"/>
      <c r="BT501" s="223"/>
      <c r="BU501" s="223"/>
      <c r="BV501" s="223"/>
      <c r="BW501" s="223"/>
      <c r="BX501" s="223"/>
      <c r="BY501" s="223"/>
      <c r="BZ501" s="223"/>
      <c r="CA501" s="223"/>
      <c r="CB501" s="223"/>
      <c r="CC501" s="223"/>
      <c r="CD501" s="223"/>
      <c r="CE501" s="223"/>
      <c r="CF501" s="223"/>
      <c r="CG501" s="223"/>
      <c r="CH501" s="223"/>
      <c r="CI501" s="223"/>
      <c r="CJ501" s="223"/>
      <c r="CK501" s="223"/>
      <c r="CL501" s="223"/>
      <c r="CM501" s="223"/>
    </row>
    <row r="502" spans="1:91" x14ac:dyDescent="0.2">
      <c r="A502" s="222"/>
      <c r="B502" s="222"/>
      <c r="C502" s="133"/>
      <c r="D502" s="134"/>
      <c r="E502" s="135"/>
      <c r="F502" s="136"/>
      <c r="G502" s="136"/>
      <c r="H502" s="137"/>
      <c r="I502" s="136"/>
      <c r="J502" s="138"/>
      <c r="K502" s="136"/>
      <c r="L502" s="139"/>
      <c r="M502" s="136"/>
      <c r="N502" s="134"/>
      <c r="O502" s="136"/>
      <c r="P502" s="136"/>
      <c r="Q502" s="136"/>
      <c r="R502" s="136"/>
      <c r="S502" s="136"/>
      <c r="T502" s="136"/>
      <c r="U502" s="136"/>
      <c r="V502" s="223"/>
      <c r="W502" s="223"/>
      <c r="X502" s="223"/>
      <c r="Y502" s="223"/>
      <c r="Z502" s="223"/>
      <c r="AA502" s="223"/>
      <c r="AB502" s="223"/>
      <c r="AC502" s="223"/>
      <c r="AD502" s="223"/>
      <c r="AE502" s="223"/>
      <c r="AF502" s="223"/>
      <c r="AG502" s="223"/>
      <c r="AH502" s="223"/>
      <c r="AI502" s="223"/>
      <c r="AJ502" s="223"/>
      <c r="AK502" s="223"/>
      <c r="AL502" s="223"/>
      <c r="AM502" s="223"/>
      <c r="AN502" s="223"/>
      <c r="AO502" s="223"/>
      <c r="AP502" s="223"/>
      <c r="AQ502" s="223"/>
      <c r="AR502" s="223"/>
      <c r="AS502" s="223"/>
      <c r="AT502" s="223"/>
      <c r="AU502" s="223"/>
      <c r="AV502" s="223"/>
      <c r="AW502" s="223"/>
      <c r="AX502" s="223"/>
      <c r="AY502" s="223"/>
      <c r="AZ502" s="223"/>
      <c r="BA502" s="223"/>
      <c r="BB502" s="223"/>
      <c r="BC502" s="223"/>
      <c r="BD502" s="223"/>
      <c r="BE502" s="223"/>
      <c r="BF502" s="223"/>
      <c r="BG502" s="223"/>
      <c r="BH502" s="223"/>
      <c r="BI502" s="223"/>
      <c r="BJ502" s="223"/>
      <c r="BK502" s="223"/>
      <c r="BL502" s="223"/>
      <c r="BM502" s="223"/>
      <c r="BN502" s="223"/>
      <c r="BO502" s="223"/>
      <c r="BP502" s="223"/>
      <c r="BQ502" s="223"/>
      <c r="BR502" s="223"/>
      <c r="BS502" s="223"/>
      <c r="BT502" s="223"/>
      <c r="BU502" s="223"/>
      <c r="BV502" s="223"/>
      <c r="BW502" s="223"/>
      <c r="BX502" s="223"/>
      <c r="BY502" s="223"/>
      <c r="BZ502" s="223"/>
      <c r="CA502" s="223"/>
      <c r="CB502" s="223"/>
      <c r="CC502" s="223"/>
      <c r="CD502" s="223"/>
      <c r="CE502" s="223"/>
      <c r="CF502" s="223"/>
      <c r="CG502" s="223"/>
      <c r="CH502" s="223"/>
      <c r="CI502" s="223"/>
      <c r="CJ502" s="223"/>
      <c r="CK502" s="223"/>
      <c r="CL502" s="223"/>
      <c r="CM502" s="223"/>
    </row>
    <row r="503" spans="1:91" x14ac:dyDescent="0.2">
      <c r="A503" s="222"/>
      <c r="B503" s="222"/>
      <c r="C503" s="133"/>
      <c r="D503" s="134"/>
      <c r="E503" s="135"/>
      <c r="F503" s="136"/>
      <c r="G503" s="136"/>
      <c r="H503" s="137"/>
      <c r="I503" s="136"/>
      <c r="J503" s="138"/>
      <c r="K503" s="136"/>
      <c r="L503" s="139"/>
      <c r="M503" s="136"/>
      <c r="N503" s="134"/>
      <c r="O503" s="136"/>
      <c r="P503" s="136"/>
      <c r="Q503" s="136"/>
      <c r="R503" s="136"/>
      <c r="S503" s="136"/>
      <c r="T503" s="136"/>
      <c r="U503" s="136"/>
      <c r="V503" s="223"/>
      <c r="W503" s="223"/>
      <c r="X503" s="223"/>
      <c r="Y503" s="223"/>
      <c r="Z503" s="223"/>
      <c r="AA503" s="223"/>
      <c r="AB503" s="223"/>
      <c r="AC503" s="223"/>
      <c r="AD503" s="223"/>
      <c r="AE503" s="223"/>
      <c r="AF503" s="223"/>
      <c r="AG503" s="223"/>
      <c r="AH503" s="223"/>
      <c r="AI503" s="223"/>
      <c r="AJ503" s="223"/>
      <c r="AK503" s="223"/>
      <c r="AL503" s="223"/>
      <c r="AM503" s="223"/>
      <c r="AN503" s="223"/>
      <c r="AO503" s="223"/>
      <c r="AP503" s="223"/>
      <c r="AQ503" s="223"/>
      <c r="AR503" s="223"/>
      <c r="AS503" s="223"/>
      <c r="AT503" s="223"/>
      <c r="AU503" s="223"/>
      <c r="AV503" s="223"/>
      <c r="AW503" s="223"/>
      <c r="AX503" s="223"/>
      <c r="AY503" s="223"/>
      <c r="AZ503" s="223"/>
      <c r="BA503" s="223"/>
      <c r="BB503" s="223"/>
      <c r="BC503" s="223"/>
      <c r="BD503" s="223"/>
      <c r="BE503" s="223"/>
      <c r="BF503" s="223"/>
      <c r="BG503" s="223"/>
      <c r="BH503" s="223"/>
      <c r="BI503" s="223"/>
      <c r="BJ503" s="223"/>
      <c r="BK503" s="223"/>
      <c r="BL503" s="223"/>
      <c r="BM503" s="223"/>
      <c r="BN503" s="223"/>
      <c r="BO503" s="223"/>
      <c r="BP503" s="223"/>
      <c r="BQ503" s="223"/>
      <c r="BR503" s="223"/>
      <c r="BS503" s="223"/>
      <c r="BT503" s="223"/>
      <c r="BU503" s="223"/>
      <c r="BV503" s="223"/>
      <c r="BW503" s="223"/>
      <c r="BX503" s="223"/>
      <c r="BY503" s="223"/>
      <c r="BZ503" s="223"/>
      <c r="CA503" s="223"/>
      <c r="CB503" s="223"/>
      <c r="CC503" s="223"/>
      <c r="CD503" s="223"/>
      <c r="CE503" s="223"/>
      <c r="CF503" s="223"/>
      <c r="CG503" s="223"/>
      <c r="CH503" s="223"/>
      <c r="CI503" s="223"/>
      <c r="CJ503" s="223"/>
      <c r="CK503" s="223"/>
      <c r="CL503" s="223"/>
      <c r="CM503" s="223"/>
    </row>
    <row r="504" spans="1:91" x14ac:dyDescent="0.2">
      <c r="A504" s="222"/>
      <c r="B504" s="222"/>
      <c r="C504" s="133"/>
      <c r="D504" s="134"/>
      <c r="E504" s="135"/>
      <c r="F504" s="136"/>
      <c r="G504" s="136"/>
      <c r="H504" s="137"/>
      <c r="I504" s="136"/>
      <c r="J504" s="138"/>
      <c r="K504" s="136"/>
      <c r="L504" s="139"/>
      <c r="M504" s="136"/>
      <c r="N504" s="134"/>
      <c r="O504" s="136"/>
      <c r="P504" s="136"/>
      <c r="Q504" s="136"/>
      <c r="R504" s="136"/>
      <c r="S504" s="136"/>
      <c r="T504" s="136"/>
      <c r="U504" s="136"/>
      <c r="V504" s="223"/>
      <c r="W504" s="223"/>
      <c r="X504" s="223"/>
      <c r="Y504" s="223"/>
      <c r="Z504" s="223"/>
      <c r="AA504" s="223"/>
      <c r="AB504" s="223"/>
      <c r="AC504" s="223"/>
      <c r="AD504" s="223"/>
      <c r="AE504" s="223"/>
      <c r="AF504" s="223"/>
      <c r="AG504" s="223"/>
      <c r="AH504" s="223"/>
      <c r="AI504" s="223"/>
      <c r="AJ504" s="223"/>
      <c r="AK504" s="223"/>
      <c r="AL504" s="223"/>
      <c r="AM504" s="223"/>
      <c r="AN504" s="223"/>
      <c r="AO504" s="223"/>
      <c r="AP504" s="223"/>
      <c r="AQ504" s="223"/>
      <c r="AR504" s="223"/>
      <c r="AS504" s="223"/>
      <c r="AT504" s="223"/>
      <c r="AU504" s="223"/>
      <c r="AV504" s="223"/>
      <c r="AW504" s="223"/>
      <c r="AX504" s="223"/>
      <c r="AY504" s="223"/>
      <c r="AZ504" s="223"/>
      <c r="BA504" s="223"/>
      <c r="BB504" s="223"/>
      <c r="BC504" s="223"/>
      <c r="BD504" s="223"/>
      <c r="BE504" s="223"/>
      <c r="BF504" s="223"/>
      <c r="BG504" s="223"/>
      <c r="BH504" s="223"/>
      <c r="BI504" s="223"/>
      <c r="BJ504" s="223"/>
      <c r="BK504" s="223"/>
      <c r="BL504" s="223"/>
      <c r="BM504" s="223"/>
      <c r="BN504" s="223"/>
      <c r="BO504" s="223"/>
      <c r="BP504" s="223"/>
      <c r="BQ504" s="223"/>
      <c r="BR504" s="223"/>
      <c r="BS504" s="223"/>
      <c r="BT504" s="223"/>
      <c r="BU504" s="223"/>
      <c r="BV504" s="223"/>
      <c r="BW504" s="223"/>
      <c r="BX504" s="223"/>
      <c r="BY504" s="223"/>
      <c r="BZ504" s="223"/>
      <c r="CA504" s="223"/>
      <c r="CB504" s="223"/>
      <c r="CC504" s="223"/>
      <c r="CD504" s="223"/>
      <c r="CE504" s="223"/>
      <c r="CF504" s="223"/>
      <c r="CG504" s="223"/>
      <c r="CH504" s="223"/>
      <c r="CI504" s="223"/>
      <c r="CJ504" s="223"/>
      <c r="CK504" s="223"/>
      <c r="CL504" s="223"/>
      <c r="CM504" s="223"/>
    </row>
    <row r="505" spans="1:91" x14ac:dyDescent="0.2">
      <c r="A505" s="222"/>
      <c r="B505" s="222"/>
      <c r="C505" s="133"/>
      <c r="D505" s="134"/>
      <c r="E505" s="135"/>
      <c r="F505" s="136"/>
      <c r="G505" s="136"/>
      <c r="H505" s="137"/>
      <c r="I505" s="136"/>
      <c r="J505" s="138"/>
      <c r="K505" s="136"/>
      <c r="L505" s="139"/>
      <c r="M505" s="136"/>
      <c r="N505" s="134"/>
      <c r="O505" s="136"/>
      <c r="P505" s="136"/>
      <c r="Q505" s="136"/>
      <c r="R505" s="136"/>
      <c r="S505" s="136"/>
      <c r="T505" s="136"/>
      <c r="U505" s="136"/>
      <c r="V505" s="223"/>
      <c r="W505" s="223"/>
      <c r="X505" s="223"/>
      <c r="Y505" s="223"/>
      <c r="Z505" s="223"/>
      <c r="AA505" s="223"/>
      <c r="AB505" s="223"/>
      <c r="AC505" s="223"/>
      <c r="AD505" s="223"/>
      <c r="AE505" s="223"/>
      <c r="AF505" s="223"/>
      <c r="AG505" s="223"/>
      <c r="AH505" s="223"/>
      <c r="AI505" s="223"/>
      <c r="AJ505" s="223"/>
      <c r="AK505" s="223"/>
      <c r="AL505" s="223"/>
      <c r="AM505" s="223"/>
      <c r="AN505" s="223"/>
      <c r="AO505" s="223"/>
      <c r="AP505" s="223"/>
      <c r="AQ505" s="223"/>
      <c r="AR505" s="223"/>
      <c r="AS505" s="223"/>
      <c r="AT505" s="223"/>
      <c r="AU505" s="223"/>
      <c r="AV505" s="223"/>
      <c r="AW505" s="223"/>
      <c r="AX505" s="223"/>
      <c r="AY505" s="223"/>
      <c r="AZ505" s="223"/>
      <c r="BA505" s="223"/>
      <c r="BB505" s="223"/>
      <c r="BC505" s="223"/>
      <c r="BD505" s="223"/>
      <c r="BE505" s="223"/>
      <c r="BF505" s="223"/>
      <c r="BG505" s="223"/>
      <c r="BH505" s="223"/>
      <c r="BI505" s="223"/>
      <c r="BJ505" s="223"/>
      <c r="BK505" s="223"/>
      <c r="BL505" s="223"/>
      <c r="BM505" s="223"/>
      <c r="BN505" s="223"/>
      <c r="BO505" s="223"/>
      <c r="BP505" s="223"/>
      <c r="BQ505" s="223"/>
      <c r="BR505" s="223"/>
      <c r="BS505" s="223"/>
      <c r="BT505" s="223"/>
      <c r="BU505" s="223"/>
      <c r="BV505" s="223"/>
      <c r="BW505" s="223"/>
      <c r="BX505" s="223"/>
      <c r="BY505" s="223"/>
      <c r="BZ505" s="223"/>
      <c r="CA505" s="223"/>
      <c r="CB505" s="223"/>
      <c r="CC505" s="223"/>
      <c r="CD505" s="223"/>
      <c r="CE505" s="223"/>
      <c r="CF505" s="223"/>
      <c r="CG505" s="223"/>
      <c r="CH505" s="223"/>
      <c r="CI505" s="223"/>
      <c r="CJ505" s="223"/>
      <c r="CK505" s="223"/>
      <c r="CL505" s="223"/>
      <c r="CM505" s="223"/>
    </row>
    <row r="506" spans="1:91" x14ac:dyDescent="0.2">
      <c r="A506" s="222"/>
      <c r="B506" s="222"/>
      <c r="C506" s="133"/>
      <c r="D506" s="134"/>
      <c r="E506" s="135"/>
      <c r="F506" s="136"/>
      <c r="G506" s="136"/>
      <c r="H506" s="137"/>
      <c r="I506" s="136"/>
      <c r="J506" s="138"/>
      <c r="K506" s="136"/>
      <c r="L506" s="139"/>
      <c r="M506" s="136"/>
      <c r="N506" s="134"/>
      <c r="O506" s="136"/>
      <c r="P506" s="136"/>
      <c r="Q506" s="136"/>
      <c r="R506" s="136"/>
      <c r="S506" s="136"/>
      <c r="T506" s="136"/>
      <c r="U506" s="136"/>
      <c r="V506" s="223"/>
      <c r="W506" s="223"/>
      <c r="X506" s="223"/>
      <c r="Y506" s="223"/>
      <c r="Z506" s="223"/>
      <c r="AA506" s="223"/>
      <c r="AB506" s="223"/>
      <c r="AC506" s="223"/>
      <c r="AD506" s="223"/>
      <c r="AE506" s="223"/>
      <c r="AF506" s="223"/>
      <c r="AG506" s="223"/>
      <c r="AH506" s="223"/>
      <c r="AI506" s="223"/>
      <c r="AJ506" s="223"/>
      <c r="AK506" s="223"/>
      <c r="AL506" s="223"/>
      <c r="AM506" s="223"/>
      <c r="AN506" s="223"/>
      <c r="AO506" s="223"/>
      <c r="AP506" s="223"/>
      <c r="AQ506" s="223"/>
      <c r="AR506" s="223"/>
      <c r="AS506" s="223"/>
      <c r="AT506" s="223"/>
      <c r="AU506" s="223"/>
      <c r="AV506" s="223"/>
      <c r="AW506" s="223"/>
      <c r="AX506" s="223"/>
      <c r="AY506" s="223"/>
      <c r="AZ506" s="223"/>
      <c r="BA506" s="223"/>
      <c r="BB506" s="223"/>
      <c r="BC506" s="223"/>
      <c r="BD506" s="223"/>
      <c r="BE506" s="223"/>
      <c r="BF506" s="223"/>
      <c r="BG506" s="223"/>
      <c r="BH506" s="223"/>
      <c r="BI506" s="223"/>
      <c r="BJ506" s="223"/>
      <c r="BK506" s="223"/>
      <c r="BL506" s="223"/>
      <c r="BM506" s="223"/>
      <c r="BN506" s="223"/>
      <c r="BO506" s="223"/>
      <c r="BP506" s="223"/>
      <c r="BQ506" s="223"/>
      <c r="BR506" s="223"/>
      <c r="BS506" s="223"/>
      <c r="BT506" s="223"/>
      <c r="BU506" s="223"/>
      <c r="BV506" s="223"/>
      <c r="BW506" s="223"/>
      <c r="BX506" s="223"/>
      <c r="BY506" s="223"/>
      <c r="BZ506" s="223"/>
      <c r="CA506" s="223"/>
      <c r="CB506" s="223"/>
      <c r="CC506" s="223"/>
      <c r="CD506" s="223"/>
      <c r="CE506" s="223"/>
      <c r="CF506" s="223"/>
      <c r="CG506" s="223"/>
      <c r="CH506" s="223"/>
      <c r="CI506" s="223"/>
      <c r="CJ506" s="223"/>
      <c r="CK506" s="223"/>
      <c r="CL506" s="223"/>
      <c r="CM506" s="223"/>
    </row>
    <row r="507" spans="1:91" x14ac:dyDescent="0.2">
      <c r="A507" s="222"/>
      <c r="B507" s="222"/>
      <c r="C507" s="133"/>
      <c r="D507" s="134"/>
      <c r="E507" s="135"/>
      <c r="F507" s="136"/>
      <c r="G507" s="136"/>
      <c r="H507" s="137"/>
      <c r="I507" s="136"/>
      <c r="J507" s="138"/>
      <c r="K507" s="136"/>
      <c r="L507" s="139"/>
      <c r="M507" s="136"/>
      <c r="N507" s="134"/>
      <c r="O507" s="136"/>
      <c r="P507" s="136"/>
      <c r="Q507" s="136"/>
      <c r="R507" s="136"/>
      <c r="S507" s="136"/>
      <c r="T507" s="136"/>
      <c r="U507" s="136"/>
      <c r="V507" s="223"/>
      <c r="W507" s="223"/>
      <c r="X507" s="223"/>
      <c r="Y507" s="223"/>
      <c r="Z507" s="223"/>
      <c r="AA507" s="223"/>
      <c r="AB507" s="223"/>
      <c r="AC507" s="223"/>
      <c r="AD507" s="223"/>
      <c r="AE507" s="223"/>
      <c r="AF507" s="223"/>
      <c r="AG507" s="223"/>
      <c r="AH507" s="223"/>
      <c r="AI507" s="223"/>
      <c r="AJ507" s="223"/>
      <c r="AK507" s="223"/>
      <c r="AL507" s="223"/>
      <c r="AM507" s="223"/>
      <c r="AN507" s="223"/>
      <c r="AO507" s="223"/>
      <c r="AP507" s="223"/>
      <c r="AQ507" s="223"/>
      <c r="AR507" s="223"/>
      <c r="AS507" s="223"/>
      <c r="AT507" s="223"/>
      <c r="AU507" s="223"/>
      <c r="AV507" s="223"/>
      <c r="AW507" s="223"/>
      <c r="AX507" s="223"/>
      <c r="AY507" s="223"/>
      <c r="AZ507" s="223"/>
      <c r="BA507" s="223"/>
      <c r="BB507" s="223"/>
      <c r="BC507" s="223"/>
      <c r="BD507" s="223"/>
      <c r="BE507" s="223"/>
      <c r="BF507" s="223"/>
      <c r="BG507" s="223"/>
      <c r="BH507" s="223"/>
      <c r="BI507" s="223"/>
      <c r="BJ507" s="223"/>
      <c r="BK507" s="223"/>
      <c r="BL507" s="223"/>
      <c r="BM507" s="223"/>
      <c r="BN507" s="223"/>
      <c r="BO507" s="223"/>
      <c r="BP507" s="223"/>
      <c r="BQ507" s="223"/>
      <c r="BR507" s="223"/>
      <c r="BS507" s="223"/>
      <c r="BT507" s="223"/>
      <c r="BU507" s="223"/>
      <c r="BV507" s="223"/>
      <c r="BW507" s="223"/>
      <c r="BX507" s="223"/>
      <c r="BY507" s="223"/>
      <c r="BZ507" s="223"/>
      <c r="CA507" s="223"/>
      <c r="CB507" s="223"/>
      <c r="CC507" s="223"/>
      <c r="CD507" s="223"/>
      <c r="CE507" s="223"/>
      <c r="CF507" s="223"/>
      <c r="CG507" s="223"/>
      <c r="CH507" s="223"/>
      <c r="CI507" s="223"/>
      <c r="CJ507" s="223"/>
      <c r="CK507" s="223"/>
      <c r="CL507" s="223"/>
      <c r="CM507" s="223"/>
    </row>
    <row r="508" spans="1:91" x14ac:dyDescent="0.2">
      <c r="A508" s="222"/>
      <c r="B508" s="222"/>
      <c r="C508" s="133"/>
      <c r="D508" s="134"/>
      <c r="E508" s="135"/>
      <c r="F508" s="136"/>
      <c r="G508" s="136"/>
      <c r="H508" s="137"/>
      <c r="I508" s="136"/>
      <c r="J508" s="138"/>
      <c r="K508" s="136"/>
      <c r="L508" s="139"/>
      <c r="M508" s="136"/>
      <c r="N508" s="134"/>
      <c r="O508" s="136"/>
      <c r="P508" s="136"/>
      <c r="Q508" s="136"/>
      <c r="R508" s="136"/>
      <c r="S508" s="136"/>
      <c r="T508" s="136"/>
      <c r="U508" s="136"/>
      <c r="V508" s="223"/>
      <c r="W508" s="223"/>
      <c r="X508" s="223"/>
      <c r="Y508" s="223"/>
      <c r="Z508" s="223"/>
      <c r="AA508" s="223"/>
      <c r="AB508" s="223"/>
      <c r="AC508" s="223"/>
      <c r="AD508" s="223"/>
      <c r="AE508" s="223"/>
      <c r="AF508" s="223"/>
      <c r="AG508" s="223"/>
      <c r="AH508" s="223"/>
      <c r="AI508" s="223"/>
      <c r="AJ508" s="223"/>
      <c r="AK508" s="223"/>
      <c r="AL508" s="223"/>
      <c r="AM508" s="223"/>
      <c r="AN508" s="223"/>
      <c r="AO508" s="223"/>
      <c r="AP508" s="223"/>
      <c r="AQ508" s="223"/>
      <c r="AR508" s="223"/>
      <c r="AS508" s="223"/>
      <c r="AT508" s="223"/>
      <c r="AU508" s="223"/>
      <c r="AV508" s="223"/>
      <c r="AW508" s="223"/>
      <c r="AX508" s="223"/>
      <c r="AY508" s="223"/>
      <c r="AZ508" s="223"/>
      <c r="BA508" s="223"/>
      <c r="BB508" s="223"/>
      <c r="BC508" s="223"/>
      <c r="BD508" s="223"/>
      <c r="BE508" s="223"/>
      <c r="BF508" s="223"/>
      <c r="BG508" s="223"/>
      <c r="BH508" s="223"/>
      <c r="BI508" s="223"/>
      <c r="BJ508" s="223"/>
      <c r="BK508" s="223"/>
      <c r="BL508" s="223"/>
      <c r="BM508" s="223"/>
      <c r="BN508" s="223"/>
      <c r="BO508" s="223"/>
      <c r="BP508" s="223"/>
      <c r="BQ508" s="223"/>
      <c r="BR508" s="223"/>
      <c r="BS508" s="223"/>
      <c r="BT508" s="223"/>
      <c r="BU508" s="223"/>
      <c r="BV508" s="223"/>
      <c r="BW508" s="223"/>
      <c r="BX508" s="223"/>
      <c r="BY508" s="223"/>
      <c r="BZ508" s="223"/>
      <c r="CA508" s="223"/>
      <c r="CB508" s="223"/>
      <c r="CC508" s="223"/>
      <c r="CD508" s="223"/>
      <c r="CE508" s="223"/>
      <c r="CF508" s="223"/>
      <c r="CG508" s="223"/>
      <c r="CH508" s="223"/>
      <c r="CI508" s="223"/>
      <c r="CJ508" s="223"/>
      <c r="CK508" s="223"/>
      <c r="CL508" s="223"/>
      <c r="CM508" s="223"/>
    </row>
    <row r="509" spans="1:91" x14ac:dyDescent="0.2">
      <c r="A509" s="222"/>
      <c r="B509" s="222"/>
      <c r="C509" s="133"/>
      <c r="D509" s="134"/>
      <c r="E509" s="135"/>
      <c r="F509" s="136"/>
      <c r="G509" s="136"/>
      <c r="H509" s="137"/>
      <c r="I509" s="136"/>
      <c r="J509" s="138"/>
      <c r="K509" s="136"/>
      <c r="L509" s="139"/>
      <c r="M509" s="136"/>
      <c r="N509" s="134"/>
      <c r="O509" s="136"/>
      <c r="P509" s="136"/>
      <c r="Q509" s="136"/>
      <c r="R509" s="136"/>
      <c r="S509" s="136"/>
      <c r="T509" s="136"/>
      <c r="U509" s="136"/>
    </row>
    <row r="510" spans="1:91" x14ac:dyDescent="0.2">
      <c r="A510" s="222"/>
      <c r="B510" s="222"/>
      <c r="C510" s="133"/>
      <c r="D510" s="134"/>
      <c r="E510" s="135"/>
      <c r="F510" s="136"/>
      <c r="G510" s="136"/>
      <c r="H510" s="137"/>
      <c r="I510" s="136"/>
      <c r="J510" s="138"/>
      <c r="K510" s="136"/>
      <c r="L510" s="139"/>
      <c r="M510" s="136"/>
      <c r="N510" s="134"/>
      <c r="O510" s="136"/>
      <c r="P510" s="136"/>
      <c r="Q510" s="136"/>
      <c r="R510" s="136"/>
      <c r="S510" s="136"/>
      <c r="T510" s="136"/>
      <c r="U510" s="136"/>
    </row>
    <row r="511" spans="1:91" x14ac:dyDescent="0.2">
      <c r="A511" s="222"/>
      <c r="B511" s="222"/>
      <c r="C511" s="133"/>
      <c r="D511" s="134"/>
      <c r="E511" s="135"/>
      <c r="F511" s="136"/>
      <c r="G511" s="136"/>
      <c r="H511" s="137"/>
      <c r="I511" s="136"/>
      <c r="J511" s="138"/>
      <c r="K511" s="136"/>
      <c r="L511" s="139"/>
      <c r="M511" s="136"/>
      <c r="N511" s="134"/>
      <c r="O511" s="136"/>
      <c r="P511" s="136"/>
      <c r="Q511" s="136"/>
      <c r="R511" s="136"/>
      <c r="S511" s="136"/>
      <c r="T511" s="136"/>
      <c r="U511" s="136"/>
    </row>
    <row r="512" spans="1:91" x14ac:dyDescent="0.2">
      <c r="A512" s="222"/>
      <c r="B512" s="222"/>
      <c r="C512" s="133"/>
      <c r="D512" s="134"/>
      <c r="E512" s="135"/>
      <c r="F512" s="136"/>
      <c r="G512" s="136"/>
      <c r="H512" s="137"/>
      <c r="I512" s="136"/>
      <c r="J512" s="138"/>
      <c r="K512" s="136"/>
      <c r="L512" s="139"/>
      <c r="M512" s="136"/>
      <c r="N512" s="134"/>
      <c r="O512" s="136"/>
      <c r="P512" s="136"/>
      <c r="Q512" s="136"/>
      <c r="R512" s="136"/>
      <c r="S512" s="136"/>
      <c r="T512" s="136"/>
      <c r="U512" s="136"/>
    </row>
    <row r="513" spans="1:91" x14ac:dyDescent="0.2">
      <c r="A513" s="222"/>
      <c r="B513" s="222"/>
      <c r="C513" s="133"/>
      <c r="D513" s="134"/>
      <c r="E513" s="135"/>
      <c r="F513" s="136"/>
      <c r="G513" s="136"/>
      <c r="H513" s="137"/>
      <c r="I513" s="136"/>
      <c r="J513" s="138"/>
      <c r="K513" s="136"/>
      <c r="L513" s="139"/>
      <c r="M513" s="136"/>
      <c r="N513" s="134"/>
      <c r="O513" s="136"/>
      <c r="P513" s="136"/>
      <c r="Q513" s="136"/>
      <c r="R513" s="136"/>
      <c r="S513" s="136"/>
      <c r="T513" s="136"/>
      <c r="U513" s="136"/>
      <c r="V513" s="224"/>
      <c r="W513" s="224"/>
      <c r="X513" s="224"/>
      <c r="Y513" s="224"/>
      <c r="Z513" s="224"/>
      <c r="AA513" s="224"/>
      <c r="AB513" s="224"/>
      <c r="AC513" s="224"/>
      <c r="AD513" s="224"/>
      <c r="AE513" s="224"/>
      <c r="AF513" s="224"/>
      <c r="AG513" s="224"/>
      <c r="AH513" s="224"/>
      <c r="AI513" s="224"/>
      <c r="AJ513" s="224"/>
      <c r="AK513" s="224"/>
      <c r="AL513" s="224"/>
      <c r="AM513" s="224"/>
      <c r="AN513" s="224"/>
      <c r="AO513" s="224"/>
      <c r="AP513" s="224"/>
      <c r="AQ513" s="224"/>
      <c r="AR513" s="224"/>
      <c r="AS513" s="224"/>
      <c r="AT513" s="224"/>
      <c r="AU513" s="224"/>
      <c r="AV513" s="224"/>
      <c r="AW513" s="224"/>
      <c r="AX513" s="224"/>
      <c r="AY513" s="224"/>
      <c r="AZ513" s="224"/>
      <c r="BA513" s="224"/>
      <c r="BB513" s="224"/>
      <c r="BC513" s="224"/>
      <c r="BD513" s="224"/>
      <c r="BE513" s="224"/>
      <c r="BF513" s="224"/>
      <c r="BG513" s="224"/>
      <c r="BH513" s="224"/>
      <c r="BI513" s="224"/>
      <c r="BJ513" s="224"/>
      <c r="BK513" s="224"/>
      <c r="BL513" s="224"/>
      <c r="BM513" s="224"/>
      <c r="BN513" s="224"/>
      <c r="BO513" s="224"/>
      <c r="BP513" s="224"/>
      <c r="BQ513" s="224"/>
      <c r="BR513" s="224"/>
      <c r="BS513" s="224"/>
      <c r="BT513" s="224"/>
      <c r="BU513" s="224"/>
      <c r="BV513" s="224"/>
      <c r="BW513" s="224"/>
      <c r="BX513" s="224"/>
      <c r="BY513" s="224"/>
      <c r="BZ513" s="224"/>
      <c r="CA513" s="224"/>
      <c r="CB513" s="224"/>
      <c r="CC513" s="224"/>
      <c r="CD513" s="224"/>
      <c r="CE513" s="224"/>
      <c r="CF513" s="224"/>
      <c r="CG513" s="224"/>
      <c r="CH513" s="224"/>
      <c r="CI513" s="224"/>
      <c r="CJ513" s="224"/>
      <c r="CK513" s="224"/>
      <c r="CL513" s="224"/>
      <c r="CM513" s="224"/>
    </row>
    <row r="514" spans="1:91" x14ac:dyDescent="0.2">
      <c r="A514" s="222"/>
      <c r="B514" s="222"/>
      <c r="C514" s="133"/>
      <c r="D514" s="134"/>
      <c r="E514" s="135"/>
      <c r="F514" s="136"/>
      <c r="G514" s="136"/>
      <c r="H514" s="137"/>
      <c r="I514" s="136"/>
      <c r="J514" s="138"/>
      <c r="K514" s="136"/>
      <c r="L514" s="139"/>
      <c r="M514" s="136"/>
      <c r="N514" s="134"/>
      <c r="O514" s="136"/>
      <c r="P514" s="136"/>
      <c r="Q514" s="136"/>
      <c r="R514" s="136"/>
      <c r="S514" s="136"/>
      <c r="T514" s="136"/>
      <c r="U514" s="136"/>
      <c r="V514" s="224"/>
      <c r="W514" s="224"/>
      <c r="X514" s="224"/>
      <c r="Y514" s="224"/>
      <c r="Z514" s="224"/>
      <c r="AA514" s="224"/>
      <c r="AB514" s="224"/>
      <c r="AC514" s="224"/>
      <c r="AD514" s="224"/>
      <c r="AE514" s="224"/>
      <c r="AF514" s="224"/>
      <c r="AG514" s="224"/>
      <c r="AH514" s="224"/>
      <c r="AI514" s="224"/>
      <c r="AJ514" s="224"/>
      <c r="AK514" s="224"/>
      <c r="AL514" s="224"/>
      <c r="AM514" s="224"/>
      <c r="AN514" s="224"/>
      <c r="AO514" s="224"/>
      <c r="AP514" s="224"/>
      <c r="AQ514" s="224"/>
      <c r="AR514" s="224"/>
      <c r="AS514" s="224"/>
      <c r="AT514" s="224"/>
      <c r="AU514" s="224"/>
      <c r="AV514" s="224"/>
      <c r="AW514" s="224"/>
      <c r="AX514" s="224"/>
      <c r="AY514" s="224"/>
      <c r="AZ514" s="224"/>
      <c r="BA514" s="224"/>
      <c r="BB514" s="224"/>
      <c r="BC514" s="224"/>
      <c r="BD514" s="224"/>
      <c r="BE514" s="224"/>
      <c r="BF514" s="224"/>
      <c r="BG514" s="224"/>
      <c r="BH514" s="224"/>
      <c r="BI514" s="224"/>
      <c r="BJ514" s="224"/>
      <c r="BK514" s="224"/>
      <c r="BL514" s="224"/>
      <c r="BM514" s="224"/>
      <c r="BN514" s="224"/>
      <c r="BO514" s="224"/>
      <c r="BP514" s="224"/>
      <c r="BQ514" s="224"/>
      <c r="BR514" s="224"/>
      <c r="BS514" s="224"/>
      <c r="BT514" s="224"/>
      <c r="BU514" s="224"/>
      <c r="BV514" s="224"/>
      <c r="BW514" s="224"/>
      <c r="BX514" s="224"/>
      <c r="BY514" s="224"/>
      <c r="BZ514" s="224"/>
      <c r="CA514" s="224"/>
      <c r="CB514" s="224"/>
      <c r="CC514" s="224"/>
      <c r="CD514" s="224"/>
      <c r="CE514" s="224"/>
      <c r="CF514" s="224"/>
      <c r="CG514" s="224"/>
      <c r="CH514" s="224"/>
      <c r="CI514" s="224"/>
      <c r="CJ514" s="224"/>
      <c r="CK514" s="224"/>
      <c r="CL514" s="224"/>
      <c r="CM514" s="224"/>
    </row>
    <row r="515" spans="1:91" x14ac:dyDescent="0.2">
      <c r="A515" s="222"/>
      <c r="B515" s="222"/>
      <c r="C515" s="133"/>
      <c r="D515" s="134"/>
      <c r="E515" s="135"/>
      <c r="F515" s="136"/>
      <c r="G515" s="136"/>
      <c r="H515" s="137"/>
      <c r="I515" s="136"/>
      <c r="J515" s="138"/>
      <c r="K515" s="136"/>
      <c r="L515" s="139"/>
      <c r="M515" s="136"/>
      <c r="N515" s="134"/>
      <c r="O515" s="136"/>
      <c r="P515" s="136"/>
      <c r="Q515" s="136"/>
      <c r="R515" s="136"/>
      <c r="S515" s="136"/>
      <c r="T515" s="136"/>
      <c r="U515" s="136"/>
      <c r="V515" s="224"/>
      <c r="W515" s="224"/>
      <c r="X515" s="224"/>
      <c r="Y515" s="224"/>
      <c r="Z515" s="224"/>
      <c r="AA515" s="224"/>
      <c r="AB515" s="224"/>
      <c r="AC515" s="224"/>
      <c r="AD515" s="224"/>
      <c r="AE515" s="224"/>
      <c r="AF515" s="224"/>
      <c r="AG515" s="224"/>
      <c r="AH515" s="224"/>
      <c r="AI515" s="224"/>
      <c r="AJ515" s="224"/>
      <c r="AK515" s="224"/>
      <c r="AL515" s="224"/>
      <c r="AM515" s="224"/>
      <c r="AN515" s="224"/>
      <c r="AO515" s="224"/>
      <c r="AP515" s="224"/>
      <c r="AQ515" s="224"/>
      <c r="AR515" s="224"/>
      <c r="AS515" s="224"/>
      <c r="AT515" s="224"/>
      <c r="AU515" s="224"/>
      <c r="AV515" s="224"/>
      <c r="AW515" s="224"/>
      <c r="AX515" s="224"/>
      <c r="AY515" s="224"/>
      <c r="AZ515" s="224"/>
      <c r="BA515" s="224"/>
      <c r="BB515" s="224"/>
      <c r="BC515" s="224"/>
      <c r="BD515" s="224"/>
      <c r="BE515" s="224"/>
      <c r="BF515" s="224"/>
      <c r="BG515" s="224"/>
      <c r="BH515" s="224"/>
      <c r="BI515" s="224"/>
      <c r="BJ515" s="224"/>
      <c r="BK515" s="224"/>
      <c r="BL515" s="224"/>
      <c r="BM515" s="224"/>
      <c r="BN515" s="224"/>
      <c r="BO515" s="224"/>
      <c r="BP515" s="224"/>
      <c r="BQ515" s="224"/>
      <c r="BR515" s="224"/>
      <c r="BS515" s="224"/>
      <c r="BT515" s="224"/>
      <c r="BU515" s="224"/>
      <c r="BV515" s="224"/>
      <c r="BW515" s="224"/>
      <c r="BX515" s="224"/>
      <c r="BY515" s="224"/>
      <c r="BZ515" s="224"/>
      <c r="CA515" s="224"/>
      <c r="CB515" s="224"/>
      <c r="CC515" s="224"/>
      <c r="CD515" s="224"/>
      <c r="CE515" s="224"/>
      <c r="CF515" s="224"/>
      <c r="CG515" s="224"/>
      <c r="CH515" s="224"/>
      <c r="CI515" s="224"/>
      <c r="CJ515" s="224"/>
      <c r="CK515" s="224"/>
      <c r="CL515" s="224"/>
      <c r="CM515" s="224"/>
    </row>
    <row r="516" spans="1:91" x14ac:dyDescent="0.2">
      <c r="A516" s="222"/>
      <c r="B516" s="222"/>
      <c r="C516" s="133"/>
      <c r="D516" s="134"/>
      <c r="E516" s="135"/>
      <c r="F516" s="136"/>
      <c r="G516" s="136"/>
      <c r="H516" s="137"/>
      <c r="I516" s="136"/>
      <c r="J516" s="138"/>
      <c r="K516" s="136"/>
      <c r="L516" s="139"/>
      <c r="M516" s="136"/>
      <c r="N516" s="134"/>
      <c r="O516" s="136"/>
      <c r="P516" s="136"/>
      <c r="Q516" s="136"/>
      <c r="R516" s="136"/>
      <c r="S516" s="136"/>
      <c r="T516" s="136"/>
      <c r="U516" s="136"/>
      <c r="V516" s="224"/>
      <c r="W516" s="224"/>
      <c r="X516" s="224"/>
      <c r="Y516" s="224"/>
      <c r="Z516" s="224"/>
      <c r="AA516" s="224"/>
      <c r="AB516" s="224"/>
      <c r="AC516" s="224"/>
      <c r="AD516" s="224"/>
      <c r="AE516" s="224"/>
      <c r="AF516" s="224"/>
      <c r="AG516" s="224"/>
      <c r="AH516" s="224"/>
      <c r="AI516" s="224"/>
      <c r="AJ516" s="224"/>
      <c r="AK516" s="224"/>
      <c r="AL516" s="224"/>
      <c r="AM516" s="224"/>
      <c r="AN516" s="224"/>
      <c r="AO516" s="224"/>
      <c r="AP516" s="224"/>
      <c r="AQ516" s="224"/>
      <c r="AR516" s="224"/>
      <c r="AS516" s="224"/>
      <c r="AT516" s="224"/>
      <c r="AU516" s="224"/>
      <c r="AV516" s="224"/>
      <c r="AW516" s="224"/>
      <c r="AX516" s="224"/>
      <c r="AY516" s="224"/>
      <c r="AZ516" s="224"/>
      <c r="BA516" s="224"/>
      <c r="BB516" s="224"/>
      <c r="BC516" s="224"/>
      <c r="BD516" s="224"/>
      <c r="BE516" s="224"/>
      <c r="BF516" s="224"/>
      <c r="BG516" s="224"/>
      <c r="BH516" s="224"/>
      <c r="BI516" s="224"/>
      <c r="BJ516" s="224"/>
      <c r="BK516" s="224"/>
      <c r="BL516" s="224"/>
      <c r="BM516" s="224"/>
      <c r="BN516" s="224"/>
      <c r="BO516" s="224"/>
      <c r="BP516" s="224"/>
      <c r="BQ516" s="224"/>
      <c r="BR516" s="224"/>
      <c r="BS516" s="224"/>
      <c r="BT516" s="224"/>
      <c r="BU516" s="224"/>
      <c r="BV516" s="224"/>
      <c r="BW516" s="224"/>
      <c r="BX516" s="224"/>
      <c r="BY516" s="224"/>
      <c r="BZ516" s="224"/>
      <c r="CA516" s="224"/>
      <c r="CB516" s="224"/>
      <c r="CC516" s="224"/>
      <c r="CD516" s="224"/>
      <c r="CE516" s="224"/>
      <c r="CF516" s="224"/>
      <c r="CG516" s="224"/>
      <c r="CH516" s="224"/>
      <c r="CI516" s="224"/>
      <c r="CJ516" s="224"/>
      <c r="CK516" s="224"/>
      <c r="CL516" s="224"/>
      <c r="CM516" s="224"/>
    </row>
    <row r="517" spans="1:91" x14ac:dyDescent="0.2">
      <c r="A517" s="222"/>
      <c r="B517" s="222"/>
      <c r="C517" s="133"/>
      <c r="D517" s="134"/>
      <c r="E517" s="135"/>
      <c r="F517" s="136"/>
      <c r="G517" s="136"/>
      <c r="H517" s="137"/>
      <c r="I517" s="136"/>
      <c r="J517" s="138"/>
      <c r="K517" s="136"/>
      <c r="L517" s="139"/>
      <c r="M517" s="136"/>
      <c r="N517" s="134"/>
      <c r="O517" s="136"/>
      <c r="P517" s="136"/>
      <c r="Q517" s="136"/>
      <c r="R517" s="136"/>
      <c r="S517" s="136"/>
      <c r="T517" s="136"/>
      <c r="U517" s="136"/>
      <c r="V517" s="224"/>
      <c r="W517" s="224"/>
      <c r="X517" s="224"/>
      <c r="Y517" s="224"/>
      <c r="Z517" s="224"/>
      <c r="AA517" s="224"/>
      <c r="AB517" s="224"/>
      <c r="AC517" s="224"/>
      <c r="AD517" s="224"/>
      <c r="AE517" s="224"/>
      <c r="AF517" s="224"/>
      <c r="AG517" s="224"/>
      <c r="AH517" s="224"/>
      <c r="AI517" s="224"/>
      <c r="AJ517" s="224"/>
      <c r="AK517" s="224"/>
      <c r="AL517" s="224"/>
      <c r="AM517" s="224"/>
      <c r="AN517" s="224"/>
      <c r="AO517" s="224"/>
      <c r="AP517" s="224"/>
      <c r="AQ517" s="224"/>
      <c r="AR517" s="224"/>
      <c r="AS517" s="224"/>
      <c r="AT517" s="224"/>
      <c r="AU517" s="224"/>
      <c r="AV517" s="224"/>
      <c r="AW517" s="224"/>
      <c r="AX517" s="224"/>
      <c r="AY517" s="224"/>
      <c r="AZ517" s="224"/>
      <c r="BA517" s="224"/>
      <c r="BB517" s="224"/>
      <c r="BC517" s="224"/>
      <c r="BD517" s="224"/>
      <c r="BE517" s="224"/>
      <c r="BF517" s="224"/>
      <c r="BG517" s="224"/>
      <c r="BH517" s="224"/>
      <c r="BI517" s="224"/>
      <c r="BJ517" s="224"/>
      <c r="BK517" s="224"/>
      <c r="BL517" s="224"/>
      <c r="BM517" s="224"/>
      <c r="BN517" s="224"/>
      <c r="BO517" s="224"/>
      <c r="BP517" s="224"/>
      <c r="BQ517" s="224"/>
      <c r="BR517" s="224"/>
      <c r="BS517" s="224"/>
      <c r="BT517" s="224"/>
      <c r="BU517" s="224"/>
      <c r="BV517" s="224"/>
      <c r="BW517" s="224"/>
      <c r="BX517" s="224"/>
      <c r="BY517" s="224"/>
      <c r="BZ517" s="224"/>
      <c r="CA517" s="224"/>
      <c r="CB517" s="224"/>
      <c r="CC517" s="224"/>
      <c r="CD517" s="224"/>
      <c r="CE517" s="224"/>
      <c r="CF517" s="224"/>
      <c r="CG517" s="224"/>
      <c r="CH517" s="224"/>
      <c r="CI517" s="224"/>
      <c r="CJ517" s="224"/>
      <c r="CK517" s="224"/>
      <c r="CL517" s="224"/>
      <c r="CM517" s="224"/>
    </row>
    <row r="518" spans="1:91" x14ac:dyDescent="0.2">
      <c r="A518" s="222"/>
      <c r="B518" s="222"/>
      <c r="C518" s="133"/>
      <c r="D518" s="134"/>
      <c r="E518" s="135"/>
      <c r="F518" s="136"/>
      <c r="G518" s="136"/>
      <c r="H518" s="137"/>
      <c r="I518" s="136"/>
      <c r="J518" s="138"/>
      <c r="K518" s="136"/>
      <c r="L518" s="139"/>
      <c r="M518" s="136"/>
      <c r="N518" s="134"/>
      <c r="O518" s="136"/>
      <c r="P518" s="136"/>
      <c r="Q518" s="136"/>
      <c r="R518" s="136"/>
      <c r="S518" s="136"/>
      <c r="T518" s="136"/>
      <c r="U518" s="136"/>
      <c r="V518" s="224"/>
      <c r="W518" s="224"/>
      <c r="X518" s="224"/>
      <c r="Y518" s="224"/>
      <c r="Z518" s="224"/>
      <c r="AA518" s="224"/>
      <c r="AB518" s="224"/>
      <c r="AC518" s="224"/>
      <c r="AD518" s="224"/>
      <c r="AE518" s="224"/>
      <c r="AF518" s="224"/>
      <c r="AG518" s="224"/>
      <c r="AH518" s="224"/>
      <c r="AI518" s="224"/>
      <c r="AJ518" s="224"/>
      <c r="AK518" s="224"/>
      <c r="AL518" s="224"/>
      <c r="AM518" s="224"/>
      <c r="AN518" s="224"/>
      <c r="AO518" s="224"/>
      <c r="AP518" s="224"/>
      <c r="AQ518" s="224"/>
      <c r="AR518" s="224"/>
      <c r="AS518" s="224"/>
      <c r="AT518" s="224"/>
      <c r="AU518" s="224"/>
      <c r="AV518" s="224"/>
      <c r="AW518" s="224"/>
      <c r="AX518" s="224"/>
      <c r="AY518" s="224"/>
      <c r="AZ518" s="224"/>
      <c r="BA518" s="224"/>
      <c r="BB518" s="224"/>
      <c r="BC518" s="224"/>
      <c r="BD518" s="224"/>
      <c r="BE518" s="224"/>
      <c r="BF518" s="224"/>
      <c r="BG518" s="224"/>
      <c r="BH518" s="224"/>
      <c r="BI518" s="224"/>
      <c r="BJ518" s="224"/>
      <c r="BK518" s="224"/>
      <c r="BL518" s="224"/>
      <c r="BM518" s="224"/>
      <c r="BN518" s="224"/>
      <c r="BO518" s="224"/>
      <c r="BP518" s="224"/>
      <c r="BQ518" s="224"/>
      <c r="BR518" s="224"/>
      <c r="BS518" s="224"/>
      <c r="BT518" s="224"/>
      <c r="BU518" s="224"/>
      <c r="BV518" s="224"/>
      <c r="BW518" s="224"/>
      <c r="BX518" s="224"/>
      <c r="BY518" s="224"/>
      <c r="BZ518" s="224"/>
      <c r="CA518" s="224"/>
      <c r="CB518" s="224"/>
      <c r="CC518" s="224"/>
      <c r="CD518" s="224"/>
      <c r="CE518" s="224"/>
      <c r="CF518" s="224"/>
      <c r="CG518" s="224"/>
      <c r="CH518" s="224"/>
      <c r="CI518" s="224"/>
      <c r="CJ518" s="224"/>
      <c r="CK518" s="224"/>
      <c r="CL518" s="224"/>
      <c r="CM518" s="224"/>
    </row>
    <row r="519" spans="1:91" x14ac:dyDescent="0.2">
      <c r="A519" s="222"/>
      <c r="B519" s="222"/>
      <c r="C519" s="133"/>
      <c r="D519" s="134"/>
      <c r="E519" s="135"/>
      <c r="F519" s="136"/>
      <c r="G519" s="136"/>
      <c r="H519" s="137"/>
      <c r="I519" s="136"/>
      <c r="J519" s="138"/>
      <c r="K519" s="136"/>
      <c r="L519" s="139"/>
      <c r="M519" s="136"/>
      <c r="N519" s="134"/>
      <c r="O519" s="136"/>
      <c r="P519" s="136"/>
      <c r="Q519" s="136"/>
      <c r="R519" s="136"/>
      <c r="S519" s="136"/>
      <c r="T519" s="136"/>
      <c r="U519" s="136"/>
      <c r="V519" s="224"/>
      <c r="W519" s="224"/>
      <c r="X519" s="224"/>
      <c r="Y519" s="224"/>
      <c r="Z519" s="224"/>
      <c r="AA519" s="224"/>
      <c r="AB519" s="224"/>
      <c r="AC519" s="224"/>
      <c r="AD519" s="224"/>
      <c r="AE519" s="224"/>
      <c r="AF519" s="224"/>
      <c r="AG519" s="224"/>
      <c r="AH519" s="224"/>
      <c r="AI519" s="224"/>
      <c r="AJ519" s="224"/>
      <c r="AK519" s="224"/>
      <c r="AL519" s="224"/>
      <c r="AM519" s="224"/>
      <c r="AN519" s="224"/>
      <c r="AO519" s="224"/>
      <c r="AP519" s="224"/>
      <c r="AQ519" s="224"/>
      <c r="AR519" s="224"/>
      <c r="AS519" s="224"/>
      <c r="AT519" s="224"/>
      <c r="AU519" s="224"/>
      <c r="AV519" s="224"/>
      <c r="AW519" s="224"/>
      <c r="AX519" s="224"/>
      <c r="AY519" s="224"/>
      <c r="AZ519" s="224"/>
      <c r="BA519" s="224"/>
      <c r="BB519" s="224"/>
      <c r="BC519" s="224"/>
      <c r="BD519" s="224"/>
      <c r="BE519" s="224"/>
      <c r="BF519" s="224"/>
      <c r="BG519" s="224"/>
      <c r="BH519" s="224"/>
      <c r="BI519" s="224"/>
      <c r="BJ519" s="224"/>
      <c r="BK519" s="224"/>
      <c r="BL519" s="224"/>
      <c r="BM519" s="224"/>
      <c r="BN519" s="224"/>
      <c r="BO519" s="224"/>
      <c r="BP519" s="224"/>
      <c r="BQ519" s="224"/>
      <c r="BR519" s="224"/>
      <c r="BS519" s="224"/>
      <c r="BT519" s="224"/>
      <c r="BU519" s="224"/>
      <c r="BV519" s="224"/>
      <c r="BW519" s="224"/>
      <c r="BX519" s="224"/>
      <c r="BY519" s="224"/>
      <c r="BZ519" s="224"/>
      <c r="CA519" s="224"/>
      <c r="CB519" s="224"/>
      <c r="CC519" s="224"/>
      <c r="CD519" s="224"/>
      <c r="CE519" s="224"/>
      <c r="CF519" s="224"/>
      <c r="CG519" s="224"/>
      <c r="CH519" s="224"/>
      <c r="CI519" s="224"/>
      <c r="CJ519" s="224"/>
      <c r="CK519" s="224"/>
      <c r="CL519" s="224"/>
      <c r="CM519" s="224"/>
    </row>
    <row r="520" spans="1:91" x14ac:dyDescent="0.2">
      <c r="A520" s="222"/>
      <c r="B520" s="222"/>
      <c r="C520" s="133"/>
      <c r="D520" s="134"/>
      <c r="E520" s="135"/>
      <c r="F520" s="136"/>
      <c r="G520" s="136"/>
      <c r="H520" s="137"/>
      <c r="I520" s="136"/>
      <c r="J520" s="138"/>
      <c r="K520" s="136"/>
      <c r="L520" s="139"/>
      <c r="M520" s="136"/>
      <c r="N520" s="134"/>
      <c r="O520" s="136"/>
      <c r="P520" s="136"/>
      <c r="Q520" s="136"/>
      <c r="R520" s="136"/>
      <c r="S520" s="136"/>
      <c r="T520" s="136"/>
      <c r="U520" s="136"/>
      <c r="V520" s="224"/>
      <c r="W520" s="224"/>
      <c r="X520" s="224"/>
      <c r="Y520" s="224"/>
      <c r="Z520" s="224"/>
      <c r="AA520" s="224"/>
      <c r="AB520" s="224"/>
      <c r="AC520" s="224"/>
      <c r="AD520" s="224"/>
      <c r="AE520" s="224"/>
      <c r="AF520" s="224"/>
      <c r="AG520" s="224"/>
      <c r="AH520" s="224"/>
      <c r="AI520" s="224"/>
      <c r="AJ520" s="224"/>
      <c r="AK520" s="224"/>
      <c r="AL520" s="224"/>
      <c r="AM520" s="224"/>
      <c r="AN520" s="224"/>
      <c r="AO520" s="224"/>
      <c r="AP520" s="224"/>
      <c r="AQ520" s="224"/>
      <c r="AR520" s="224"/>
      <c r="AS520" s="224"/>
      <c r="AT520" s="224"/>
      <c r="AU520" s="224"/>
      <c r="AV520" s="224"/>
      <c r="AW520" s="224"/>
      <c r="AX520" s="224"/>
      <c r="AY520" s="224"/>
      <c r="AZ520" s="224"/>
      <c r="BA520" s="224"/>
      <c r="BB520" s="224"/>
      <c r="BC520" s="224"/>
      <c r="BD520" s="224"/>
      <c r="BE520" s="224"/>
      <c r="BF520" s="224"/>
      <c r="BG520" s="224"/>
      <c r="BH520" s="224"/>
      <c r="BI520" s="224"/>
      <c r="BJ520" s="224"/>
      <c r="BK520" s="224"/>
      <c r="BL520" s="224"/>
      <c r="BM520" s="224"/>
      <c r="BN520" s="224"/>
      <c r="BO520" s="224"/>
      <c r="BP520" s="224"/>
      <c r="BQ520" s="224"/>
      <c r="BR520" s="224"/>
      <c r="BS520" s="224"/>
      <c r="BT520" s="224"/>
      <c r="BU520" s="224"/>
      <c r="BV520" s="224"/>
      <c r="BW520" s="224"/>
      <c r="BX520" s="224"/>
      <c r="BY520" s="224"/>
      <c r="BZ520" s="224"/>
      <c r="CA520" s="224"/>
      <c r="CB520" s="224"/>
      <c r="CC520" s="224"/>
      <c r="CD520" s="224"/>
      <c r="CE520" s="224"/>
      <c r="CF520" s="224"/>
      <c r="CG520" s="224"/>
      <c r="CH520" s="224"/>
      <c r="CI520" s="224"/>
      <c r="CJ520" s="224"/>
      <c r="CK520" s="224"/>
      <c r="CL520" s="224"/>
      <c r="CM520" s="224"/>
    </row>
    <row r="521" spans="1:91" x14ac:dyDescent="0.2">
      <c r="A521" s="222"/>
      <c r="B521" s="222"/>
      <c r="C521" s="133"/>
      <c r="D521" s="134"/>
      <c r="E521" s="135"/>
      <c r="F521" s="136"/>
      <c r="G521" s="136"/>
      <c r="H521" s="137"/>
      <c r="I521" s="136"/>
      <c r="J521" s="138"/>
      <c r="K521" s="136"/>
      <c r="L521" s="139"/>
      <c r="M521" s="136"/>
      <c r="N521" s="134"/>
      <c r="O521" s="136"/>
      <c r="P521" s="136"/>
      <c r="Q521" s="136"/>
      <c r="R521" s="136"/>
      <c r="S521" s="136"/>
      <c r="T521" s="136"/>
      <c r="U521" s="136"/>
      <c r="V521" s="224"/>
      <c r="W521" s="224"/>
      <c r="X521" s="224"/>
      <c r="Y521" s="224"/>
      <c r="Z521" s="224"/>
      <c r="AA521" s="224"/>
      <c r="AB521" s="224"/>
      <c r="AC521" s="224"/>
      <c r="AD521" s="224"/>
      <c r="AE521" s="224"/>
      <c r="AF521" s="224"/>
      <c r="AG521" s="224"/>
      <c r="AH521" s="224"/>
      <c r="AI521" s="224"/>
      <c r="AJ521" s="224"/>
      <c r="AK521" s="224"/>
      <c r="AL521" s="224"/>
      <c r="AM521" s="224"/>
      <c r="AN521" s="224"/>
      <c r="AO521" s="224"/>
      <c r="AP521" s="224"/>
      <c r="AQ521" s="224"/>
      <c r="AR521" s="224"/>
      <c r="AS521" s="224"/>
      <c r="AT521" s="224"/>
      <c r="AU521" s="224"/>
      <c r="AV521" s="224"/>
      <c r="AW521" s="224"/>
      <c r="AX521" s="224"/>
      <c r="AY521" s="224"/>
      <c r="AZ521" s="224"/>
      <c r="BA521" s="224"/>
      <c r="BB521" s="224"/>
      <c r="BC521" s="224"/>
      <c r="BD521" s="224"/>
      <c r="BE521" s="224"/>
      <c r="BF521" s="224"/>
      <c r="BG521" s="224"/>
      <c r="BH521" s="224"/>
      <c r="BI521" s="224"/>
      <c r="BJ521" s="224"/>
      <c r="BK521" s="224"/>
      <c r="BL521" s="224"/>
      <c r="BM521" s="224"/>
      <c r="BN521" s="224"/>
      <c r="BO521" s="224"/>
      <c r="BP521" s="224"/>
      <c r="BQ521" s="224"/>
      <c r="BR521" s="224"/>
      <c r="BS521" s="224"/>
      <c r="BT521" s="224"/>
      <c r="BU521" s="224"/>
      <c r="BV521" s="224"/>
      <c r="BW521" s="224"/>
      <c r="BX521" s="224"/>
      <c r="BY521" s="224"/>
      <c r="BZ521" s="224"/>
      <c r="CA521" s="224"/>
      <c r="CB521" s="224"/>
      <c r="CC521" s="224"/>
      <c r="CD521" s="224"/>
      <c r="CE521" s="224"/>
      <c r="CF521" s="224"/>
      <c r="CG521" s="224"/>
      <c r="CH521" s="224"/>
      <c r="CI521" s="224"/>
      <c r="CJ521" s="224"/>
      <c r="CK521" s="224"/>
      <c r="CL521" s="224"/>
      <c r="CM521" s="224"/>
    </row>
    <row r="522" spans="1:91" x14ac:dyDescent="0.2">
      <c r="A522" s="222"/>
      <c r="B522" s="222"/>
      <c r="C522" s="133"/>
      <c r="D522" s="134"/>
      <c r="E522" s="135"/>
      <c r="F522" s="136"/>
      <c r="G522" s="136"/>
      <c r="H522" s="137"/>
      <c r="I522" s="136"/>
      <c r="J522" s="138"/>
      <c r="K522" s="136"/>
      <c r="L522" s="139"/>
      <c r="M522" s="136"/>
      <c r="N522" s="134"/>
      <c r="O522" s="136"/>
      <c r="P522" s="136"/>
      <c r="Q522" s="136"/>
      <c r="R522" s="136"/>
      <c r="S522" s="136"/>
      <c r="T522" s="136"/>
      <c r="U522" s="136"/>
      <c r="V522" s="224"/>
      <c r="W522" s="224"/>
      <c r="X522" s="224"/>
      <c r="Y522" s="224"/>
      <c r="Z522" s="224"/>
      <c r="AA522" s="224"/>
      <c r="AB522" s="224"/>
      <c r="AC522" s="224"/>
      <c r="AD522" s="224"/>
      <c r="AE522" s="224"/>
      <c r="AF522" s="224"/>
      <c r="AG522" s="224"/>
      <c r="AH522" s="224"/>
      <c r="AI522" s="224"/>
      <c r="AJ522" s="224"/>
      <c r="AK522" s="224"/>
      <c r="AL522" s="224"/>
      <c r="AM522" s="224"/>
      <c r="AN522" s="224"/>
      <c r="AO522" s="224"/>
      <c r="AP522" s="224"/>
      <c r="AQ522" s="224"/>
      <c r="AR522" s="224"/>
      <c r="AS522" s="224"/>
      <c r="AT522" s="224"/>
      <c r="AU522" s="224"/>
      <c r="AV522" s="224"/>
      <c r="AW522" s="224"/>
      <c r="AX522" s="224"/>
      <c r="AY522" s="224"/>
      <c r="AZ522" s="224"/>
      <c r="BA522" s="224"/>
      <c r="BB522" s="224"/>
      <c r="BC522" s="224"/>
      <c r="BD522" s="224"/>
      <c r="BE522" s="224"/>
      <c r="BF522" s="224"/>
      <c r="BG522" s="224"/>
      <c r="BH522" s="224"/>
      <c r="BI522" s="224"/>
      <c r="BJ522" s="224"/>
      <c r="BK522" s="224"/>
      <c r="BL522" s="224"/>
      <c r="BM522" s="224"/>
      <c r="BN522" s="224"/>
      <c r="BO522" s="224"/>
      <c r="BP522" s="224"/>
      <c r="BQ522" s="224"/>
      <c r="BR522" s="224"/>
      <c r="BS522" s="224"/>
      <c r="BT522" s="224"/>
      <c r="BU522" s="224"/>
      <c r="BV522" s="224"/>
      <c r="BW522" s="224"/>
      <c r="BX522" s="224"/>
      <c r="BY522" s="224"/>
      <c r="BZ522" s="224"/>
      <c r="CA522" s="224"/>
      <c r="CB522" s="224"/>
      <c r="CC522" s="224"/>
      <c r="CD522" s="224"/>
      <c r="CE522" s="224"/>
      <c r="CF522" s="224"/>
      <c r="CG522" s="224"/>
      <c r="CH522" s="224"/>
      <c r="CI522" s="224"/>
      <c r="CJ522" s="224"/>
      <c r="CK522" s="224"/>
      <c r="CL522" s="224"/>
      <c r="CM522" s="224"/>
    </row>
    <row r="523" spans="1:91" x14ac:dyDescent="0.2">
      <c r="A523" s="222"/>
      <c r="B523" s="222"/>
      <c r="C523" s="133"/>
      <c r="D523" s="134"/>
      <c r="E523" s="135"/>
      <c r="F523" s="136"/>
      <c r="G523" s="136"/>
      <c r="H523" s="137"/>
      <c r="I523" s="136"/>
      <c r="J523" s="138"/>
      <c r="K523" s="136"/>
      <c r="L523" s="139"/>
      <c r="M523" s="136"/>
      <c r="N523" s="134"/>
      <c r="O523" s="136"/>
      <c r="P523" s="136"/>
      <c r="Q523" s="136"/>
      <c r="R523" s="136"/>
      <c r="S523" s="136"/>
      <c r="T523" s="136"/>
      <c r="U523" s="136"/>
      <c r="V523" s="224"/>
      <c r="W523" s="224"/>
      <c r="X523" s="224"/>
      <c r="Y523" s="224"/>
      <c r="Z523" s="224"/>
      <c r="AA523" s="224"/>
      <c r="AB523" s="224"/>
      <c r="AC523" s="224"/>
      <c r="AD523" s="224"/>
      <c r="AE523" s="224"/>
      <c r="AF523" s="224"/>
      <c r="AG523" s="224"/>
      <c r="AH523" s="224"/>
      <c r="AI523" s="224"/>
      <c r="AJ523" s="224"/>
      <c r="AK523" s="224"/>
      <c r="AL523" s="224"/>
      <c r="AM523" s="224"/>
      <c r="AN523" s="224"/>
      <c r="AO523" s="224"/>
      <c r="AP523" s="224"/>
      <c r="AQ523" s="224"/>
      <c r="AR523" s="224"/>
      <c r="AS523" s="224"/>
      <c r="AT523" s="224"/>
      <c r="AU523" s="224"/>
      <c r="AV523" s="224"/>
      <c r="AW523" s="224"/>
      <c r="AX523" s="224"/>
      <c r="AY523" s="224"/>
      <c r="AZ523" s="224"/>
      <c r="BA523" s="224"/>
      <c r="BB523" s="224"/>
      <c r="BC523" s="224"/>
      <c r="BD523" s="224"/>
      <c r="BE523" s="224"/>
      <c r="BF523" s="224"/>
      <c r="BG523" s="224"/>
      <c r="BH523" s="224"/>
      <c r="BI523" s="224"/>
      <c r="BJ523" s="224"/>
      <c r="BK523" s="224"/>
      <c r="BL523" s="224"/>
      <c r="BM523" s="224"/>
      <c r="BN523" s="224"/>
      <c r="BO523" s="224"/>
      <c r="BP523" s="224"/>
      <c r="BQ523" s="224"/>
      <c r="BR523" s="224"/>
      <c r="BS523" s="224"/>
      <c r="BT523" s="224"/>
      <c r="BU523" s="224"/>
      <c r="BV523" s="224"/>
      <c r="BW523" s="224"/>
      <c r="BX523" s="224"/>
      <c r="BY523" s="224"/>
      <c r="BZ523" s="224"/>
      <c r="CA523" s="224"/>
      <c r="CB523" s="224"/>
      <c r="CC523" s="224"/>
      <c r="CD523" s="224"/>
      <c r="CE523" s="224"/>
      <c r="CF523" s="224"/>
      <c r="CG523" s="224"/>
      <c r="CH523" s="224"/>
      <c r="CI523" s="224"/>
      <c r="CJ523" s="224"/>
      <c r="CK523" s="224"/>
      <c r="CL523" s="224"/>
      <c r="CM523" s="224"/>
    </row>
    <row r="524" spans="1:91" x14ac:dyDescent="0.2">
      <c r="A524" s="222"/>
      <c r="B524" s="222"/>
      <c r="C524" s="133"/>
      <c r="D524" s="134"/>
      <c r="E524" s="135"/>
      <c r="F524" s="136"/>
      <c r="G524" s="136"/>
      <c r="H524" s="137"/>
      <c r="I524" s="136"/>
      <c r="J524" s="138"/>
      <c r="K524" s="136"/>
      <c r="L524" s="139"/>
      <c r="M524" s="136"/>
      <c r="N524" s="134"/>
      <c r="O524" s="136"/>
      <c r="P524" s="136"/>
      <c r="Q524" s="136"/>
      <c r="R524" s="136"/>
      <c r="S524" s="136"/>
      <c r="T524" s="136"/>
      <c r="U524" s="136"/>
      <c r="V524" s="224"/>
      <c r="W524" s="224"/>
      <c r="X524" s="224"/>
      <c r="Y524" s="224"/>
      <c r="Z524" s="224"/>
      <c r="AA524" s="224"/>
      <c r="AB524" s="224"/>
      <c r="AC524" s="224"/>
      <c r="AD524" s="224"/>
      <c r="AE524" s="224"/>
      <c r="AF524" s="224"/>
      <c r="AG524" s="224"/>
      <c r="AH524" s="224"/>
      <c r="AI524" s="224"/>
      <c r="AJ524" s="224"/>
      <c r="AK524" s="224"/>
      <c r="AL524" s="224"/>
      <c r="AM524" s="224"/>
      <c r="AN524" s="224"/>
      <c r="AO524" s="224"/>
      <c r="AP524" s="224"/>
      <c r="AQ524" s="224"/>
      <c r="AR524" s="224"/>
      <c r="AS524" s="224"/>
      <c r="AT524" s="224"/>
      <c r="AU524" s="224"/>
      <c r="AV524" s="224"/>
      <c r="AW524" s="224"/>
      <c r="AX524" s="224"/>
      <c r="AY524" s="224"/>
      <c r="AZ524" s="224"/>
      <c r="BA524" s="224"/>
      <c r="BB524" s="224"/>
      <c r="BC524" s="224"/>
      <c r="BD524" s="224"/>
      <c r="BE524" s="224"/>
      <c r="BF524" s="224"/>
      <c r="BG524" s="224"/>
      <c r="BH524" s="224"/>
      <c r="BI524" s="224"/>
      <c r="BJ524" s="224"/>
      <c r="BK524" s="224"/>
      <c r="BL524" s="224"/>
      <c r="BM524" s="224"/>
      <c r="BN524" s="224"/>
      <c r="BO524" s="224"/>
      <c r="BP524" s="224"/>
      <c r="BQ524" s="224"/>
      <c r="BR524" s="224"/>
      <c r="BS524" s="224"/>
      <c r="BT524" s="224"/>
      <c r="BU524" s="224"/>
      <c r="BV524" s="224"/>
      <c r="BW524" s="224"/>
      <c r="BX524" s="224"/>
      <c r="BY524" s="224"/>
      <c r="BZ524" s="224"/>
      <c r="CA524" s="224"/>
      <c r="CB524" s="224"/>
      <c r="CC524" s="224"/>
      <c r="CD524" s="224"/>
      <c r="CE524" s="224"/>
      <c r="CF524" s="224"/>
      <c r="CG524" s="224"/>
      <c r="CH524" s="224"/>
      <c r="CI524" s="224"/>
      <c r="CJ524" s="224"/>
      <c r="CK524" s="224"/>
      <c r="CL524" s="224"/>
      <c r="CM524" s="224"/>
    </row>
    <row r="525" spans="1:91" x14ac:dyDescent="0.2">
      <c r="A525" s="222"/>
      <c r="B525" s="222"/>
      <c r="C525" s="133"/>
      <c r="D525" s="134"/>
      <c r="E525" s="135"/>
      <c r="F525" s="136"/>
      <c r="G525" s="136"/>
      <c r="H525" s="137"/>
      <c r="I525" s="136"/>
      <c r="J525" s="138"/>
      <c r="K525" s="136"/>
      <c r="L525" s="139"/>
      <c r="M525" s="136"/>
      <c r="N525" s="134"/>
      <c r="O525" s="136"/>
      <c r="P525" s="136"/>
      <c r="Q525" s="136"/>
      <c r="R525" s="136"/>
      <c r="S525" s="136"/>
      <c r="T525" s="136"/>
      <c r="U525" s="136"/>
      <c r="V525" s="224"/>
      <c r="W525" s="224"/>
      <c r="X525" s="224"/>
      <c r="Y525" s="224"/>
      <c r="Z525" s="224"/>
      <c r="AA525" s="224"/>
      <c r="AB525" s="224"/>
      <c r="AC525" s="224"/>
      <c r="AD525" s="224"/>
      <c r="AE525" s="224"/>
      <c r="AF525" s="224"/>
      <c r="AG525" s="224"/>
      <c r="AH525" s="224"/>
      <c r="AI525" s="224"/>
      <c r="AJ525" s="224"/>
      <c r="AK525" s="224"/>
      <c r="AL525" s="224"/>
      <c r="AM525" s="224"/>
      <c r="AN525" s="224"/>
      <c r="AO525" s="224"/>
      <c r="AP525" s="224"/>
      <c r="AQ525" s="224"/>
      <c r="AR525" s="224"/>
      <c r="AS525" s="224"/>
      <c r="AT525" s="224"/>
      <c r="AU525" s="224"/>
      <c r="AV525" s="224"/>
      <c r="AW525" s="224"/>
      <c r="AX525" s="224"/>
      <c r="AY525" s="224"/>
      <c r="AZ525" s="224"/>
      <c r="BA525" s="224"/>
      <c r="BB525" s="224"/>
      <c r="BC525" s="224"/>
      <c r="BD525" s="224"/>
      <c r="BE525" s="224"/>
      <c r="BF525" s="224"/>
      <c r="BG525" s="224"/>
      <c r="BH525" s="224"/>
      <c r="BI525" s="224"/>
      <c r="BJ525" s="224"/>
      <c r="BK525" s="224"/>
      <c r="BL525" s="224"/>
      <c r="BM525" s="224"/>
      <c r="BN525" s="224"/>
      <c r="BO525" s="224"/>
      <c r="BP525" s="224"/>
      <c r="BQ525" s="224"/>
      <c r="BR525" s="224"/>
      <c r="BS525" s="224"/>
      <c r="BT525" s="224"/>
      <c r="BU525" s="224"/>
      <c r="BV525" s="224"/>
      <c r="BW525" s="224"/>
      <c r="BX525" s="224"/>
      <c r="BY525" s="224"/>
      <c r="BZ525" s="224"/>
      <c r="CA525" s="224"/>
      <c r="CB525" s="224"/>
      <c r="CC525" s="224"/>
      <c r="CD525" s="224"/>
      <c r="CE525" s="224"/>
      <c r="CF525" s="224"/>
      <c r="CG525" s="224"/>
      <c r="CH525" s="224"/>
      <c r="CI525" s="224"/>
      <c r="CJ525" s="224"/>
      <c r="CK525" s="224"/>
      <c r="CL525" s="224"/>
      <c r="CM525" s="224"/>
    </row>
    <row r="526" spans="1:91" x14ac:dyDescent="0.2">
      <c r="A526" s="222"/>
      <c r="B526" s="222"/>
      <c r="C526" s="133"/>
      <c r="D526" s="134"/>
      <c r="E526" s="135"/>
      <c r="F526" s="136"/>
      <c r="G526" s="136"/>
      <c r="H526" s="137"/>
      <c r="I526" s="136"/>
      <c r="J526" s="138"/>
      <c r="K526" s="136"/>
      <c r="L526" s="139"/>
      <c r="M526" s="136"/>
      <c r="N526" s="134"/>
      <c r="O526" s="136"/>
      <c r="P526" s="136"/>
      <c r="Q526" s="136"/>
      <c r="R526" s="136"/>
      <c r="S526" s="136"/>
      <c r="T526" s="136"/>
      <c r="U526" s="136"/>
      <c r="V526" s="224"/>
      <c r="W526" s="224"/>
      <c r="X526" s="224"/>
      <c r="Y526" s="224"/>
      <c r="Z526" s="224"/>
      <c r="AA526" s="224"/>
      <c r="AB526" s="224"/>
      <c r="AC526" s="224"/>
      <c r="AD526" s="224"/>
      <c r="AE526" s="224"/>
      <c r="AF526" s="224"/>
      <c r="AG526" s="224"/>
      <c r="AH526" s="224"/>
      <c r="AI526" s="224"/>
      <c r="AJ526" s="224"/>
      <c r="AK526" s="224"/>
      <c r="AL526" s="224"/>
      <c r="AM526" s="224"/>
      <c r="AN526" s="224"/>
      <c r="AO526" s="224"/>
      <c r="AP526" s="224"/>
      <c r="AQ526" s="224"/>
      <c r="AR526" s="224"/>
      <c r="AS526" s="224"/>
      <c r="AT526" s="224"/>
      <c r="AU526" s="224"/>
      <c r="AV526" s="224"/>
      <c r="AW526" s="224"/>
      <c r="AX526" s="224"/>
      <c r="AY526" s="224"/>
      <c r="AZ526" s="224"/>
      <c r="BA526" s="224"/>
      <c r="BB526" s="224"/>
      <c r="BC526" s="224"/>
      <c r="BD526" s="224"/>
      <c r="BE526" s="224"/>
      <c r="BF526" s="224"/>
      <c r="BG526" s="224"/>
      <c r="BH526" s="224"/>
      <c r="BI526" s="224"/>
      <c r="BJ526" s="224"/>
      <c r="BK526" s="224"/>
      <c r="BL526" s="224"/>
      <c r="BM526" s="224"/>
      <c r="BN526" s="224"/>
      <c r="BO526" s="224"/>
      <c r="BP526" s="224"/>
      <c r="BQ526" s="224"/>
      <c r="BR526" s="224"/>
      <c r="BS526" s="224"/>
      <c r="BT526" s="224"/>
      <c r="BU526" s="224"/>
      <c r="BV526" s="224"/>
      <c r="BW526" s="224"/>
      <c r="BX526" s="224"/>
      <c r="BY526" s="224"/>
      <c r="BZ526" s="224"/>
      <c r="CA526" s="224"/>
      <c r="CB526" s="224"/>
      <c r="CC526" s="224"/>
      <c r="CD526" s="224"/>
      <c r="CE526" s="224"/>
      <c r="CF526" s="224"/>
      <c r="CG526" s="224"/>
      <c r="CH526" s="224"/>
      <c r="CI526" s="224"/>
      <c r="CJ526" s="224"/>
      <c r="CK526" s="224"/>
      <c r="CL526" s="224"/>
      <c r="CM526" s="224"/>
    </row>
    <row r="527" spans="1:91" x14ac:dyDescent="0.2">
      <c r="A527" s="222"/>
      <c r="B527" s="222"/>
      <c r="C527" s="133"/>
      <c r="D527" s="134"/>
      <c r="E527" s="135"/>
      <c r="F527" s="136"/>
      <c r="G527" s="136"/>
      <c r="H527" s="137"/>
      <c r="I527" s="136"/>
      <c r="J527" s="138"/>
      <c r="K527" s="136"/>
      <c r="L527" s="139"/>
      <c r="M527" s="136"/>
      <c r="N527" s="134"/>
      <c r="O527" s="136"/>
      <c r="P527" s="136"/>
      <c r="Q527" s="136"/>
      <c r="R527" s="136"/>
      <c r="S527" s="136"/>
      <c r="T527" s="136"/>
      <c r="U527" s="136"/>
      <c r="V527" s="224"/>
      <c r="W527" s="224"/>
      <c r="X527" s="224"/>
      <c r="Y527" s="224"/>
      <c r="Z527" s="224"/>
      <c r="AA527" s="224"/>
      <c r="AB527" s="224"/>
      <c r="AC527" s="224"/>
      <c r="AD527" s="224"/>
      <c r="AE527" s="224"/>
      <c r="AF527" s="224"/>
      <c r="AG527" s="224"/>
      <c r="AH527" s="224"/>
      <c r="AI527" s="224"/>
      <c r="AJ527" s="224"/>
      <c r="AK527" s="224"/>
      <c r="AL527" s="224"/>
      <c r="AM527" s="224"/>
      <c r="AN527" s="224"/>
      <c r="AO527" s="224"/>
      <c r="AP527" s="224"/>
      <c r="AQ527" s="224"/>
      <c r="AR527" s="224"/>
      <c r="AS527" s="224"/>
      <c r="AT527" s="224"/>
      <c r="AU527" s="224"/>
      <c r="AV527" s="224"/>
      <c r="AW527" s="224"/>
      <c r="AX527" s="224"/>
      <c r="AY527" s="224"/>
      <c r="AZ527" s="224"/>
      <c r="BA527" s="224"/>
      <c r="BB527" s="224"/>
      <c r="BC527" s="224"/>
      <c r="BD527" s="224"/>
      <c r="BE527" s="224"/>
      <c r="BF527" s="224"/>
      <c r="BG527" s="224"/>
      <c r="BH527" s="224"/>
      <c r="BI527" s="224"/>
      <c r="BJ527" s="224"/>
      <c r="BK527" s="224"/>
      <c r="BL527" s="224"/>
      <c r="BM527" s="224"/>
      <c r="BN527" s="224"/>
      <c r="BO527" s="224"/>
      <c r="BP527" s="224"/>
      <c r="BQ527" s="224"/>
      <c r="BR527" s="224"/>
      <c r="BS527" s="224"/>
      <c r="BT527" s="224"/>
      <c r="BU527" s="224"/>
      <c r="BV527" s="224"/>
      <c r="BW527" s="224"/>
      <c r="BX527" s="224"/>
      <c r="BY527" s="224"/>
      <c r="BZ527" s="224"/>
      <c r="CA527" s="224"/>
      <c r="CB527" s="224"/>
      <c r="CC527" s="224"/>
      <c r="CD527" s="224"/>
      <c r="CE527" s="224"/>
      <c r="CF527" s="224"/>
      <c r="CG527" s="224"/>
      <c r="CH527" s="224"/>
      <c r="CI527" s="224"/>
      <c r="CJ527" s="224"/>
      <c r="CK527" s="224"/>
      <c r="CL527" s="224"/>
      <c r="CM527" s="224"/>
    </row>
    <row r="528" spans="1:91" x14ac:dyDescent="0.2">
      <c r="A528" s="222"/>
      <c r="B528" s="222"/>
      <c r="C528" s="133"/>
      <c r="D528" s="134"/>
      <c r="E528" s="135"/>
      <c r="F528" s="136"/>
      <c r="G528" s="136"/>
      <c r="H528" s="137"/>
      <c r="I528" s="136"/>
      <c r="J528" s="138"/>
      <c r="K528" s="136"/>
      <c r="L528" s="139"/>
      <c r="M528" s="136"/>
      <c r="N528" s="134"/>
      <c r="O528" s="136"/>
      <c r="P528" s="136"/>
      <c r="Q528" s="136"/>
      <c r="R528" s="136"/>
      <c r="S528" s="136"/>
      <c r="T528" s="136"/>
      <c r="U528" s="136"/>
      <c r="V528" s="224"/>
      <c r="W528" s="224"/>
      <c r="X528" s="224"/>
      <c r="Y528" s="224"/>
      <c r="Z528" s="224"/>
      <c r="AA528" s="224"/>
      <c r="AB528" s="224"/>
      <c r="AC528" s="224"/>
      <c r="AD528" s="224"/>
      <c r="AE528" s="224"/>
      <c r="AF528" s="224"/>
      <c r="AG528" s="224"/>
      <c r="AH528" s="224"/>
      <c r="AI528" s="224"/>
      <c r="AJ528" s="224"/>
      <c r="AK528" s="224"/>
      <c r="AL528" s="224"/>
      <c r="AM528" s="224"/>
      <c r="AN528" s="224"/>
      <c r="AO528" s="224"/>
      <c r="AP528" s="224"/>
      <c r="AQ528" s="224"/>
      <c r="AR528" s="224"/>
      <c r="AS528" s="224"/>
      <c r="AT528" s="224"/>
      <c r="AU528" s="224"/>
      <c r="AV528" s="224"/>
      <c r="AW528" s="224"/>
      <c r="AX528" s="224"/>
      <c r="AY528" s="224"/>
      <c r="AZ528" s="224"/>
      <c r="BA528" s="224"/>
      <c r="BB528" s="224"/>
      <c r="BC528" s="224"/>
      <c r="BD528" s="224"/>
      <c r="BE528" s="224"/>
      <c r="BF528" s="224"/>
      <c r="BG528" s="224"/>
      <c r="BH528" s="224"/>
      <c r="BI528" s="224"/>
      <c r="BJ528" s="224"/>
      <c r="BK528" s="224"/>
      <c r="BL528" s="224"/>
      <c r="BM528" s="224"/>
      <c r="BN528" s="224"/>
      <c r="BO528" s="224"/>
      <c r="BP528" s="224"/>
      <c r="BQ528" s="224"/>
      <c r="BR528" s="224"/>
      <c r="BS528" s="224"/>
      <c r="BT528" s="224"/>
      <c r="BU528" s="224"/>
      <c r="BV528" s="224"/>
      <c r="BW528" s="224"/>
      <c r="BX528" s="224"/>
      <c r="BY528" s="224"/>
      <c r="BZ528" s="224"/>
      <c r="CA528" s="224"/>
      <c r="CB528" s="224"/>
      <c r="CC528" s="224"/>
      <c r="CD528" s="224"/>
      <c r="CE528" s="224"/>
      <c r="CF528" s="224"/>
      <c r="CG528" s="224"/>
      <c r="CH528" s="224"/>
      <c r="CI528" s="224"/>
      <c r="CJ528" s="224"/>
      <c r="CK528" s="224"/>
      <c r="CL528" s="224"/>
      <c r="CM528" s="224"/>
    </row>
    <row r="529" spans="1:91" x14ac:dyDescent="0.2">
      <c r="A529" s="222"/>
      <c r="B529" s="222"/>
      <c r="C529" s="133"/>
      <c r="D529" s="134"/>
      <c r="E529" s="135"/>
      <c r="F529" s="136"/>
      <c r="G529" s="136"/>
      <c r="H529" s="137"/>
      <c r="I529" s="136"/>
      <c r="J529" s="138"/>
      <c r="K529" s="136"/>
      <c r="L529" s="139"/>
      <c r="M529" s="136"/>
      <c r="N529" s="134"/>
      <c r="O529" s="136"/>
      <c r="P529" s="136"/>
      <c r="Q529" s="136"/>
      <c r="R529" s="136"/>
      <c r="S529" s="136"/>
      <c r="T529" s="136"/>
      <c r="U529" s="136"/>
      <c r="V529" s="224"/>
      <c r="W529" s="224"/>
      <c r="X529" s="224"/>
      <c r="Y529" s="224"/>
      <c r="Z529" s="224"/>
      <c r="AA529" s="224"/>
      <c r="AB529" s="224"/>
      <c r="AC529" s="224"/>
      <c r="AD529" s="224"/>
      <c r="AE529" s="224"/>
      <c r="AF529" s="224"/>
      <c r="AG529" s="224"/>
      <c r="AH529" s="224"/>
      <c r="AI529" s="224"/>
      <c r="AJ529" s="224"/>
      <c r="AK529" s="224"/>
      <c r="AL529" s="224"/>
      <c r="AM529" s="224"/>
      <c r="AN529" s="224"/>
      <c r="AO529" s="224"/>
      <c r="AP529" s="224"/>
      <c r="AQ529" s="224"/>
      <c r="AR529" s="224"/>
      <c r="AS529" s="224"/>
      <c r="AT529" s="224"/>
      <c r="AU529" s="224"/>
      <c r="AV529" s="224"/>
      <c r="AW529" s="224"/>
      <c r="AX529" s="224"/>
      <c r="AY529" s="224"/>
      <c r="AZ529" s="224"/>
      <c r="BA529" s="224"/>
      <c r="BB529" s="224"/>
      <c r="BC529" s="224"/>
      <c r="BD529" s="224"/>
      <c r="BE529" s="224"/>
      <c r="BF529" s="224"/>
      <c r="BG529" s="224"/>
      <c r="BH529" s="224"/>
      <c r="BI529" s="224"/>
      <c r="BJ529" s="224"/>
      <c r="BK529" s="224"/>
      <c r="BL529" s="224"/>
      <c r="BM529" s="224"/>
      <c r="BN529" s="224"/>
      <c r="BO529" s="224"/>
      <c r="BP529" s="224"/>
      <c r="BQ529" s="224"/>
      <c r="BR529" s="224"/>
      <c r="BS529" s="224"/>
      <c r="BT529" s="224"/>
      <c r="BU529" s="224"/>
      <c r="BV529" s="224"/>
      <c r="BW529" s="224"/>
      <c r="BX529" s="224"/>
      <c r="BY529" s="224"/>
      <c r="BZ529" s="224"/>
      <c r="CA529" s="224"/>
      <c r="CB529" s="224"/>
      <c r="CC529" s="224"/>
      <c r="CD529" s="224"/>
      <c r="CE529" s="224"/>
      <c r="CF529" s="224"/>
      <c r="CG529" s="224"/>
      <c r="CH529" s="224"/>
      <c r="CI529" s="224"/>
      <c r="CJ529" s="224"/>
      <c r="CK529" s="224"/>
      <c r="CL529" s="224"/>
      <c r="CM529" s="224"/>
    </row>
    <row r="530" spans="1:91" x14ac:dyDescent="0.2">
      <c r="A530" s="222"/>
      <c r="B530" s="222"/>
      <c r="C530" s="133"/>
      <c r="D530" s="134"/>
      <c r="E530" s="135"/>
      <c r="F530" s="136"/>
      <c r="G530" s="136"/>
      <c r="H530" s="137"/>
      <c r="I530" s="136"/>
      <c r="J530" s="138"/>
      <c r="K530" s="136"/>
      <c r="L530" s="139"/>
      <c r="M530" s="136"/>
      <c r="N530" s="134"/>
      <c r="O530" s="136"/>
      <c r="P530" s="136"/>
      <c r="Q530" s="136"/>
      <c r="R530" s="136"/>
      <c r="S530" s="136"/>
      <c r="T530" s="136"/>
      <c r="U530" s="136"/>
      <c r="V530" s="224"/>
      <c r="W530" s="224"/>
      <c r="X530" s="224"/>
      <c r="Y530" s="224"/>
      <c r="Z530" s="224"/>
      <c r="AA530" s="224"/>
      <c r="AB530" s="224"/>
      <c r="AC530" s="224"/>
      <c r="AD530" s="224"/>
      <c r="AE530" s="224"/>
      <c r="AF530" s="224"/>
      <c r="AG530" s="224"/>
      <c r="AH530" s="224"/>
      <c r="AI530" s="224"/>
      <c r="AJ530" s="224"/>
      <c r="AK530" s="224"/>
      <c r="AL530" s="224"/>
      <c r="AM530" s="224"/>
      <c r="AN530" s="224"/>
      <c r="AO530" s="224"/>
      <c r="AP530" s="224"/>
      <c r="AQ530" s="224"/>
      <c r="AR530" s="224"/>
      <c r="AS530" s="224"/>
      <c r="AT530" s="224"/>
      <c r="AU530" s="224"/>
      <c r="AV530" s="224"/>
      <c r="AW530" s="224"/>
      <c r="AX530" s="224"/>
      <c r="AY530" s="224"/>
      <c r="AZ530" s="224"/>
      <c r="BA530" s="224"/>
      <c r="BB530" s="224"/>
      <c r="BC530" s="224"/>
      <c r="BD530" s="224"/>
      <c r="BE530" s="224"/>
      <c r="BF530" s="224"/>
      <c r="BG530" s="224"/>
      <c r="BH530" s="224"/>
      <c r="BI530" s="224"/>
      <c r="BJ530" s="224"/>
      <c r="BK530" s="224"/>
      <c r="BL530" s="224"/>
      <c r="BM530" s="224"/>
      <c r="BN530" s="224"/>
      <c r="BO530" s="224"/>
      <c r="BP530" s="224"/>
      <c r="BQ530" s="224"/>
      <c r="BR530" s="224"/>
      <c r="BS530" s="224"/>
      <c r="BT530" s="224"/>
      <c r="BU530" s="224"/>
      <c r="BV530" s="224"/>
      <c r="BW530" s="224"/>
      <c r="BX530" s="224"/>
      <c r="BY530" s="224"/>
      <c r="BZ530" s="224"/>
      <c r="CA530" s="224"/>
      <c r="CB530" s="224"/>
      <c r="CC530" s="224"/>
      <c r="CD530" s="224"/>
      <c r="CE530" s="224"/>
      <c r="CF530" s="224"/>
      <c r="CG530" s="224"/>
      <c r="CH530" s="224"/>
      <c r="CI530" s="224"/>
      <c r="CJ530" s="224"/>
      <c r="CK530" s="224"/>
      <c r="CL530" s="224"/>
      <c r="CM530" s="224"/>
    </row>
    <row r="531" spans="1:91" x14ac:dyDescent="0.2">
      <c r="A531" s="222"/>
      <c r="B531" s="222"/>
      <c r="C531" s="133"/>
      <c r="D531" s="134"/>
      <c r="E531" s="135"/>
      <c r="F531" s="136"/>
      <c r="G531" s="136"/>
      <c r="H531" s="137"/>
      <c r="I531" s="136"/>
      <c r="J531" s="138"/>
      <c r="K531" s="136"/>
      <c r="L531" s="139"/>
      <c r="M531" s="136"/>
      <c r="N531" s="134"/>
      <c r="O531" s="136"/>
      <c r="P531" s="136"/>
      <c r="Q531" s="136"/>
      <c r="R531" s="136"/>
      <c r="S531" s="136"/>
      <c r="T531" s="136"/>
      <c r="U531" s="136"/>
      <c r="V531" s="224"/>
      <c r="W531" s="224"/>
      <c r="X531" s="224"/>
      <c r="Y531" s="224"/>
      <c r="Z531" s="224"/>
      <c r="AA531" s="224"/>
      <c r="AB531" s="224"/>
      <c r="AC531" s="224"/>
      <c r="AD531" s="224"/>
      <c r="AE531" s="224"/>
      <c r="AF531" s="224"/>
      <c r="AG531" s="224"/>
      <c r="AH531" s="224"/>
      <c r="AI531" s="224"/>
      <c r="AJ531" s="224"/>
      <c r="AK531" s="224"/>
      <c r="AL531" s="224"/>
      <c r="AM531" s="224"/>
      <c r="AN531" s="224"/>
      <c r="AO531" s="224"/>
      <c r="AP531" s="224"/>
      <c r="AQ531" s="224"/>
      <c r="AR531" s="224"/>
      <c r="AS531" s="224"/>
      <c r="AT531" s="224"/>
      <c r="AU531" s="224"/>
      <c r="AV531" s="224"/>
      <c r="AW531" s="224"/>
      <c r="AX531" s="224"/>
      <c r="AY531" s="224"/>
      <c r="AZ531" s="224"/>
      <c r="BA531" s="224"/>
      <c r="BB531" s="224"/>
      <c r="BC531" s="224"/>
      <c r="BD531" s="224"/>
      <c r="BE531" s="224"/>
      <c r="BF531" s="224"/>
      <c r="BG531" s="224"/>
      <c r="BH531" s="224"/>
      <c r="BI531" s="224"/>
      <c r="BJ531" s="224"/>
      <c r="BK531" s="224"/>
      <c r="BL531" s="224"/>
      <c r="BM531" s="224"/>
      <c r="BN531" s="224"/>
      <c r="BO531" s="224"/>
      <c r="BP531" s="224"/>
      <c r="BQ531" s="224"/>
      <c r="BR531" s="224"/>
      <c r="BS531" s="224"/>
      <c r="BT531" s="224"/>
      <c r="BU531" s="224"/>
      <c r="BV531" s="224"/>
      <c r="BW531" s="224"/>
      <c r="BX531" s="224"/>
      <c r="BY531" s="224"/>
      <c r="BZ531" s="224"/>
      <c r="CA531" s="224"/>
      <c r="CB531" s="224"/>
      <c r="CC531" s="224"/>
      <c r="CD531" s="224"/>
      <c r="CE531" s="224"/>
      <c r="CF531" s="224"/>
      <c r="CG531" s="224"/>
      <c r="CH531" s="224"/>
      <c r="CI531" s="224"/>
      <c r="CJ531" s="224"/>
      <c r="CK531" s="224"/>
      <c r="CL531" s="224"/>
      <c r="CM531" s="224"/>
    </row>
    <row r="532" spans="1:91" x14ac:dyDescent="0.2">
      <c r="A532" s="222"/>
      <c r="B532" s="222"/>
      <c r="C532" s="133"/>
      <c r="D532" s="134"/>
      <c r="E532" s="135"/>
      <c r="F532" s="136"/>
      <c r="G532" s="136"/>
      <c r="H532" s="137"/>
      <c r="I532" s="136"/>
      <c r="J532" s="138"/>
      <c r="K532" s="136"/>
      <c r="L532" s="139"/>
      <c r="M532" s="136"/>
      <c r="N532" s="134"/>
      <c r="O532" s="136"/>
      <c r="P532" s="136"/>
      <c r="Q532" s="136"/>
      <c r="R532" s="136"/>
      <c r="S532" s="136"/>
      <c r="T532" s="136"/>
      <c r="U532" s="136"/>
      <c r="V532" s="224"/>
      <c r="W532" s="224"/>
      <c r="X532" s="224"/>
      <c r="Y532" s="224"/>
      <c r="Z532" s="224"/>
      <c r="AA532" s="224"/>
      <c r="AB532" s="224"/>
      <c r="AC532" s="224"/>
      <c r="AD532" s="224"/>
      <c r="AE532" s="224"/>
      <c r="AF532" s="224"/>
      <c r="AG532" s="224"/>
      <c r="AH532" s="224"/>
      <c r="AI532" s="224"/>
      <c r="AJ532" s="224"/>
      <c r="AK532" s="224"/>
      <c r="AL532" s="224"/>
      <c r="AM532" s="224"/>
      <c r="AN532" s="224"/>
      <c r="AO532" s="224"/>
      <c r="AP532" s="224"/>
      <c r="AQ532" s="224"/>
      <c r="AR532" s="224"/>
      <c r="AS532" s="224"/>
      <c r="AT532" s="224"/>
      <c r="AU532" s="224"/>
      <c r="AV532" s="224"/>
      <c r="AW532" s="224"/>
      <c r="AX532" s="224"/>
      <c r="AY532" s="224"/>
      <c r="AZ532" s="224"/>
      <c r="BA532" s="224"/>
      <c r="BB532" s="224"/>
      <c r="BC532" s="224"/>
      <c r="BD532" s="224"/>
      <c r="BE532" s="224"/>
      <c r="BF532" s="224"/>
      <c r="BG532" s="224"/>
      <c r="BH532" s="224"/>
      <c r="BI532" s="224"/>
      <c r="BJ532" s="224"/>
      <c r="BK532" s="224"/>
      <c r="BL532" s="224"/>
      <c r="BM532" s="224"/>
      <c r="BN532" s="224"/>
      <c r="BO532" s="224"/>
      <c r="BP532" s="224"/>
      <c r="BQ532" s="224"/>
      <c r="BR532" s="224"/>
      <c r="BS532" s="224"/>
      <c r="BT532" s="224"/>
      <c r="BU532" s="224"/>
      <c r="BV532" s="224"/>
      <c r="BW532" s="224"/>
      <c r="BX532" s="224"/>
      <c r="BY532" s="224"/>
      <c r="BZ532" s="224"/>
      <c r="CA532" s="224"/>
      <c r="CB532" s="224"/>
      <c r="CC532" s="224"/>
      <c r="CD532" s="224"/>
      <c r="CE532" s="224"/>
      <c r="CF532" s="224"/>
      <c r="CG532" s="224"/>
      <c r="CH532" s="224"/>
      <c r="CI532" s="224"/>
      <c r="CJ532" s="224"/>
      <c r="CK532" s="224"/>
      <c r="CL532" s="224"/>
      <c r="CM532" s="224"/>
    </row>
    <row r="533" spans="1:91" x14ac:dyDescent="0.2">
      <c r="A533" s="222"/>
      <c r="B533" s="222"/>
      <c r="C533" s="133"/>
      <c r="D533" s="134"/>
      <c r="E533" s="135"/>
      <c r="F533" s="136"/>
      <c r="G533" s="136"/>
      <c r="H533" s="137"/>
      <c r="I533" s="136"/>
      <c r="J533" s="138"/>
      <c r="K533" s="136"/>
      <c r="L533" s="139"/>
      <c r="M533" s="136"/>
      <c r="N533" s="134"/>
      <c r="O533" s="136"/>
      <c r="P533" s="136"/>
      <c r="Q533" s="136"/>
      <c r="R533" s="136"/>
      <c r="S533" s="136"/>
      <c r="T533" s="136"/>
      <c r="U533" s="136"/>
      <c r="V533" s="224"/>
      <c r="W533" s="224"/>
      <c r="X533" s="224"/>
      <c r="Y533" s="224"/>
      <c r="Z533" s="224"/>
      <c r="AA533" s="224"/>
      <c r="AB533" s="224"/>
      <c r="AC533" s="224"/>
      <c r="AD533" s="224"/>
      <c r="AE533" s="224"/>
      <c r="AF533" s="224"/>
      <c r="AG533" s="224"/>
      <c r="AH533" s="224"/>
      <c r="AI533" s="224"/>
      <c r="AJ533" s="224"/>
      <c r="AK533" s="224"/>
      <c r="AL533" s="224"/>
      <c r="AM533" s="224"/>
      <c r="AN533" s="224"/>
      <c r="AO533" s="224"/>
      <c r="AP533" s="224"/>
      <c r="AQ533" s="224"/>
      <c r="AR533" s="224"/>
      <c r="AS533" s="224"/>
      <c r="AT533" s="224"/>
      <c r="AU533" s="224"/>
      <c r="AV533" s="224"/>
      <c r="AW533" s="224"/>
      <c r="AX533" s="224"/>
      <c r="AY533" s="224"/>
      <c r="AZ533" s="224"/>
      <c r="BA533" s="224"/>
      <c r="BB533" s="224"/>
      <c r="BC533" s="224"/>
      <c r="BD533" s="224"/>
      <c r="BE533" s="224"/>
      <c r="BF533" s="224"/>
      <c r="BG533" s="224"/>
      <c r="BH533" s="224"/>
      <c r="BI533" s="224"/>
      <c r="BJ533" s="224"/>
      <c r="BK533" s="224"/>
      <c r="BL533" s="224"/>
      <c r="BM533" s="224"/>
      <c r="BN533" s="224"/>
      <c r="BO533" s="224"/>
      <c r="BP533" s="224"/>
      <c r="BQ533" s="224"/>
      <c r="BR533" s="224"/>
      <c r="BS533" s="224"/>
      <c r="BT533" s="224"/>
      <c r="BU533" s="224"/>
      <c r="BV533" s="224"/>
      <c r="BW533" s="224"/>
      <c r="BX533" s="224"/>
      <c r="BY533" s="224"/>
      <c r="BZ533" s="224"/>
      <c r="CA533" s="224"/>
      <c r="CB533" s="224"/>
      <c r="CC533" s="224"/>
      <c r="CD533" s="224"/>
      <c r="CE533" s="224"/>
      <c r="CF533" s="224"/>
      <c r="CG533" s="224"/>
      <c r="CH533" s="224"/>
      <c r="CI533" s="224"/>
      <c r="CJ533" s="224"/>
      <c r="CK533" s="224"/>
      <c r="CL533" s="224"/>
      <c r="CM533" s="224"/>
    </row>
    <row r="534" spans="1:91" x14ac:dyDescent="0.2">
      <c r="A534" s="222"/>
      <c r="B534" s="222"/>
      <c r="C534" s="133"/>
      <c r="D534" s="134"/>
      <c r="E534" s="135"/>
      <c r="F534" s="136"/>
      <c r="G534" s="136"/>
      <c r="H534" s="137"/>
      <c r="I534" s="136"/>
      <c r="J534" s="138"/>
      <c r="K534" s="136"/>
      <c r="L534" s="139"/>
      <c r="M534" s="136"/>
      <c r="N534" s="134"/>
      <c r="O534" s="136"/>
      <c r="P534" s="136"/>
      <c r="Q534" s="136"/>
      <c r="R534" s="136"/>
      <c r="S534" s="136"/>
      <c r="T534" s="136"/>
      <c r="U534" s="136"/>
      <c r="V534" s="224"/>
      <c r="W534" s="224"/>
      <c r="X534" s="224"/>
      <c r="Y534" s="224"/>
      <c r="Z534" s="224"/>
      <c r="AA534" s="224"/>
      <c r="AB534" s="224"/>
      <c r="AC534" s="224"/>
      <c r="AD534" s="224"/>
      <c r="AE534" s="224"/>
      <c r="AF534" s="224"/>
      <c r="AG534" s="224"/>
      <c r="AH534" s="224"/>
      <c r="AI534" s="224"/>
      <c r="AJ534" s="224"/>
      <c r="AK534" s="224"/>
      <c r="AL534" s="224"/>
      <c r="AM534" s="224"/>
      <c r="AN534" s="224"/>
      <c r="AO534" s="224"/>
      <c r="AP534" s="224"/>
      <c r="AQ534" s="224"/>
      <c r="AR534" s="224"/>
      <c r="AS534" s="224"/>
      <c r="AT534" s="224"/>
      <c r="AU534" s="224"/>
      <c r="AV534" s="224"/>
      <c r="AW534" s="224"/>
      <c r="AX534" s="224"/>
      <c r="AY534" s="224"/>
      <c r="AZ534" s="224"/>
      <c r="BA534" s="224"/>
      <c r="BB534" s="224"/>
      <c r="BC534" s="224"/>
      <c r="BD534" s="224"/>
      <c r="BE534" s="224"/>
      <c r="BF534" s="224"/>
      <c r="BG534" s="224"/>
      <c r="BH534" s="224"/>
      <c r="BI534" s="224"/>
      <c r="BJ534" s="224"/>
      <c r="BK534" s="224"/>
      <c r="BL534" s="224"/>
      <c r="BM534" s="224"/>
      <c r="BN534" s="224"/>
      <c r="BO534" s="224"/>
      <c r="BP534" s="224"/>
      <c r="BQ534" s="224"/>
      <c r="BR534" s="224"/>
      <c r="BS534" s="224"/>
      <c r="BT534" s="224"/>
      <c r="BU534" s="224"/>
      <c r="BV534" s="224"/>
      <c r="BW534" s="224"/>
      <c r="BX534" s="224"/>
      <c r="BY534" s="224"/>
      <c r="BZ534" s="224"/>
      <c r="CA534" s="224"/>
      <c r="CB534" s="224"/>
      <c r="CC534" s="224"/>
      <c r="CD534" s="224"/>
      <c r="CE534" s="224"/>
      <c r="CF534" s="224"/>
      <c r="CG534" s="224"/>
      <c r="CH534" s="224"/>
      <c r="CI534" s="224"/>
      <c r="CJ534" s="224"/>
      <c r="CK534" s="224"/>
      <c r="CL534" s="224"/>
      <c r="CM534" s="224"/>
    </row>
    <row r="535" spans="1:91" x14ac:dyDescent="0.2">
      <c r="A535" s="222"/>
      <c r="B535" s="222"/>
      <c r="C535" s="133"/>
      <c r="D535" s="134"/>
      <c r="E535" s="135"/>
      <c r="F535" s="136"/>
      <c r="G535" s="136"/>
      <c r="H535" s="137"/>
      <c r="I535" s="136"/>
      <c r="J535" s="138"/>
      <c r="K535" s="136"/>
      <c r="L535" s="139"/>
      <c r="M535" s="136"/>
      <c r="N535" s="134"/>
      <c r="O535" s="136"/>
      <c r="P535" s="136"/>
      <c r="Q535" s="136"/>
      <c r="R535" s="136"/>
      <c r="S535" s="136"/>
      <c r="T535" s="136"/>
      <c r="U535" s="136"/>
      <c r="V535" s="224"/>
      <c r="W535" s="224"/>
      <c r="X535" s="224"/>
      <c r="Y535" s="224"/>
      <c r="Z535" s="224"/>
      <c r="AA535" s="224"/>
      <c r="AB535" s="224"/>
      <c r="AC535" s="224"/>
      <c r="AD535" s="224"/>
      <c r="AE535" s="224"/>
      <c r="AF535" s="224"/>
      <c r="AG535" s="224"/>
      <c r="AH535" s="224"/>
      <c r="AI535" s="224"/>
      <c r="AJ535" s="224"/>
      <c r="AK535" s="224"/>
      <c r="AL535" s="224"/>
      <c r="AM535" s="224"/>
      <c r="AN535" s="224"/>
      <c r="AO535" s="224"/>
      <c r="AP535" s="224"/>
      <c r="AQ535" s="224"/>
      <c r="AR535" s="224"/>
      <c r="AS535" s="224"/>
      <c r="AT535" s="224"/>
      <c r="AU535" s="224"/>
      <c r="AV535" s="224"/>
      <c r="AW535" s="224"/>
      <c r="AX535" s="224"/>
      <c r="AY535" s="224"/>
      <c r="AZ535" s="224"/>
      <c r="BA535" s="224"/>
      <c r="BB535" s="224"/>
      <c r="BC535" s="224"/>
      <c r="BD535" s="224"/>
      <c r="BE535" s="224"/>
      <c r="BF535" s="224"/>
      <c r="BG535" s="224"/>
      <c r="BH535" s="224"/>
      <c r="BI535" s="224"/>
      <c r="BJ535" s="224"/>
      <c r="BK535" s="224"/>
      <c r="BL535" s="224"/>
      <c r="BM535" s="224"/>
      <c r="BN535" s="224"/>
      <c r="BO535" s="224"/>
      <c r="BP535" s="224"/>
      <c r="BQ535" s="224"/>
      <c r="BR535" s="224"/>
      <c r="BS535" s="224"/>
      <c r="BT535" s="224"/>
      <c r="BU535" s="224"/>
      <c r="BV535" s="224"/>
      <c r="BW535" s="224"/>
      <c r="BX535" s="224"/>
      <c r="BY535" s="224"/>
      <c r="BZ535" s="224"/>
      <c r="CA535" s="224"/>
      <c r="CB535" s="224"/>
      <c r="CC535" s="224"/>
      <c r="CD535" s="224"/>
      <c r="CE535" s="224"/>
      <c r="CF535" s="224"/>
      <c r="CG535" s="224"/>
      <c r="CH535" s="224"/>
      <c r="CI535" s="224"/>
      <c r="CJ535" s="224"/>
      <c r="CK535" s="224"/>
      <c r="CL535" s="224"/>
      <c r="CM535" s="224"/>
    </row>
    <row r="536" spans="1:91" x14ac:dyDescent="0.2">
      <c r="A536" s="222"/>
      <c r="B536" s="222"/>
      <c r="C536" s="133"/>
      <c r="D536" s="134"/>
      <c r="E536" s="135"/>
      <c r="F536" s="136"/>
      <c r="G536" s="136"/>
      <c r="H536" s="137"/>
      <c r="I536" s="136"/>
      <c r="J536" s="138"/>
      <c r="K536" s="136"/>
      <c r="L536" s="139"/>
      <c r="M536" s="136"/>
      <c r="N536" s="134"/>
      <c r="O536" s="136"/>
      <c r="P536" s="136"/>
      <c r="Q536" s="136"/>
      <c r="R536" s="136"/>
      <c r="S536" s="136"/>
      <c r="T536" s="136"/>
      <c r="U536" s="136"/>
      <c r="V536" s="224"/>
      <c r="W536" s="224"/>
      <c r="X536" s="224"/>
      <c r="Y536" s="224"/>
      <c r="Z536" s="224"/>
      <c r="AA536" s="224"/>
      <c r="AB536" s="224"/>
      <c r="AC536" s="224"/>
      <c r="AD536" s="224"/>
      <c r="AE536" s="224"/>
      <c r="AF536" s="224"/>
      <c r="AG536" s="224"/>
      <c r="AH536" s="224"/>
      <c r="AI536" s="224"/>
      <c r="AJ536" s="224"/>
      <c r="AK536" s="224"/>
      <c r="AL536" s="224"/>
      <c r="AM536" s="224"/>
      <c r="AN536" s="224"/>
      <c r="AO536" s="224"/>
      <c r="AP536" s="224"/>
      <c r="AQ536" s="224"/>
      <c r="AR536" s="224"/>
      <c r="AS536" s="224"/>
      <c r="AT536" s="224"/>
      <c r="AU536" s="224"/>
      <c r="AV536" s="224"/>
      <c r="AW536" s="224"/>
      <c r="AX536" s="224"/>
      <c r="AY536" s="224"/>
      <c r="AZ536" s="224"/>
      <c r="BA536" s="224"/>
      <c r="BB536" s="224"/>
      <c r="BC536" s="224"/>
      <c r="BD536" s="224"/>
      <c r="BE536" s="224"/>
      <c r="BF536" s="224"/>
      <c r="BG536" s="224"/>
      <c r="BH536" s="224"/>
      <c r="BI536" s="224"/>
      <c r="BJ536" s="224"/>
      <c r="BK536" s="224"/>
      <c r="BL536" s="224"/>
      <c r="BM536" s="224"/>
      <c r="BN536" s="224"/>
      <c r="BO536" s="224"/>
      <c r="BP536" s="224"/>
      <c r="BQ536" s="224"/>
      <c r="BR536" s="224"/>
      <c r="BS536" s="224"/>
      <c r="BT536" s="224"/>
      <c r="BU536" s="224"/>
      <c r="BV536" s="224"/>
      <c r="BW536" s="224"/>
      <c r="BX536" s="224"/>
      <c r="BY536" s="224"/>
      <c r="BZ536" s="224"/>
      <c r="CA536" s="224"/>
      <c r="CB536" s="224"/>
      <c r="CC536" s="224"/>
      <c r="CD536" s="224"/>
      <c r="CE536" s="224"/>
      <c r="CF536" s="224"/>
      <c r="CG536" s="224"/>
      <c r="CH536" s="224"/>
      <c r="CI536" s="224"/>
      <c r="CJ536" s="224"/>
      <c r="CK536" s="224"/>
      <c r="CL536" s="224"/>
      <c r="CM536" s="224"/>
    </row>
    <row r="537" spans="1:91" x14ac:dyDescent="0.2">
      <c r="A537" s="222"/>
      <c r="B537" s="222"/>
      <c r="C537" s="133"/>
      <c r="D537" s="134"/>
      <c r="E537" s="135"/>
      <c r="F537" s="136"/>
      <c r="G537" s="136"/>
      <c r="H537" s="137"/>
      <c r="I537" s="136"/>
      <c r="J537" s="138"/>
      <c r="K537" s="136"/>
      <c r="L537" s="139"/>
      <c r="M537" s="136"/>
      <c r="N537" s="134"/>
      <c r="O537" s="136"/>
      <c r="P537" s="136"/>
      <c r="Q537" s="136"/>
      <c r="R537" s="136"/>
      <c r="S537" s="136"/>
      <c r="T537" s="136"/>
      <c r="U537" s="136"/>
      <c r="V537" s="224"/>
      <c r="W537" s="224"/>
      <c r="X537" s="224"/>
      <c r="Y537" s="224"/>
      <c r="Z537" s="224"/>
      <c r="AA537" s="224"/>
      <c r="AB537" s="224"/>
      <c r="AC537" s="224"/>
      <c r="AD537" s="224"/>
      <c r="AE537" s="224"/>
      <c r="AF537" s="224"/>
      <c r="AG537" s="224"/>
      <c r="AH537" s="224"/>
      <c r="AI537" s="224"/>
      <c r="AJ537" s="224"/>
      <c r="AK537" s="224"/>
      <c r="AL537" s="224"/>
      <c r="AM537" s="224"/>
      <c r="AN537" s="224"/>
      <c r="AO537" s="224"/>
      <c r="AP537" s="224"/>
      <c r="AQ537" s="224"/>
      <c r="AR537" s="224"/>
      <c r="AS537" s="224"/>
      <c r="AT537" s="224"/>
      <c r="AU537" s="224"/>
      <c r="AV537" s="224"/>
      <c r="AW537" s="224"/>
      <c r="AX537" s="224"/>
      <c r="AY537" s="224"/>
      <c r="AZ537" s="224"/>
      <c r="BA537" s="224"/>
      <c r="BB537" s="224"/>
      <c r="BC537" s="224"/>
      <c r="BD537" s="224"/>
      <c r="BE537" s="224"/>
      <c r="BF537" s="224"/>
      <c r="BG537" s="224"/>
      <c r="BH537" s="224"/>
      <c r="BI537" s="224"/>
      <c r="BJ537" s="224"/>
      <c r="BK537" s="224"/>
      <c r="BL537" s="224"/>
      <c r="BM537" s="224"/>
      <c r="BN537" s="224"/>
      <c r="BO537" s="224"/>
      <c r="BP537" s="224"/>
      <c r="BQ537" s="224"/>
      <c r="BR537" s="224"/>
      <c r="BS537" s="224"/>
      <c r="BT537" s="224"/>
      <c r="BU537" s="224"/>
      <c r="BV537" s="224"/>
      <c r="BW537" s="224"/>
      <c r="BX537" s="224"/>
      <c r="BY537" s="224"/>
      <c r="BZ537" s="224"/>
      <c r="CA537" s="224"/>
      <c r="CB537" s="224"/>
      <c r="CC537" s="224"/>
      <c r="CD537" s="224"/>
      <c r="CE537" s="224"/>
      <c r="CF537" s="224"/>
      <c r="CG537" s="224"/>
      <c r="CH537" s="224"/>
      <c r="CI537" s="224"/>
      <c r="CJ537" s="224"/>
      <c r="CK537" s="224"/>
      <c r="CL537" s="224"/>
      <c r="CM537" s="224"/>
    </row>
    <row r="538" spans="1:91" x14ac:dyDescent="0.2">
      <c r="A538" s="222"/>
      <c r="B538" s="222"/>
      <c r="C538" s="133"/>
      <c r="D538" s="134"/>
      <c r="E538" s="135"/>
      <c r="F538" s="136"/>
      <c r="G538" s="136"/>
      <c r="H538" s="137"/>
      <c r="I538" s="136"/>
      <c r="J538" s="138"/>
      <c r="K538" s="136"/>
      <c r="L538" s="139"/>
      <c r="M538" s="136"/>
      <c r="N538" s="134"/>
      <c r="O538" s="136"/>
      <c r="P538" s="136"/>
      <c r="Q538" s="136"/>
      <c r="R538" s="136"/>
      <c r="S538" s="136"/>
      <c r="T538" s="136"/>
      <c r="U538" s="136"/>
      <c r="V538" s="224"/>
      <c r="W538" s="224"/>
      <c r="X538" s="224"/>
      <c r="Y538" s="224"/>
      <c r="Z538" s="224"/>
      <c r="AA538" s="224"/>
      <c r="AB538" s="224"/>
      <c r="AC538" s="224"/>
      <c r="AD538" s="224"/>
      <c r="AE538" s="224"/>
      <c r="AF538" s="224"/>
      <c r="AG538" s="224"/>
      <c r="AH538" s="224"/>
      <c r="AI538" s="224"/>
      <c r="AJ538" s="224"/>
      <c r="AK538" s="224"/>
      <c r="AL538" s="224"/>
      <c r="AM538" s="224"/>
      <c r="AN538" s="224"/>
      <c r="AO538" s="224"/>
      <c r="AP538" s="224"/>
      <c r="AQ538" s="224"/>
      <c r="AR538" s="224"/>
      <c r="AS538" s="224"/>
      <c r="AT538" s="224"/>
      <c r="AU538" s="224"/>
      <c r="AV538" s="224"/>
      <c r="AW538" s="224"/>
      <c r="AX538" s="224"/>
      <c r="AY538" s="224"/>
      <c r="AZ538" s="224"/>
      <c r="BA538" s="224"/>
      <c r="BB538" s="224"/>
      <c r="BC538" s="224"/>
      <c r="BD538" s="224"/>
      <c r="BE538" s="224"/>
      <c r="BF538" s="224"/>
      <c r="BG538" s="224"/>
      <c r="BH538" s="224"/>
      <c r="BI538" s="224"/>
      <c r="BJ538" s="224"/>
      <c r="BK538" s="224"/>
      <c r="BL538" s="224"/>
      <c r="BM538" s="224"/>
      <c r="BN538" s="224"/>
      <c r="BO538" s="224"/>
      <c r="BP538" s="224"/>
      <c r="BQ538" s="224"/>
      <c r="BR538" s="224"/>
      <c r="BS538" s="224"/>
      <c r="BT538" s="224"/>
      <c r="BU538" s="224"/>
      <c r="BV538" s="224"/>
      <c r="BW538" s="224"/>
      <c r="BX538" s="224"/>
      <c r="BY538" s="224"/>
      <c r="BZ538" s="224"/>
      <c r="CA538" s="224"/>
      <c r="CB538" s="224"/>
      <c r="CC538" s="224"/>
      <c r="CD538" s="224"/>
      <c r="CE538" s="224"/>
      <c r="CF538" s="224"/>
      <c r="CG538" s="224"/>
      <c r="CH538" s="224"/>
      <c r="CI538" s="224"/>
      <c r="CJ538" s="224"/>
      <c r="CK538" s="224"/>
      <c r="CL538" s="224"/>
      <c r="CM538" s="224"/>
    </row>
    <row r="539" spans="1:91" x14ac:dyDescent="0.2">
      <c r="A539" s="222"/>
      <c r="B539" s="222"/>
      <c r="C539" s="133"/>
      <c r="D539" s="134"/>
      <c r="E539" s="135"/>
      <c r="F539" s="136"/>
      <c r="G539" s="136"/>
      <c r="H539" s="137"/>
      <c r="I539" s="136"/>
      <c r="J539" s="138"/>
      <c r="K539" s="136"/>
      <c r="L539" s="139"/>
      <c r="M539" s="136"/>
      <c r="N539" s="134"/>
      <c r="O539" s="136"/>
      <c r="P539" s="136"/>
      <c r="Q539" s="136"/>
      <c r="R539" s="136"/>
      <c r="S539" s="136"/>
      <c r="T539" s="136"/>
      <c r="U539" s="136"/>
      <c r="V539" s="224"/>
      <c r="W539" s="224"/>
      <c r="X539" s="224"/>
      <c r="Y539" s="224"/>
      <c r="Z539" s="224"/>
      <c r="AA539" s="224"/>
      <c r="AB539" s="224"/>
      <c r="AC539" s="224"/>
      <c r="AD539" s="224"/>
      <c r="AE539" s="224"/>
      <c r="AF539" s="224"/>
      <c r="AG539" s="224"/>
      <c r="AH539" s="224"/>
      <c r="AI539" s="224"/>
      <c r="AJ539" s="224"/>
      <c r="AK539" s="224"/>
      <c r="AL539" s="224"/>
      <c r="AM539" s="224"/>
      <c r="AN539" s="224"/>
      <c r="AO539" s="224"/>
      <c r="AP539" s="224"/>
      <c r="AQ539" s="224"/>
      <c r="AR539" s="224"/>
      <c r="AS539" s="224"/>
      <c r="AT539" s="224"/>
      <c r="AU539" s="224"/>
      <c r="AV539" s="224"/>
      <c r="AW539" s="224"/>
      <c r="AX539" s="224"/>
      <c r="AY539" s="224"/>
      <c r="AZ539" s="224"/>
      <c r="BA539" s="224"/>
      <c r="BB539" s="224"/>
      <c r="BC539" s="224"/>
      <c r="BD539" s="224"/>
      <c r="BE539" s="224"/>
      <c r="BF539" s="224"/>
      <c r="BG539" s="224"/>
      <c r="BH539" s="224"/>
      <c r="BI539" s="224"/>
      <c r="BJ539" s="224"/>
      <c r="BK539" s="224"/>
      <c r="BL539" s="224"/>
      <c r="BM539" s="224"/>
      <c r="BN539" s="224"/>
      <c r="BO539" s="224"/>
      <c r="BP539" s="224"/>
      <c r="BQ539" s="224"/>
      <c r="BR539" s="224"/>
      <c r="BS539" s="224"/>
      <c r="BT539" s="224"/>
      <c r="BU539" s="224"/>
      <c r="BV539" s="224"/>
      <c r="BW539" s="224"/>
      <c r="BX539" s="224"/>
      <c r="BY539" s="224"/>
      <c r="BZ539" s="224"/>
      <c r="CA539" s="224"/>
      <c r="CB539" s="224"/>
      <c r="CC539" s="224"/>
      <c r="CD539" s="224"/>
      <c r="CE539" s="224"/>
      <c r="CF539" s="224"/>
      <c r="CG539" s="224"/>
      <c r="CH539" s="224"/>
      <c r="CI539" s="224"/>
      <c r="CJ539" s="224"/>
      <c r="CK539" s="224"/>
      <c r="CL539" s="224"/>
      <c r="CM539" s="224"/>
    </row>
    <row r="540" spans="1:91" x14ac:dyDescent="0.2">
      <c r="A540" s="222"/>
      <c r="B540" s="222"/>
      <c r="C540" s="133"/>
      <c r="D540" s="134"/>
      <c r="E540" s="135"/>
      <c r="F540" s="136"/>
      <c r="G540" s="136"/>
      <c r="H540" s="137"/>
      <c r="I540" s="136"/>
      <c r="J540" s="138"/>
      <c r="K540" s="136"/>
      <c r="L540" s="139"/>
      <c r="M540" s="136"/>
      <c r="N540" s="134"/>
      <c r="O540" s="136"/>
      <c r="P540" s="136"/>
      <c r="Q540" s="136"/>
      <c r="R540" s="136"/>
      <c r="S540" s="136"/>
      <c r="T540" s="136"/>
      <c r="U540" s="136"/>
      <c r="V540" s="224"/>
      <c r="W540" s="224"/>
      <c r="X540" s="224"/>
      <c r="Y540" s="224"/>
      <c r="Z540" s="224"/>
      <c r="AA540" s="224"/>
      <c r="AB540" s="224"/>
      <c r="AC540" s="224"/>
      <c r="AD540" s="224"/>
      <c r="AE540" s="224"/>
      <c r="AF540" s="224"/>
      <c r="AG540" s="224"/>
      <c r="AH540" s="224"/>
      <c r="AI540" s="224"/>
      <c r="AJ540" s="224"/>
      <c r="AK540" s="224"/>
      <c r="AL540" s="224"/>
      <c r="AM540" s="224"/>
      <c r="AN540" s="224"/>
      <c r="AO540" s="224"/>
      <c r="AP540" s="224"/>
      <c r="AQ540" s="224"/>
      <c r="AR540" s="224"/>
      <c r="AS540" s="224"/>
      <c r="AT540" s="224"/>
      <c r="AU540" s="224"/>
      <c r="AV540" s="224"/>
      <c r="AW540" s="224"/>
      <c r="AX540" s="224"/>
      <c r="AY540" s="224"/>
      <c r="AZ540" s="224"/>
      <c r="BA540" s="224"/>
      <c r="BB540" s="224"/>
      <c r="BC540" s="224"/>
      <c r="BD540" s="224"/>
      <c r="BE540" s="224"/>
      <c r="BF540" s="224"/>
      <c r="BG540" s="224"/>
      <c r="BH540" s="224"/>
      <c r="BI540" s="224"/>
      <c r="BJ540" s="224"/>
      <c r="BK540" s="224"/>
      <c r="BL540" s="224"/>
      <c r="BM540" s="224"/>
      <c r="BN540" s="224"/>
      <c r="BO540" s="224"/>
      <c r="BP540" s="224"/>
      <c r="BQ540" s="224"/>
      <c r="BR540" s="224"/>
      <c r="BS540" s="224"/>
      <c r="BT540" s="224"/>
      <c r="BU540" s="224"/>
      <c r="BV540" s="224"/>
      <c r="BW540" s="224"/>
      <c r="BX540" s="224"/>
      <c r="BY540" s="224"/>
      <c r="BZ540" s="224"/>
      <c r="CA540" s="224"/>
      <c r="CB540" s="224"/>
      <c r="CC540" s="224"/>
      <c r="CD540" s="224"/>
      <c r="CE540" s="224"/>
      <c r="CF540" s="224"/>
      <c r="CG540" s="224"/>
      <c r="CH540" s="224"/>
      <c r="CI540" s="224"/>
      <c r="CJ540" s="224"/>
      <c r="CK540" s="224"/>
      <c r="CL540" s="224"/>
      <c r="CM540" s="224"/>
    </row>
    <row r="541" spans="1:91" x14ac:dyDescent="0.2">
      <c r="A541" s="222"/>
      <c r="B541" s="222"/>
      <c r="C541" s="133"/>
      <c r="D541" s="134"/>
      <c r="E541" s="135"/>
      <c r="F541" s="136"/>
      <c r="G541" s="136"/>
      <c r="H541" s="137"/>
      <c r="I541" s="136"/>
      <c r="J541" s="138"/>
      <c r="K541" s="136"/>
      <c r="L541" s="139"/>
      <c r="M541" s="136"/>
      <c r="N541" s="134"/>
      <c r="O541" s="136"/>
      <c r="P541" s="136"/>
      <c r="Q541" s="136"/>
      <c r="R541" s="136"/>
      <c r="S541" s="136"/>
      <c r="T541" s="136"/>
      <c r="U541" s="136"/>
      <c r="V541" s="224"/>
      <c r="W541" s="224"/>
      <c r="X541" s="224"/>
      <c r="Y541" s="224"/>
      <c r="Z541" s="224"/>
      <c r="AA541" s="224"/>
      <c r="AB541" s="224"/>
      <c r="AC541" s="224"/>
      <c r="AD541" s="224"/>
      <c r="AE541" s="224"/>
      <c r="AF541" s="224"/>
      <c r="AG541" s="224"/>
      <c r="AH541" s="224"/>
      <c r="AI541" s="224"/>
      <c r="AJ541" s="224"/>
      <c r="AK541" s="224"/>
      <c r="AL541" s="224"/>
      <c r="AM541" s="224"/>
      <c r="AN541" s="224"/>
      <c r="AO541" s="224"/>
      <c r="AP541" s="224"/>
      <c r="AQ541" s="224"/>
      <c r="AR541" s="224"/>
      <c r="AS541" s="224"/>
      <c r="AT541" s="224"/>
      <c r="AU541" s="224"/>
      <c r="AV541" s="224"/>
      <c r="AW541" s="224"/>
      <c r="AX541" s="224"/>
      <c r="AY541" s="224"/>
      <c r="AZ541" s="224"/>
      <c r="BA541" s="224"/>
      <c r="BB541" s="224"/>
      <c r="BC541" s="224"/>
      <c r="BD541" s="224"/>
      <c r="BE541" s="224"/>
      <c r="BF541" s="224"/>
      <c r="BG541" s="224"/>
      <c r="BH541" s="224"/>
      <c r="BI541" s="224"/>
      <c r="BJ541" s="224"/>
      <c r="BK541" s="224"/>
      <c r="BL541" s="224"/>
      <c r="BM541" s="224"/>
      <c r="BN541" s="224"/>
      <c r="BO541" s="224"/>
      <c r="BP541" s="224"/>
      <c r="BQ541" s="224"/>
      <c r="BR541" s="224"/>
      <c r="BS541" s="224"/>
      <c r="BT541" s="224"/>
      <c r="BU541" s="224"/>
      <c r="BV541" s="224"/>
      <c r="BW541" s="224"/>
      <c r="BX541" s="224"/>
      <c r="BY541" s="224"/>
      <c r="BZ541" s="224"/>
      <c r="CA541" s="224"/>
      <c r="CB541" s="224"/>
      <c r="CC541" s="224"/>
      <c r="CD541" s="224"/>
      <c r="CE541" s="224"/>
      <c r="CF541" s="224"/>
      <c r="CG541" s="224"/>
      <c r="CH541" s="224"/>
      <c r="CI541" s="224"/>
      <c r="CJ541" s="224"/>
      <c r="CK541" s="224"/>
      <c r="CL541" s="224"/>
      <c r="CM541" s="224"/>
    </row>
    <row r="542" spans="1:91" x14ac:dyDescent="0.2">
      <c r="A542" s="222"/>
      <c r="B542" s="222"/>
      <c r="C542" s="133"/>
      <c r="D542" s="134"/>
      <c r="E542" s="135"/>
      <c r="F542" s="136"/>
      <c r="G542" s="136"/>
      <c r="H542" s="137"/>
      <c r="I542" s="136"/>
      <c r="J542" s="138"/>
      <c r="K542" s="136"/>
      <c r="L542" s="139"/>
      <c r="M542" s="136"/>
      <c r="N542" s="134"/>
      <c r="O542" s="136"/>
      <c r="P542" s="136"/>
      <c r="Q542" s="136"/>
      <c r="R542" s="136"/>
      <c r="S542" s="136"/>
      <c r="T542" s="136"/>
      <c r="U542" s="136"/>
      <c r="V542" s="224"/>
      <c r="W542" s="224"/>
      <c r="X542" s="224"/>
      <c r="Y542" s="224"/>
      <c r="Z542" s="224"/>
      <c r="AA542" s="224"/>
      <c r="AB542" s="224"/>
      <c r="AC542" s="224"/>
      <c r="AD542" s="224"/>
      <c r="AE542" s="224"/>
      <c r="AF542" s="224"/>
      <c r="AG542" s="224"/>
      <c r="AH542" s="224"/>
      <c r="AI542" s="224"/>
      <c r="AJ542" s="224"/>
      <c r="AK542" s="224"/>
      <c r="AL542" s="224"/>
      <c r="AM542" s="224"/>
      <c r="AN542" s="224"/>
      <c r="AO542" s="224"/>
      <c r="AP542" s="224"/>
      <c r="AQ542" s="224"/>
      <c r="AR542" s="224"/>
      <c r="AS542" s="224"/>
      <c r="AT542" s="224"/>
      <c r="AU542" s="224"/>
      <c r="AV542" s="224"/>
      <c r="AW542" s="224"/>
      <c r="AX542" s="224"/>
      <c r="AY542" s="224"/>
      <c r="AZ542" s="224"/>
      <c r="BA542" s="224"/>
      <c r="BB542" s="224"/>
      <c r="BC542" s="224"/>
      <c r="BD542" s="224"/>
      <c r="BE542" s="224"/>
      <c r="BF542" s="224"/>
      <c r="BG542" s="224"/>
      <c r="BH542" s="224"/>
      <c r="BI542" s="224"/>
      <c r="BJ542" s="224"/>
      <c r="BK542" s="224"/>
      <c r="BL542" s="224"/>
      <c r="BM542" s="224"/>
      <c r="BN542" s="224"/>
      <c r="BO542" s="224"/>
      <c r="BP542" s="224"/>
      <c r="BQ542" s="224"/>
      <c r="BR542" s="224"/>
      <c r="BS542" s="224"/>
      <c r="BT542" s="224"/>
      <c r="BU542" s="224"/>
      <c r="BV542" s="224"/>
      <c r="BW542" s="224"/>
      <c r="BX542" s="224"/>
      <c r="BY542" s="224"/>
      <c r="BZ542" s="224"/>
      <c r="CA542" s="224"/>
      <c r="CB542" s="224"/>
      <c r="CC542" s="224"/>
      <c r="CD542" s="224"/>
      <c r="CE542" s="224"/>
      <c r="CF542" s="224"/>
      <c r="CG542" s="224"/>
      <c r="CH542" s="224"/>
      <c r="CI542" s="224"/>
      <c r="CJ542" s="224"/>
      <c r="CK542" s="224"/>
      <c r="CL542" s="224"/>
      <c r="CM542" s="224"/>
    </row>
    <row r="543" spans="1:91" x14ac:dyDescent="0.2">
      <c r="A543" s="222"/>
      <c r="B543" s="222"/>
      <c r="C543" s="133"/>
      <c r="D543" s="134"/>
      <c r="E543" s="135"/>
      <c r="F543" s="136"/>
      <c r="G543" s="136"/>
      <c r="H543" s="137"/>
      <c r="I543" s="136"/>
      <c r="J543" s="138"/>
      <c r="K543" s="136"/>
      <c r="L543" s="139"/>
      <c r="M543" s="136"/>
      <c r="N543" s="134"/>
      <c r="O543" s="136"/>
      <c r="P543" s="136"/>
      <c r="Q543" s="136"/>
      <c r="R543" s="136"/>
      <c r="S543" s="136"/>
      <c r="T543" s="136"/>
      <c r="U543" s="136"/>
      <c r="V543" s="224"/>
      <c r="W543" s="224"/>
      <c r="X543" s="224"/>
      <c r="Y543" s="224"/>
      <c r="Z543" s="224"/>
      <c r="AA543" s="224"/>
      <c r="AB543" s="224"/>
      <c r="AC543" s="224"/>
      <c r="AD543" s="224"/>
      <c r="AE543" s="224"/>
      <c r="AF543" s="224"/>
      <c r="AG543" s="224"/>
      <c r="AH543" s="224"/>
      <c r="AI543" s="224"/>
      <c r="AJ543" s="224"/>
      <c r="AK543" s="224"/>
      <c r="AL543" s="224"/>
      <c r="AM543" s="224"/>
      <c r="AN543" s="224"/>
      <c r="AO543" s="224"/>
      <c r="AP543" s="224"/>
      <c r="AQ543" s="224"/>
      <c r="AR543" s="224"/>
      <c r="AS543" s="224"/>
      <c r="AT543" s="224"/>
      <c r="AU543" s="224"/>
      <c r="AV543" s="224"/>
      <c r="AW543" s="224"/>
      <c r="AX543" s="224"/>
      <c r="AY543" s="224"/>
      <c r="AZ543" s="224"/>
      <c r="BA543" s="224"/>
      <c r="BB543" s="224"/>
      <c r="BC543" s="224"/>
      <c r="BD543" s="224"/>
      <c r="BE543" s="224"/>
      <c r="BF543" s="224"/>
      <c r="BG543" s="224"/>
      <c r="BH543" s="224"/>
      <c r="BI543" s="224"/>
      <c r="BJ543" s="224"/>
      <c r="BK543" s="224"/>
      <c r="BL543" s="224"/>
      <c r="BM543" s="224"/>
      <c r="BN543" s="224"/>
      <c r="BO543" s="224"/>
      <c r="BP543" s="224"/>
      <c r="BQ543" s="224"/>
      <c r="BR543" s="224"/>
      <c r="BS543" s="224"/>
      <c r="BT543" s="224"/>
      <c r="BU543" s="224"/>
      <c r="BV543" s="224"/>
      <c r="BW543" s="224"/>
      <c r="BX543" s="224"/>
      <c r="BY543" s="224"/>
      <c r="BZ543" s="224"/>
      <c r="CA543" s="224"/>
      <c r="CB543" s="224"/>
      <c r="CC543" s="224"/>
      <c r="CD543" s="224"/>
      <c r="CE543" s="224"/>
      <c r="CF543" s="224"/>
      <c r="CG543" s="224"/>
      <c r="CH543" s="224"/>
      <c r="CI543" s="224"/>
      <c r="CJ543" s="224"/>
      <c r="CK543" s="224"/>
      <c r="CL543" s="224"/>
      <c r="CM543" s="224"/>
    </row>
    <row r="544" spans="1:91" x14ac:dyDescent="0.2">
      <c r="A544" s="222"/>
      <c r="B544" s="222"/>
      <c r="C544" s="133"/>
      <c r="D544" s="134"/>
      <c r="E544" s="135"/>
      <c r="F544" s="136"/>
      <c r="G544" s="136"/>
      <c r="H544" s="137"/>
      <c r="I544" s="136"/>
      <c r="J544" s="138"/>
      <c r="K544" s="136"/>
      <c r="L544" s="139"/>
      <c r="M544" s="136"/>
      <c r="N544" s="134"/>
      <c r="O544" s="136"/>
      <c r="P544" s="136"/>
      <c r="Q544" s="136"/>
      <c r="R544" s="136"/>
      <c r="S544" s="136"/>
      <c r="T544" s="136"/>
      <c r="U544" s="136"/>
      <c r="V544" s="224"/>
      <c r="W544" s="224"/>
      <c r="X544" s="224"/>
      <c r="Y544" s="224"/>
      <c r="Z544" s="224"/>
      <c r="AA544" s="224"/>
      <c r="AB544" s="224"/>
      <c r="AC544" s="224"/>
      <c r="AD544" s="224"/>
      <c r="AE544" s="224"/>
      <c r="AF544" s="224"/>
      <c r="AG544" s="224"/>
      <c r="AH544" s="224"/>
      <c r="AI544" s="224"/>
      <c r="AJ544" s="224"/>
      <c r="AK544" s="224"/>
      <c r="AL544" s="224"/>
      <c r="AM544" s="224"/>
      <c r="AN544" s="224"/>
      <c r="AO544" s="224"/>
      <c r="AP544" s="224"/>
      <c r="AQ544" s="224"/>
      <c r="AR544" s="224"/>
      <c r="AS544" s="224"/>
      <c r="AT544" s="224"/>
      <c r="AU544" s="224"/>
      <c r="AV544" s="224"/>
      <c r="AW544" s="224"/>
      <c r="AX544" s="224"/>
      <c r="AY544" s="224"/>
      <c r="AZ544" s="224"/>
      <c r="BA544" s="224"/>
      <c r="BB544" s="224"/>
      <c r="BC544" s="224"/>
      <c r="BD544" s="224"/>
      <c r="BE544" s="224"/>
      <c r="BF544" s="224"/>
      <c r="BG544" s="224"/>
      <c r="BH544" s="224"/>
      <c r="BI544" s="224"/>
      <c r="BJ544" s="224"/>
      <c r="BK544" s="224"/>
      <c r="BL544" s="224"/>
      <c r="BM544" s="224"/>
      <c r="BN544" s="224"/>
      <c r="BO544" s="224"/>
      <c r="BP544" s="224"/>
      <c r="BQ544" s="224"/>
      <c r="BR544" s="224"/>
      <c r="BS544" s="224"/>
      <c r="BT544" s="224"/>
      <c r="BU544" s="224"/>
      <c r="BV544" s="224"/>
      <c r="BW544" s="224"/>
      <c r="BX544" s="224"/>
      <c r="BY544" s="224"/>
      <c r="BZ544" s="224"/>
      <c r="CA544" s="224"/>
      <c r="CB544" s="224"/>
      <c r="CC544" s="224"/>
      <c r="CD544" s="224"/>
      <c r="CE544" s="224"/>
      <c r="CF544" s="224"/>
      <c r="CG544" s="224"/>
      <c r="CH544" s="224"/>
      <c r="CI544" s="224"/>
      <c r="CJ544" s="224"/>
      <c r="CK544" s="224"/>
      <c r="CL544" s="224"/>
      <c r="CM544" s="224"/>
    </row>
    <row r="545" spans="1:91" x14ac:dyDescent="0.2">
      <c r="A545" s="222"/>
      <c r="B545" s="222"/>
      <c r="C545" s="133"/>
      <c r="D545" s="134"/>
      <c r="E545" s="135"/>
      <c r="F545" s="136"/>
      <c r="G545" s="136"/>
      <c r="H545" s="137"/>
      <c r="I545" s="136"/>
      <c r="J545" s="138"/>
      <c r="K545" s="136"/>
      <c r="L545" s="139"/>
      <c r="M545" s="136"/>
      <c r="N545" s="134"/>
      <c r="O545" s="136"/>
      <c r="P545" s="136"/>
      <c r="Q545" s="136"/>
      <c r="R545" s="136"/>
      <c r="S545" s="136"/>
      <c r="T545" s="136"/>
      <c r="U545" s="136"/>
      <c r="V545" s="224"/>
      <c r="W545" s="224"/>
      <c r="X545" s="224"/>
      <c r="Y545" s="224"/>
      <c r="Z545" s="224"/>
      <c r="AA545" s="224"/>
      <c r="AB545" s="224"/>
      <c r="AC545" s="224"/>
      <c r="AD545" s="224"/>
      <c r="AE545" s="224"/>
      <c r="AF545" s="224"/>
      <c r="AG545" s="224"/>
      <c r="AH545" s="224"/>
      <c r="AI545" s="224"/>
      <c r="AJ545" s="224"/>
      <c r="AK545" s="224"/>
      <c r="AL545" s="224"/>
      <c r="AM545" s="224"/>
      <c r="AN545" s="224"/>
      <c r="AO545" s="224"/>
      <c r="AP545" s="224"/>
      <c r="AQ545" s="224"/>
      <c r="AR545" s="224"/>
      <c r="AS545" s="224"/>
      <c r="AT545" s="224"/>
      <c r="AU545" s="224"/>
      <c r="AV545" s="224"/>
      <c r="AW545" s="224"/>
      <c r="AX545" s="224"/>
      <c r="AY545" s="224"/>
      <c r="AZ545" s="224"/>
      <c r="BA545" s="224"/>
      <c r="BB545" s="224"/>
      <c r="BC545" s="224"/>
      <c r="BD545" s="224"/>
      <c r="BE545" s="224"/>
      <c r="BF545" s="224"/>
      <c r="BG545" s="224"/>
      <c r="BH545" s="224"/>
      <c r="BI545" s="224"/>
      <c r="BJ545" s="224"/>
      <c r="BK545" s="224"/>
      <c r="BL545" s="224"/>
      <c r="BM545" s="224"/>
      <c r="BN545" s="224"/>
      <c r="BO545" s="224"/>
      <c r="BP545" s="224"/>
      <c r="BQ545" s="224"/>
      <c r="BR545" s="224"/>
      <c r="BS545" s="224"/>
      <c r="BT545" s="224"/>
      <c r="BU545" s="224"/>
      <c r="BV545" s="224"/>
      <c r="BW545" s="224"/>
      <c r="BX545" s="224"/>
      <c r="BY545" s="224"/>
      <c r="BZ545" s="224"/>
      <c r="CA545" s="224"/>
      <c r="CB545" s="224"/>
      <c r="CC545" s="224"/>
      <c r="CD545" s="224"/>
      <c r="CE545" s="224"/>
      <c r="CF545" s="224"/>
      <c r="CG545" s="224"/>
      <c r="CH545" s="224"/>
      <c r="CI545" s="224"/>
      <c r="CJ545" s="224"/>
      <c r="CK545" s="224"/>
      <c r="CL545" s="224"/>
      <c r="CM545" s="224"/>
    </row>
    <row r="546" spans="1:91" x14ac:dyDescent="0.2">
      <c r="A546" s="222"/>
      <c r="B546" s="222"/>
      <c r="C546" s="133"/>
      <c r="D546" s="134"/>
      <c r="E546" s="135"/>
      <c r="F546" s="136"/>
      <c r="G546" s="136"/>
      <c r="H546" s="137"/>
      <c r="I546" s="136"/>
      <c r="J546" s="138"/>
      <c r="K546" s="136"/>
      <c r="L546" s="139"/>
      <c r="M546" s="136"/>
      <c r="N546" s="134"/>
      <c r="O546" s="136"/>
      <c r="P546" s="136"/>
      <c r="Q546" s="136"/>
      <c r="R546" s="136"/>
      <c r="S546" s="136"/>
      <c r="T546" s="136"/>
      <c r="U546" s="136"/>
      <c r="V546" s="224"/>
      <c r="W546" s="224"/>
      <c r="X546" s="224"/>
      <c r="Y546" s="224"/>
      <c r="Z546" s="224"/>
      <c r="AA546" s="224"/>
      <c r="AB546" s="224"/>
      <c r="AC546" s="224"/>
      <c r="AD546" s="224"/>
      <c r="AE546" s="224"/>
      <c r="AF546" s="224"/>
      <c r="AG546" s="224"/>
      <c r="AH546" s="224"/>
      <c r="AI546" s="224"/>
      <c r="AJ546" s="224"/>
      <c r="AK546" s="224"/>
      <c r="AL546" s="224"/>
      <c r="AM546" s="224"/>
      <c r="AN546" s="224"/>
      <c r="AO546" s="224"/>
      <c r="AP546" s="224"/>
      <c r="AQ546" s="224"/>
      <c r="AR546" s="224"/>
      <c r="AS546" s="224"/>
      <c r="AT546" s="224"/>
      <c r="AU546" s="224"/>
      <c r="AV546" s="224"/>
      <c r="AW546" s="224"/>
      <c r="AX546" s="224"/>
      <c r="AY546" s="224"/>
      <c r="AZ546" s="224"/>
      <c r="BA546" s="224"/>
      <c r="BB546" s="224"/>
      <c r="BC546" s="224"/>
      <c r="BD546" s="224"/>
      <c r="BE546" s="224"/>
      <c r="BF546" s="224"/>
      <c r="BG546" s="224"/>
      <c r="BH546" s="224"/>
      <c r="BI546" s="224"/>
      <c r="BJ546" s="224"/>
      <c r="BK546" s="224"/>
      <c r="BL546" s="224"/>
      <c r="BM546" s="224"/>
      <c r="BN546" s="224"/>
      <c r="BO546" s="224"/>
      <c r="BP546" s="224"/>
      <c r="BQ546" s="224"/>
      <c r="BR546" s="224"/>
      <c r="BS546" s="224"/>
      <c r="BT546" s="224"/>
      <c r="BU546" s="224"/>
      <c r="BV546" s="224"/>
      <c r="BW546" s="224"/>
      <c r="BX546" s="224"/>
      <c r="BY546" s="224"/>
      <c r="BZ546" s="224"/>
      <c r="CA546" s="224"/>
      <c r="CB546" s="224"/>
      <c r="CC546" s="224"/>
      <c r="CD546" s="224"/>
      <c r="CE546" s="224"/>
      <c r="CF546" s="224"/>
      <c r="CG546" s="224"/>
      <c r="CH546" s="224"/>
      <c r="CI546" s="224"/>
      <c r="CJ546" s="224"/>
      <c r="CK546" s="224"/>
      <c r="CL546" s="224"/>
      <c r="CM546" s="224"/>
    </row>
    <row r="547" spans="1:91" x14ac:dyDescent="0.2">
      <c r="A547" s="222"/>
      <c r="B547" s="222"/>
      <c r="C547" s="133"/>
      <c r="D547" s="134"/>
      <c r="E547" s="135"/>
      <c r="F547" s="136"/>
      <c r="G547" s="136"/>
      <c r="H547" s="137"/>
      <c r="I547" s="136"/>
      <c r="J547" s="138"/>
      <c r="K547" s="136"/>
      <c r="L547" s="139"/>
      <c r="M547" s="136"/>
      <c r="N547" s="134"/>
      <c r="O547" s="136"/>
      <c r="P547" s="136"/>
      <c r="Q547" s="136"/>
      <c r="R547" s="136"/>
      <c r="S547" s="136"/>
      <c r="T547" s="136"/>
      <c r="U547" s="136"/>
      <c r="V547" s="224"/>
      <c r="W547" s="224"/>
      <c r="X547" s="224"/>
      <c r="Y547" s="224"/>
      <c r="Z547" s="224"/>
      <c r="AA547" s="224"/>
      <c r="AB547" s="224"/>
      <c r="AC547" s="224"/>
      <c r="AD547" s="224"/>
      <c r="AE547" s="224"/>
      <c r="AF547" s="224"/>
      <c r="AG547" s="224"/>
      <c r="AH547" s="224"/>
      <c r="AI547" s="224"/>
      <c r="AJ547" s="224"/>
      <c r="AK547" s="224"/>
      <c r="AL547" s="224"/>
      <c r="AM547" s="224"/>
      <c r="AN547" s="224"/>
      <c r="AO547" s="224"/>
      <c r="AP547" s="224"/>
      <c r="AQ547" s="224"/>
      <c r="AR547" s="224"/>
      <c r="AS547" s="224"/>
      <c r="AT547" s="224"/>
      <c r="AU547" s="224"/>
      <c r="AV547" s="224"/>
      <c r="AW547" s="224"/>
      <c r="AX547" s="224"/>
      <c r="AY547" s="224"/>
      <c r="AZ547" s="224"/>
      <c r="BA547" s="224"/>
      <c r="BB547" s="224"/>
      <c r="BC547" s="224"/>
      <c r="BD547" s="224"/>
      <c r="BE547" s="224"/>
      <c r="BF547" s="224"/>
      <c r="BG547" s="224"/>
      <c r="BH547" s="224"/>
      <c r="BI547" s="224"/>
      <c r="BJ547" s="224"/>
      <c r="BK547" s="224"/>
      <c r="BL547" s="224"/>
      <c r="BM547" s="224"/>
      <c r="BN547" s="224"/>
      <c r="BO547" s="224"/>
      <c r="BP547" s="224"/>
      <c r="BQ547" s="224"/>
      <c r="BR547" s="224"/>
      <c r="BS547" s="224"/>
      <c r="BT547" s="224"/>
      <c r="BU547" s="224"/>
      <c r="BV547" s="224"/>
      <c r="BW547" s="224"/>
      <c r="BX547" s="224"/>
      <c r="BY547" s="224"/>
      <c r="BZ547" s="224"/>
      <c r="CA547" s="224"/>
      <c r="CB547" s="224"/>
      <c r="CC547" s="224"/>
      <c r="CD547" s="224"/>
      <c r="CE547" s="224"/>
      <c r="CF547" s="224"/>
      <c r="CG547" s="224"/>
      <c r="CH547" s="224"/>
      <c r="CI547" s="224"/>
      <c r="CJ547" s="224"/>
      <c r="CK547" s="224"/>
      <c r="CL547" s="224"/>
      <c r="CM547" s="224"/>
    </row>
    <row r="548" spans="1:91" x14ac:dyDescent="0.2">
      <c r="A548" s="222"/>
      <c r="B548" s="222"/>
      <c r="C548" s="133"/>
      <c r="D548" s="134"/>
      <c r="E548" s="135"/>
      <c r="F548" s="136"/>
      <c r="G548" s="136"/>
      <c r="H548" s="137"/>
      <c r="I548" s="136"/>
      <c r="J548" s="138"/>
      <c r="K548" s="136"/>
      <c r="L548" s="139"/>
      <c r="M548" s="136"/>
      <c r="N548" s="134"/>
      <c r="O548" s="136"/>
      <c r="P548" s="136"/>
      <c r="Q548" s="136"/>
      <c r="R548" s="136"/>
      <c r="S548" s="136"/>
      <c r="T548" s="136"/>
      <c r="U548" s="136"/>
      <c r="V548" s="224"/>
      <c r="W548" s="224"/>
      <c r="X548" s="224"/>
      <c r="Y548" s="224"/>
      <c r="Z548" s="224"/>
      <c r="AA548" s="224"/>
      <c r="AB548" s="224"/>
      <c r="AC548" s="224"/>
      <c r="AD548" s="224"/>
      <c r="AE548" s="224"/>
      <c r="AF548" s="224"/>
      <c r="AG548" s="224"/>
      <c r="AH548" s="224"/>
      <c r="AI548" s="224"/>
      <c r="AJ548" s="224"/>
      <c r="AK548" s="224"/>
      <c r="AL548" s="224"/>
      <c r="AM548" s="224"/>
      <c r="AN548" s="224"/>
      <c r="AO548" s="224"/>
      <c r="AP548" s="224"/>
      <c r="AQ548" s="224"/>
      <c r="AR548" s="224"/>
      <c r="AS548" s="224"/>
      <c r="AT548" s="224"/>
      <c r="AU548" s="224"/>
      <c r="AV548" s="224"/>
      <c r="AW548" s="224"/>
      <c r="AX548" s="224"/>
      <c r="AY548" s="224"/>
      <c r="AZ548" s="224"/>
      <c r="BA548" s="224"/>
      <c r="BB548" s="224"/>
      <c r="BC548" s="224"/>
      <c r="BD548" s="224"/>
      <c r="BE548" s="224"/>
      <c r="BF548" s="224"/>
      <c r="BG548" s="224"/>
      <c r="BH548" s="224"/>
      <c r="BI548" s="224"/>
      <c r="BJ548" s="224"/>
      <c r="BK548" s="224"/>
      <c r="BL548" s="224"/>
      <c r="BM548" s="224"/>
      <c r="BN548" s="224"/>
      <c r="BO548" s="224"/>
      <c r="BP548" s="224"/>
      <c r="BQ548" s="224"/>
      <c r="BR548" s="224"/>
      <c r="BS548" s="224"/>
      <c r="BT548" s="224"/>
      <c r="BU548" s="224"/>
      <c r="BV548" s="224"/>
      <c r="BW548" s="224"/>
      <c r="BX548" s="224"/>
      <c r="BY548" s="224"/>
      <c r="BZ548" s="224"/>
      <c r="CA548" s="224"/>
      <c r="CB548" s="224"/>
      <c r="CC548" s="224"/>
      <c r="CD548" s="224"/>
      <c r="CE548" s="224"/>
      <c r="CF548" s="224"/>
      <c r="CG548" s="224"/>
      <c r="CH548" s="224"/>
      <c r="CI548" s="224"/>
      <c r="CJ548" s="224"/>
      <c r="CK548" s="224"/>
      <c r="CL548" s="224"/>
      <c r="CM548" s="224"/>
    </row>
    <row r="549" spans="1:91" x14ac:dyDescent="0.2">
      <c r="A549" s="222"/>
      <c r="B549" s="222"/>
      <c r="C549" s="133"/>
      <c r="D549" s="134"/>
      <c r="E549" s="135"/>
      <c r="F549" s="136"/>
      <c r="G549" s="136"/>
      <c r="H549" s="137"/>
      <c r="I549" s="136"/>
      <c r="J549" s="138"/>
      <c r="K549" s="136"/>
      <c r="L549" s="139"/>
      <c r="M549" s="136"/>
      <c r="N549" s="134"/>
      <c r="O549" s="136"/>
      <c r="P549" s="136"/>
      <c r="Q549" s="136"/>
      <c r="R549" s="136"/>
      <c r="S549" s="136"/>
      <c r="T549" s="136"/>
      <c r="U549" s="136"/>
      <c r="V549" s="224"/>
      <c r="W549" s="224"/>
      <c r="X549" s="224"/>
      <c r="Y549" s="224"/>
      <c r="Z549" s="224"/>
      <c r="AA549" s="224"/>
      <c r="AB549" s="224"/>
      <c r="AC549" s="224"/>
      <c r="AD549" s="224"/>
      <c r="AE549" s="224"/>
      <c r="AF549" s="224"/>
      <c r="AG549" s="224"/>
      <c r="AH549" s="224"/>
      <c r="AI549" s="224"/>
      <c r="AJ549" s="224"/>
      <c r="AK549" s="224"/>
      <c r="AL549" s="224"/>
      <c r="AM549" s="224"/>
      <c r="AN549" s="224"/>
      <c r="AO549" s="224"/>
      <c r="AP549" s="224"/>
      <c r="AQ549" s="224"/>
      <c r="AR549" s="224"/>
      <c r="AS549" s="224"/>
      <c r="AT549" s="224"/>
      <c r="AU549" s="224"/>
      <c r="AV549" s="224"/>
      <c r="AW549" s="224"/>
      <c r="AX549" s="224"/>
      <c r="AY549" s="224"/>
      <c r="AZ549" s="224"/>
      <c r="BA549" s="224"/>
      <c r="BB549" s="224"/>
      <c r="BC549" s="224"/>
      <c r="BD549" s="224"/>
      <c r="BE549" s="224"/>
      <c r="BF549" s="224"/>
      <c r="BG549" s="224"/>
      <c r="BH549" s="224"/>
      <c r="BI549" s="224"/>
      <c r="BJ549" s="224"/>
      <c r="BK549" s="224"/>
      <c r="BL549" s="224"/>
      <c r="BM549" s="224"/>
      <c r="BN549" s="224"/>
      <c r="BO549" s="224"/>
      <c r="BP549" s="224"/>
      <c r="BQ549" s="224"/>
      <c r="BR549" s="224"/>
      <c r="BS549" s="224"/>
      <c r="BT549" s="224"/>
      <c r="BU549" s="224"/>
      <c r="BV549" s="224"/>
      <c r="BW549" s="224"/>
      <c r="BX549" s="224"/>
      <c r="BY549" s="224"/>
      <c r="BZ549" s="224"/>
      <c r="CA549" s="224"/>
      <c r="CB549" s="224"/>
      <c r="CC549" s="224"/>
      <c r="CD549" s="224"/>
      <c r="CE549" s="224"/>
      <c r="CF549" s="224"/>
      <c r="CG549" s="224"/>
      <c r="CH549" s="224"/>
      <c r="CI549" s="224"/>
      <c r="CJ549" s="224"/>
      <c r="CK549" s="224"/>
      <c r="CL549" s="224"/>
      <c r="CM549" s="224"/>
    </row>
    <row r="550" spans="1:91" x14ac:dyDescent="0.2">
      <c r="A550" s="222"/>
      <c r="B550" s="222"/>
      <c r="C550" s="133"/>
      <c r="D550" s="134"/>
      <c r="E550" s="135"/>
      <c r="F550" s="136"/>
      <c r="G550" s="136"/>
      <c r="H550" s="137"/>
      <c r="I550" s="136"/>
      <c r="J550" s="138"/>
      <c r="K550" s="136"/>
      <c r="L550" s="139"/>
      <c r="M550" s="136"/>
      <c r="N550" s="134"/>
      <c r="O550" s="136"/>
      <c r="P550" s="136"/>
      <c r="Q550" s="136"/>
      <c r="R550" s="136"/>
      <c r="S550" s="136"/>
      <c r="T550" s="136"/>
      <c r="U550" s="136"/>
      <c r="V550" s="224"/>
      <c r="W550" s="224"/>
      <c r="X550" s="224"/>
      <c r="Y550" s="224"/>
      <c r="Z550" s="224"/>
      <c r="AA550" s="224"/>
      <c r="AB550" s="224"/>
      <c r="AC550" s="224"/>
      <c r="AD550" s="224"/>
      <c r="AE550" s="224"/>
      <c r="AF550" s="224"/>
      <c r="AG550" s="224"/>
      <c r="AH550" s="224"/>
      <c r="AI550" s="224"/>
      <c r="AJ550" s="224"/>
      <c r="AK550" s="224"/>
      <c r="AL550" s="224"/>
      <c r="AM550" s="224"/>
      <c r="AN550" s="224"/>
      <c r="AO550" s="224"/>
      <c r="AP550" s="224"/>
      <c r="AQ550" s="224"/>
      <c r="AR550" s="224"/>
      <c r="AS550" s="224"/>
      <c r="AT550" s="224"/>
      <c r="AU550" s="224"/>
      <c r="AV550" s="224"/>
      <c r="AW550" s="224"/>
      <c r="AX550" s="224"/>
      <c r="AY550" s="224"/>
      <c r="AZ550" s="224"/>
      <c r="BA550" s="224"/>
      <c r="BB550" s="224"/>
      <c r="BC550" s="224"/>
      <c r="BD550" s="224"/>
      <c r="BE550" s="224"/>
      <c r="BF550" s="224"/>
      <c r="BG550" s="224"/>
      <c r="BH550" s="224"/>
      <c r="BI550" s="224"/>
      <c r="BJ550" s="224"/>
      <c r="BK550" s="224"/>
      <c r="BL550" s="224"/>
      <c r="BM550" s="224"/>
      <c r="BN550" s="224"/>
      <c r="BO550" s="224"/>
      <c r="BP550" s="224"/>
      <c r="BQ550" s="224"/>
      <c r="BR550" s="224"/>
      <c r="BS550" s="224"/>
      <c r="BT550" s="224"/>
      <c r="BU550" s="224"/>
      <c r="BV550" s="224"/>
      <c r="BW550" s="224"/>
      <c r="BX550" s="224"/>
      <c r="BY550" s="224"/>
      <c r="BZ550" s="224"/>
      <c r="CA550" s="224"/>
      <c r="CB550" s="224"/>
      <c r="CC550" s="224"/>
      <c r="CD550" s="224"/>
      <c r="CE550" s="224"/>
      <c r="CF550" s="224"/>
      <c r="CG550" s="224"/>
      <c r="CH550" s="224"/>
      <c r="CI550" s="224"/>
      <c r="CJ550" s="224"/>
      <c r="CK550" s="224"/>
      <c r="CL550" s="224"/>
      <c r="CM550" s="224"/>
    </row>
    <row r="551" spans="1:91" x14ac:dyDescent="0.2">
      <c r="A551" s="222"/>
      <c r="B551" s="222"/>
      <c r="C551" s="133"/>
      <c r="D551" s="134"/>
      <c r="E551" s="135"/>
      <c r="F551" s="136"/>
      <c r="G551" s="136"/>
      <c r="H551" s="137"/>
      <c r="I551" s="136"/>
      <c r="J551" s="138"/>
      <c r="K551" s="136"/>
      <c r="L551" s="139"/>
      <c r="M551" s="136"/>
      <c r="N551" s="134"/>
      <c r="O551" s="136"/>
      <c r="P551" s="136"/>
      <c r="Q551" s="136"/>
      <c r="R551" s="136"/>
      <c r="S551" s="136"/>
      <c r="T551" s="136"/>
      <c r="U551" s="136"/>
      <c r="V551" s="224"/>
      <c r="W551" s="224"/>
      <c r="X551" s="224"/>
      <c r="Y551" s="224"/>
      <c r="Z551" s="224"/>
      <c r="AA551" s="224"/>
      <c r="AB551" s="224"/>
      <c r="AC551" s="224"/>
      <c r="AD551" s="224"/>
      <c r="AE551" s="224"/>
      <c r="AF551" s="224"/>
      <c r="AG551" s="224"/>
      <c r="AH551" s="224"/>
      <c r="AI551" s="224"/>
      <c r="AJ551" s="224"/>
      <c r="AK551" s="224"/>
      <c r="AL551" s="224"/>
      <c r="AM551" s="224"/>
      <c r="AN551" s="224"/>
      <c r="AO551" s="224"/>
      <c r="AP551" s="224"/>
      <c r="AQ551" s="224"/>
      <c r="AR551" s="224"/>
      <c r="AS551" s="224"/>
      <c r="AT551" s="224"/>
      <c r="AU551" s="224"/>
      <c r="AV551" s="224"/>
      <c r="AW551" s="224"/>
      <c r="AX551" s="224"/>
      <c r="AY551" s="224"/>
      <c r="AZ551" s="224"/>
      <c r="BA551" s="224"/>
      <c r="BB551" s="224"/>
      <c r="BC551" s="224"/>
      <c r="BD551" s="224"/>
      <c r="BE551" s="224"/>
      <c r="BF551" s="224"/>
      <c r="BG551" s="224"/>
      <c r="BH551" s="224"/>
      <c r="BI551" s="224"/>
      <c r="BJ551" s="224"/>
      <c r="BK551" s="224"/>
      <c r="BL551" s="224"/>
      <c r="BM551" s="224"/>
      <c r="BN551" s="224"/>
      <c r="BO551" s="224"/>
      <c r="BP551" s="224"/>
      <c r="BQ551" s="224"/>
      <c r="BR551" s="224"/>
      <c r="BS551" s="224"/>
      <c r="BT551" s="224"/>
      <c r="BU551" s="224"/>
      <c r="BV551" s="224"/>
      <c r="BW551" s="224"/>
      <c r="BX551" s="224"/>
      <c r="BY551" s="224"/>
      <c r="BZ551" s="224"/>
      <c r="CA551" s="224"/>
      <c r="CB551" s="224"/>
      <c r="CC551" s="224"/>
      <c r="CD551" s="224"/>
      <c r="CE551" s="224"/>
      <c r="CF551" s="224"/>
      <c r="CG551" s="224"/>
      <c r="CH551" s="224"/>
      <c r="CI551" s="224"/>
      <c r="CJ551" s="224"/>
      <c r="CK551" s="224"/>
      <c r="CL551" s="224"/>
      <c r="CM551" s="224"/>
    </row>
    <row r="552" spans="1:91" x14ac:dyDescent="0.2">
      <c r="A552" s="132"/>
      <c r="B552" s="132"/>
      <c r="C552" s="133"/>
      <c r="D552" s="134"/>
      <c r="E552" s="135"/>
      <c r="F552" s="136"/>
      <c r="G552" s="136"/>
      <c r="H552" s="137"/>
      <c r="I552" s="136"/>
      <c r="J552" s="138"/>
      <c r="K552" s="136"/>
      <c r="L552" s="139"/>
      <c r="M552" s="136"/>
      <c r="N552" s="139"/>
      <c r="O552" s="136"/>
      <c r="P552" s="136"/>
      <c r="Q552" s="136"/>
      <c r="R552" s="136"/>
      <c r="S552" s="136"/>
      <c r="T552" s="136"/>
      <c r="U552" s="136"/>
    </row>
    <row r="553" spans="1:91" x14ac:dyDescent="0.2">
      <c r="A553" s="132"/>
      <c r="B553" s="222"/>
      <c r="C553" s="133"/>
      <c r="D553" s="134"/>
      <c r="E553" s="135"/>
      <c r="F553" s="136"/>
      <c r="G553" s="136"/>
      <c r="H553" s="137"/>
      <c r="I553" s="136"/>
      <c r="J553" s="138"/>
      <c r="K553" s="136"/>
      <c r="L553" s="139"/>
      <c r="M553" s="136"/>
      <c r="N553" s="139"/>
      <c r="O553" s="136"/>
      <c r="P553" s="136"/>
      <c r="Q553" s="136"/>
      <c r="R553" s="136"/>
      <c r="S553" s="136"/>
      <c r="T553" s="136"/>
      <c r="U553" s="136"/>
    </row>
    <row r="554" spans="1:91" x14ac:dyDescent="0.2">
      <c r="A554" s="132"/>
      <c r="B554" s="222"/>
      <c r="C554" s="133"/>
      <c r="D554" s="134"/>
      <c r="E554" s="135"/>
      <c r="F554" s="136"/>
      <c r="G554" s="136"/>
      <c r="H554" s="137"/>
      <c r="I554" s="136"/>
      <c r="J554" s="138"/>
      <c r="K554" s="136"/>
      <c r="L554" s="139"/>
      <c r="M554" s="136"/>
      <c r="N554" s="139"/>
      <c r="O554" s="136"/>
      <c r="P554" s="136"/>
      <c r="Q554" s="136"/>
      <c r="R554" s="136"/>
      <c r="S554" s="136"/>
      <c r="T554" s="136"/>
      <c r="U554" s="136"/>
    </row>
    <row r="555" spans="1:91" x14ac:dyDescent="0.2">
      <c r="A555" s="132"/>
      <c r="B555" s="222"/>
      <c r="C555" s="133"/>
      <c r="D555" s="134"/>
      <c r="E555" s="135"/>
      <c r="F555" s="136"/>
      <c r="G555" s="136"/>
      <c r="H555" s="137"/>
      <c r="I555" s="136"/>
      <c r="J555" s="138"/>
      <c r="K555" s="136"/>
      <c r="L555" s="139"/>
      <c r="M555" s="136"/>
      <c r="N555" s="139"/>
      <c r="O555" s="136"/>
      <c r="P555" s="136"/>
      <c r="Q555" s="136"/>
      <c r="R555" s="136"/>
      <c r="S555" s="136"/>
      <c r="T555" s="136"/>
      <c r="U555" s="136"/>
    </row>
    <row r="556" spans="1:91" x14ac:dyDescent="0.2">
      <c r="A556" s="132"/>
      <c r="B556" s="222"/>
      <c r="C556" s="133"/>
      <c r="D556" s="134"/>
      <c r="E556" s="135"/>
      <c r="F556" s="136"/>
      <c r="G556" s="136"/>
      <c r="H556" s="137"/>
      <c r="I556" s="136"/>
      <c r="J556" s="138"/>
      <c r="K556" s="136"/>
      <c r="L556" s="139"/>
      <c r="M556" s="136"/>
      <c r="N556" s="139"/>
      <c r="O556" s="136"/>
      <c r="P556" s="136"/>
      <c r="Q556" s="136"/>
      <c r="R556" s="136"/>
      <c r="S556" s="136"/>
      <c r="T556" s="136"/>
      <c r="U556" s="136"/>
    </row>
    <row r="557" spans="1:91" x14ac:dyDescent="0.2">
      <c r="A557" s="132"/>
      <c r="B557" s="222"/>
      <c r="C557" s="133"/>
      <c r="D557" s="134"/>
      <c r="E557" s="135"/>
      <c r="F557" s="136"/>
      <c r="G557" s="136"/>
      <c r="H557" s="137"/>
      <c r="I557" s="136"/>
      <c r="J557" s="138"/>
      <c r="K557" s="136"/>
      <c r="L557" s="139"/>
      <c r="M557" s="136"/>
      <c r="N557" s="134"/>
      <c r="O557" s="136"/>
      <c r="P557" s="136"/>
      <c r="Q557" s="136"/>
      <c r="R557" s="136"/>
      <c r="S557" s="136"/>
      <c r="T557" s="136"/>
      <c r="U557" s="136"/>
    </row>
    <row r="558" spans="1:91" x14ac:dyDescent="0.2">
      <c r="A558" s="132"/>
      <c r="B558" s="222"/>
      <c r="C558" s="133"/>
      <c r="D558" s="134"/>
      <c r="E558" s="135"/>
      <c r="F558" s="136"/>
      <c r="G558" s="136"/>
      <c r="H558" s="137"/>
      <c r="I558" s="136"/>
      <c r="J558" s="138"/>
      <c r="K558" s="136"/>
      <c r="L558" s="139"/>
      <c r="M558" s="136"/>
      <c r="N558" s="134"/>
      <c r="O558" s="136"/>
      <c r="P558" s="136"/>
      <c r="Q558" s="136"/>
      <c r="R558" s="136"/>
      <c r="S558" s="136"/>
      <c r="T558" s="136"/>
      <c r="U558" s="136"/>
    </row>
    <row r="559" spans="1:91" x14ac:dyDescent="0.2">
      <c r="A559" s="132"/>
      <c r="B559" s="222"/>
      <c r="C559" s="133"/>
      <c r="D559" s="134"/>
      <c r="E559" s="135"/>
      <c r="F559" s="136"/>
      <c r="G559" s="136"/>
      <c r="H559" s="137"/>
      <c r="I559" s="136"/>
      <c r="J559" s="138"/>
      <c r="K559" s="136"/>
      <c r="L559" s="139"/>
      <c r="M559" s="136"/>
      <c r="N559" s="134"/>
      <c r="O559" s="136"/>
      <c r="P559" s="136"/>
      <c r="Q559" s="136"/>
      <c r="R559" s="136"/>
      <c r="S559" s="136"/>
      <c r="T559" s="136"/>
      <c r="U559" s="136"/>
    </row>
    <row r="560" spans="1:91" x14ac:dyDescent="0.2">
      <c r="A560" s="222"/>
      <c r="B560" s="222"/>
      <c r="C560" s="133"/>
      <c r="D560" s="134"/>
      <c r="E560" s="135"/>
      <c r="F560" s="136"/>
      <c r="G560" s="136"/>
      <c r="H560" s="137"/>
      <c r="I560" s="136"/>
      <c r="J560" s="138"/>
      <c r="K560" s="136"/>
      <c r="L560" s="139"/>
      <c r="M560" s="136"/>
      <c r="N560" s="134"/>
      <c r="O560" s="136"/>
      <c r="P560" s="136"/>
      <c r="Q560" s="136"/>
      <c r="R560" s="136"/>
      <c r="S560" s="136"/>
      <c r="T560" s="136"/>
      <c r="U560" s="136"/>
    </row>
    <row r="561" spans="1:21" x14ac:dyDescent="0.2">
      <c r="A561" s="222"/>
      <c r="B561" s="222"/>
      <c r="C561" s="133"/>
      <c r="D561" s="134"/>
      <c r="E561" s="135"/>
      <c r="F561" s="136"/>
      <c r="G561" s="136"/>
      <c r="H561" s="137"/>
      <c r="I561" s="136"/>
      <c r="J561" s="138"/>
      <c r="K561" s="136"/>
      <c r="L561" s="139"/>
      <c r="M561" s="136"/>
      <c r="N561" s="134"/>
      <c r="O561" s="136"/>
      <c r="P561" s="136"/>
      <c r="Q561" s="136"/>
      <c r="R561" s="136"/>
      <c r="S561" s="136"/>
      <c r="T561" s="136"/>
      <c r="U561" s="136"/>
    </row>
    <row r="562" spans="1:21" x14ac:dyDescent="0.2">
      <c r="A562" s="222"/>
      <c r="B562" s="222"/>
      <c r="C562" s="133"/>
      <c r="D562" s="134"/>
      <c r="E562" s="135"/>
      <c r="F562" s="136"/>
      <c r="G562" s="136"/>
      <c r="H562" s="137"/>
      <c r="I562" s="136"/>
      <c r="J562" s="138"/>
      <c r="K562" s="136"/>
      <c r="L562" s="139"/>
      <c r="M562" s="136"/>
      <c r="N562" s="134"/>
      <c r="O562" s="136"/>
      <c r="P562" s="136"/>
      <c r="Q562" s="136"/>
      <c r="R562" s="136"/>
      <c r="S562" s="136"/>
      <c r="T562" s="136"/>
      <c r="U562" s="136"/>
    </row>
    <row r="563" spans="1:21" x14ac:dyDescent="0.2">
      <c r="A563" s="222"/>
      <c r="B563" s="222"/>
      <c r="C563" s="133"/>
      <c r="D563" s="134"/>
      <c r="E563" s="135"/>
      <c r="F563" s="136"/>
      <c r="G563" s="136"/>
      <c r="H563" s="137"/>
      <c r="I563" s="136"/>
      <c r="J563" s="138"/>
      <c r="K563" s="136"/>
      <c r="L563" s="139"/>
      <c r="M563" s="136"/>
      <c r="N563" s="134"/>
      <c r="O563" s="136"/>
      <c r="P563" s="136"/>
      <c r="Q563" s="136"/>
      <c r="R563" s="136"/>
      <c r="S563" s="136"/>
      <c r="T563" s="136"/>
      <c r="U563" s="136"/>
    </row>
    <row r="564" spans="1:21" x14ac:dyDescent="0.2">
      <c r="A564" s="222"/>
      <c r="B564" s="222"/>
      <c r="C564" s="133"/>
      <c r="D564" s="134"/>
      <c r="E564" s="135"/>
      <c r="F564" s="136"/>
      <c r="G564" s="136"/>
      <c r="H564" s="137"/>
      <c r="I564" s="136"/>
      <c r="J564" s="138"/>
      <c r="K564" s="136"/>
      <c r="L564" s="139"/>
      <c r="M564" s="136"/>
      <c r="N564" s="134"/>
      <c r="O564" s="136"/>
      <c r="P564" s="136"/>
      <c r="Q564" s="136"/>
      <c r="R564" s="136"/>
      <c r="S564" s="136"/>
      <c r="T564" s="136"/>
      <c r="U564" s="136"/>
    </row>
    <row r="565" spans="1:21" x14ac:dyDescent="0.2">
      <c r="A565" s="222"/>
      <c r="B565" s="222"/>
      <c r="C565" s="133"/>
      <c r="D565" s="134"/>
      <c r="E565" s="135"/>
      <c r="F565" s="136"/>
      <c r="G565" s="136"/>
      <c r="H565" s="137"/>
      <c r="I565" s="136"/>
      <c r="J565" s="138"/>
      <c r="K565" s="136"/>
      <c r="L565" s="139"/>
      <c r="M565" s="136"/>
      <c r="N565" s="134"/>
      <c r="O565" s="136"/>
      <c r="P565" s="136"/>
      <c r="Q565" s="136"/>
      <c r="R565" s="136"/>
      <c r="S565" s="136"/>
      <c r="T565" s="136"/>
      <c r="U565" s="136"/>
    </row>
    <row r="566" spans="1:21" x14ac:dyDescent="0.2">
      <c r="A566" s="222"/>
      <c r="B566" s="222"/>
      <c r="C566" s="133"/>
      <c r="D566" s="134"/>
      <c r="E566" s="135"/>
      <c r="F566" s="136"/>
      <c r="G566" s="136"/>
      <c r="H566" s="137"/>
      <c r="I566" s="136"/>
      <c r="J566" s="138"/>
      <c r="K566" s="136"/>
      <c r="L566" s="139"/>
      <c r="M566" s="136"/>
      <c r="N566" s="134"/>
      <c r="O566" s="136"/>
      <c r="P566" s="136"/>
      <c r="Q566" s="136"/>
      <c r="R566" s="136"/>
      <c r="S566" s="136"/>
      <c r="T566" s="136"/>
      <c r="U566" s="136"/>
    </row>
    <row r="567" spans="1:21" x14ac:dyDescent="0.2">
      <c r="A567" s="222"/>
      <c r="B567" s="222"/>
      <c r="C567" s="133"/>
      <c r="D567" s="134"/>
      <c r="E567" s="135"/>
      <c r="F567" s="136"/>
      <c r="G567" s="136"/>
      <c r="H567" s="137"/>
      <c r="I567" s="136"/>
      <c r="J567" s="138"/>
      <c r="K567" s="136"/>
      <c r="L567" s="139"/>
      <c r="M567" s="136"/>
      <c r="N567" s="134"/>
      <c r="O567" s="136"/>
      <c r="P567" s="136"/>
      <c r="Q567" s="136"/>
      <c r="R567" s="136"/>
      <c r="S567" s="136"/>
      <c r="T567" s="136"/>
      <c r="U567" s="136"/>
    </row>
    <row r="568" spans="1:21" x14ac:dyDescent="0.2">
      <c r="A568" s="222"/>
      <c r="B568" s="222"/>
      <c r="C568" s="133"/>
      <c r="D568" s="134"/>
      <c r="E568" s="135"/>
      <c r="F568" s="136"/>
      <c r="G568" s="136"/>
      <c r="H568" s="137"/>
      <c r="I568" s="136"/>
      <c r="J568" s="138"/>
      <c r="K568" s="136"/>
      <c r="L568" s="139"/>
      <c r="M568" s="136"/>
      <c r="N568" s="134"/>
      <c r="O568" s="136"/>
      <c r="P568" s="136"/>
      <c r="Q568" s="136"/>
      <c r="R568" s="136"/>
      <c r="S568" s="136"/>
      <c r="T568" s="136"/>
      <c r="U568" s="136"/>
    </row>
    <row r="569" spans="1:21" x14ac:dyDescent="0.2">
      <c r="A569" s="222"/>
      <c r="B569" s="222"/>
      <c r="C569" s="133"/>
      <c r="D569" s="134"/>
      <c r="E569" s="135"/>
      <c r="F569" s="136"/>
      <c r="G569" s="136"/>
      <c r="H569" s="137"/>
      <c r="I569" s="136"/>
      <c r="J569" s="138"/>
      <c r="K569" s="136"/>
      <c r="L569" s="139"/>
      <c r="M569" s="136"/>
      <c r="N569" s="134"/>
      <c r="O569" s="136"/>
      <c r="P569" s="136"/>
      <c r="Q569" s="136"/>
      <c r="R569" s="136"/>
      <c r="S569" s="136"/>
      <c r="T569" s="136"/>
      <c r="U569" s="136"/>
    </row>
    <row r="570" spans="1:21" x14ac:dyDescent="0.2">
      <c r="A570" s="222"/>
      <c r="B570" s="222"/>
      <c r="C570" s="133"/>
      <c r="D570" s="134"/>
      <c r="E570" s="135"/>
      <c r="F570" s="136"/>
      <c r="G570" s="136"/>
      <c r="H570" s="137"/>
      <c r="I570" s="136"/>
      <c r="J570" s="138"/>
      <c r="K570" s="136"/>
      <c r="L570" s="139"/>
      <c r="M570" s="136"/>
      <c r="N570" s="134"/>
      <c r="O570" s="136"/>
      <c r="P570" s="136"/>
      <c r="Q570" s="136"/>
      <c r="R570" s="136"/>
      <c r="S570" s="136"/>
      <c r="T570" s="136"/>
      <c r="U570" s="136"/>
    </row>
    <row r="571" spans="1:21" x14ac:dyDescent="0.2">
      <c r="A571" s="222"/>
      <c r="B571" s="222"/>
      <c r="C571" s="133"/>
      <c r="D571" s="134"/>
      <c r="E571" s="135"/>
      <c r="F571" s="136"/>
      <c r="G571" s="136"/>
      <c r="H571" s="137"/>
      <c r="I571" s="136"/>
      <c r="J571" s="138"/>
      <c r="K571" s="136"/>
      <c r="L571" s="139"/>
      <c r="M571" s="136"/>
      <c r="N571" s="134"/>
      <c r="O571" s="136"/>
      <c r="P571" s="136"/>
      <c r="Q571" s="136"/>
      <c r="R571" s="136"/>
      <c r="S571" s="136"/>
      <c r="T571" s="136"/>
      <c r="U571" s="136"/>
    </row>
    <row r="572" spans="1:21" x14ac:dyDescent="0.2">
      <c r="A572" s="222"/>
      <c r="B572" s="222"/>
      <c r="C572" s="133"/>
      <c r="D572" s="134"/>
      <c r="E572" s="135"/>
      <c r="F572" s="136"/>
      <c r="G572" s="136"/>
      <c r="H572" s="137"/>
      <c r="I572" s="136"/>
      <c r="J572" s="138"/>
      <c r="K572" s="136"/>
      <c r="L572" s="139"/>
      <c r="M572" s="136"/>
      <c r="N572" s="134"/>
      <c r="O572" s="136"/>
      <c r="P572" s="136"/>
      <c r="Q572" s="136"/>
      <c r="R572" s="136"/>
      <c r="S572" s="136"/>
      <c r="T572" s="136"/>
      <c r="U572" s="136"/>
    </row>
    <row r="573" spans="1:21" x14ac:dyDescent="0.2">
      <c r="A573" s="222"/>
      <c r="B573" s="222"/>
      <c r="C573" s="133"/>
      <c r="D573" s="134"/>
      <c r="E573" s="135"/>
      <c r="F573" s="136"/>
      <c r="G573" s="136"/>
      <c r="H573" s="137"/>
      <c r="I573" s="136"/>
      <c r="J573" s="138"/>
      <c r="K573" s="136"/>
      <c r="L573" s="139"/>
      <c r="M573" s="136"/>
      <c r="N573" s="134"/>
      <c r="O573" s="136"/>
      <c r="P573" s="136"/>
      <c r="Q573" s="136"/>
      <c r="R573" s="136"/>
      <c r="S573" s="136"/>
      <c r="T573" s="136"/>
      <c r="U573" s="136"/>
    </row>
    <row r="574" spans="1:21" x14ac:dyDescent="0.2">
      <c r="A574" s="222"/>
      <c r="B574" s="222"/>
      <c r="C574" s="133"/>
      <c r="D574" s="134"/>
      <c r="E574" s="135"/>
      <c r="F574" s="136"/>
      <c r="G574" s="136"/>
      <c r="H574" s="137"/>
      <c r="I574" s="136"/>
      <c r="J574" s="138"/>
      <c r="K574" s="136"/>
      <c r="L574" s="139"/>
      <c r="M574" s="136"/>
      <c r="N574" s="134"/>
      <c r="O574" s="136"/>
      <c r="P574" s="136"/>
      <c r="Q574" s="136"/>
      <c r="R574" s="136"/>
      <c r="S574" s="136"/>
      <c r="T574" s="136"/>
      <c r="U574" s="136"/>
    </row>
    <row r="575" spans="1:21" x14ac:dyDescent="0.2">
      <c r="A575" s="222"/>
      <c r="B575" s="222"/>
      <c r="C575" s="133"/>
      <c r="D575" s="134"/>
      <c r="E575" s="135"/>
      <c r="F575" s="136"/>
      <c r="G575" s="136"/>
      <c r="H575" s="137"/>
      <c r="I575" s="136"/>
      <c r="J575" s="138"/>
      <c r="K575" s="136"/>
      <c r="L575" s="139"/>
      <c r="M575" s="136"/>
      <c r="N575" s="134"/>
      <c r="O575" s="136"/>
      <c r="P575" s="136"/>
      <c r="Q575" s="136"/>
      <c r="R575" s="136"/>
      <c r="S575" s="136"/>
      <c r="T575" s="136"/>
      <c r="U575" s="136"/>
    </row>
    <row r="576" spans="1:21" x14ac:dyDescent="0.2">
      <c r="A576" s="222"/>
      <c r="B576" s="222"/>
      <c r="C576" s="133"/>
      <c r="D576" s="134"/>
      <c r="E576" s="135"/>
      <c r="F576" s="136"/>
      <c r="G576" s="136"/>
      <c r="H576" s="137"/>
      <c r="I576" s="136"/>
      <c r="J576" s="138"/>
      <c r="K576" s="136"/>
      <c r="L576" s="139"/>
      <c r="M576" s="136"/>
      <c r="N576" s="134"/>
      <c r="O576" s="136"/>
      <c r="P576" s="136"/>
      <c r="Q576" s="136"/>
      <c r="R576" s="136"/>
      <c r="S576" s="136"/>
      <c r="T576" s="136"/>
      <c r="U576" s="136"/>
    </row>
    <row r="577" spans="1:91" x14ac:dyDescent="0.2">
      <c r="A577" s="222"/>
      <c r="B577" s="222"/>
      <c r="C577" s="133"/>
      <c r="D577" s="134"/>
      <c r="E577" s="135"/>
      <c r="F577" s="136"/>
      <c r="G577" s="136"/>
      <c r="H577" s="137"/>
      <c r="I577" s="136"/>
      <c r="J577" s="138"/>
      <c r="K577" s="136"/>
      <c r="L577" s="139"/>
      <c r="M577" s="136"/>
      <c r="N577" s="134"/>
      <c r="O577" s="136"/>
      <c r="P577" s="136"/>
      <c r="Q577" s="136"/>
      <c r="R577" s="136"/>
      <c r="S577" s="136"/>
      <c r="T577" s="136"/>
      <c r="U577" s="136"/>
      <c r="V577" s="225"/>
      <c r="W577" s="225"/>
    </row>
    <row r="578" spans="1:91" x14ac:dyDescent="0.2">
      <c r="A578" s="222"/>
      <c r="B578" s="222"/>
      <c r="C578" s="133"/>
      <c r="D578" s="134"/>
      <c r="E578" s="135"/>
      <c r="F578" s="136"/>
      <c r="G578" s="136"/>
      <c r="H578" s="137"/>
      <c r="I578" s="136"/>
      <c r="J578" s="138"/>
      <c r="K578" s="136"/>
      <c r="L578" s="139"/>
      <c r="M578" s="136"/>
      <c r="N578" s="134"/>
      <c r="O578" s="136"/>
      <c r="P578" s="136"/>
      <c r="Q578" s="136"/>
      <c r="R578" s="136"/>
      <c r="S578" s="136"/>
      <c r="T578" s="136"/>
      <c r="U578" s="136"/>
      <c r="V578" s="226"/>
      <c r="W578" s="226"/>
      <c r="X578" s="226"/>
      <c r="Y578" s="226"/>
      <c r="Z578" s="226"/>
      <c r="AA578" s="226"/>
      <c r="AB578" s="226"/>
      <c r="AC578" s="226"/>
      <c r="AD578" s="226"/>
      <c r="AE578" s="226"/>
      <c r="AF578" s="226"/>
      <c r="AG578" s="226"/>
      <c r="AH578" s="226"/>
      <c r="AI578" s="226"/>
      <c r="AJ578" s="226"/>
      <c r="AK578" s="226"/>
      <c r="AL578" s="226"/>
      <c r="AM578" s="226"/>
      <c r="AN578" s="226"/>
      <c r="AO578" s="226"/>
      <c r="AP578" s="226"/>
      <c r="AQ578" s="226"/>
      <c r="AR578" s="226"/>
      <c r="AS578" s="226"/>
      <c r="AT578" s="226"/>
      <c r="AU578" s="226"/>
      <c r="AV578" s="226"/>
      <c r="AW578" s="226"/>
      <c r="AX578" s="226"/>
      <c r="AY578" s="226"/>
      <c r="AZ578" s="226"/>
      <c r="BA578" s="226"/>
      <c r="BB578" s="226"/>
      <c r="BC578" s="226"/>
      <c r="BD578" s="226"/>
      <c r="BE578" s="226"/>
      <c r="BF578" s="226"/>
      <c r="BG578" s="226"/>
      <c r="BH578" s="226"/>
      <c r="BI578" s="226"/>
      <c r="BJ578" s="226"/>
      <c r="BK578" s="226"/>
      <c r="BL578" s="226"/>
      <c r="BM578" s="226"/>
      <c r="BN578" s="226"/>
      <c r="BO578" s="226"/>
      <c r="BP578" s="226"/>
      <c r="BQ578" s="226"/>
      <c r="BR578" s="226"/>
      <c r="BS578" s="226"/>
      <c r="BT578" s="226"/>
      <c r="BU578" s="226"/>
      <c r="BV578" s="226"/>
      <c r="BW578" s="226"/>
      <c r="BX578" s="226"/>
      <c r="BY578" s="226"/>
      <c r="BZ578" s="226"/>
      <c r="CA578" s="226"/>
      <c r="CB578" s="226"/>
      <c r="CC578" s="226"/>
      <c r="CD578" s="226"/>
      <c r="CE578" s="226"/>
      <c r="CF578" s="226"/>
      <c r="CG578" s="226"/>
      <c r="CH578" s="226"/>
      <c r="CI578" s="226"/>
      <c r="CJ578" s="226"/>
      <c r="CK578" s="226"/>
      <c r="CL578" s="226"/>
      <c r="CM578" s="226"/>
    </row>
    <row r="579" spans="1:91" x14ac:dyDescent="0.2">
      <c r="A579" s="222"/>
      <c r="B579" s="222"/>
      <c r="C579" s="133"/>
      <c r="D579" s="134"/>
      <c r="E579" s="135"/>
      <c r="F579" s="136"/>
      <c r="G579" s="136"/>
      <c r="H579" s="137"/>
      <c r="I579" s="136"/>
      <c r="J579" s="138"/>
      <c r="K579" s="136"/>
      <c r="L579" s="139"/>
      <c r="M579" s="136"/>
      <c r="N579" s="134"/>
      <c r="O579" s="136"/>
      <c r="P579" s="136"/>
      <c r="Q579" s="136"/>
      <c r="R579" s="136"/>
      <c r="S579" s="136"/>
      <c r="T579" s="136"/>
      <c r="U579" s="136"/>
      <c r="V579" s="226"/>
      <c r="W579" s="226"/>
      <c r="X579" s="226"/>
      <c r="Y579" s="226"/>
      <c r="Z579" s="226"/>
      <c r="AA579" s="226"/>
      <c r="AB579" s="226"/>
      <c r="AC579" s="226"/>
      <c r="AD579" s="226"/>
      <c r="AE579" s="226"/>
      <c r="AF579" s="226"/>
      <c r="AG579" s="226"/>
      <c r="AH579" s="226"/>
      <c r="AI579" s="226"/>
      <c r="AJ579" s="226"/>
      <c r="AK579" s="226"/>
      <c r="AL579" s="226"/>
      <c r="AM579" s="226"/>
      <c r="AN579" s="226"/>
      <c r="AO579" s="226"/>
      <c r="AP579" s="226"/>
      <c r="AQ579" s="226"/>
      <c r="AR579" s="226"/>
      <c r="AS579" s="226"/>
      <c r="AT579" s="226"/>
      <c r="AU579" s="226"/>
      <c r="AV579" s="226"/>
      <c r="AW579" s="226"/>
      <c r="AX579" s="226"/>
      <c r="AY579" s="226"/>
      <c r="AZ579" s="226"/>
      <c r="BA579" s="226"/>
      <c r="BB579" s="226"/>
      <c r="BC579" s="226"/>
      <c r="BD579" s="226"/>
      <c r="BE579" s="226"/>
      <c r="BF579" s="226"/>
      <c r="BG579" s="226"/>
      <c r="BH579" s="226"/>
      <c r="BI579" s="226"/>
      <c r="BJ579" s="226"/>
      <c r="BK579" s="226"/>
      <c r="BL579" s="226"/>
      <c r="BM579" s="226"/>
      <c r="BN579" s="226"/>
      <c r="BO579" s="226"/>
      <c r="BP579" s="226"/>
      <c r="BQ579" s="226"/>
      <c r="BR579" s="226"/>
      <c r="BS579" s="226"/>
      <c r="BT579" s="226"/>
      <c r="BU579" s="226"/>
      <c r="BV579" s="226"/>
      <c r="BW579" s="226"/>
      <c r="BX579" s="226"/>
      <c r="BY579" s="226"/>
      <c r="BZ579" s="226"/>
      <c r="CA579" s="226"/>
      <c r="CB579" s="226"/>
      <c r="CC579" s="226"/>
      <c r="CD579" s="226"/>
      <c r="CE579" s="226"/>
      <c r="CF579" s="226"/>
      <c r="CG579" s="226"/>
      <c r="CH579" s="226"/>
      <c r="CI579" s="226"/>
      <c r="CJ579" s="226"/>
      <c r="CK579" s="226"/>
      <c r="CL579" s="226"/>
      <c r="CM579" s="226"/>
    </row>
    <row r="580" spans="1:91" x14ac:dyDescent="0.2">
      <c r="A580" s="222"/>
      <c r="B580" s="222"/>
      <c r="C580" s="133"/>
      <c r="D580" s="134"/>
      <c r="E580" s="135"/>
      <c r="F580" s="136"/>
      <c r="G580" s="136"/>
      <c r="H580" s="137"/>
      <c r="I580" s="136"/>
      <c r="J580" s="138"/>
      <c r="K580" s="136"/>
      <c r="L580" s="139"/>
      <c r="M580" s="136"/>
      <c r="N580" s="134"/>
      <c r="O580" s="136"/>
      <c r="P580" s="136"/>
      <c r="Q580" s="136"/>
      <c r="R580" s="136"/>
      <c r="S580" s="136"/>
      <c r="T580" s="136"/>
      <c r="U580" s="136"/>
      <c r="V580" s="226"/>
      <c r="W580" s="226"/>
      <c r="X580" s="226"/>
      <c r="Y580" s="226"/>
      <c r="Z580" s="226"/>
      <c r="AA580" s="226"/>
      <c r="AB580" s="226"/>
      <c r="AC580" s="226"/>
      <c r="AD580" s="226"/>
      <c r="AE580" s="226"/>
      <c r="AF580" s="226"/>
      <c r="AG580" s="226"/>
      <c r="AH580" s="226"/>
      <c r="AI580" s="226"/>
      <c r="AJ580" s="226"/>
      <c r="AK580" s="226"/>
      <c r="AL580" s="226"/>
      <c r="AM580" s="226"/>
      <c r="AN580" s="226"/>
      <c r="AO580" s="226"/>
      <c r="AP580" s="226"/>
      <c r="AQ580" s="226"/>
      <c r="AR580" s="226"/>
      <c r="AS580" s="226"/>
      <c r="AT580" s="226"/>
      <c r="AU580" s="226"/>
      <c r="AV580" s="226"/>
      <c r="AW580" s="226"/>
      <c r="AX580" s="226"/>
      <c r="AY580" s="226"/>
      <c r="AZ580" s="226"/>
      <c r="BA580" s="226"/>
      <c r="BB580" s="226"/>
      <c r="BC580" s="226"/>
      <c r="BD580" s="226"/>
      <c r="BE580" s="226"/>
      <c r="BF580" s="226"/>
      <c r="BG580" s="226"/>
      <c r="BH580" s="226"/>
      <c r="BI580" s="226"/>
      <c r="BJ580" s="226"/>
      <c r="BK580" s="226"/>
      <c r="BL580" s="226"/>
      <c r="BM580" s="226"/>
      <c r="BN580" s="226"/>
      <c r="BO580" s="226"/>
      <c r="BP580" s="226"/>
      <c r="BQ580" s="226"/>
      <c r="BR580" s="226"/>
      <c r="BS580" s="226"/>
      <c r="BT580" s="226"/>
      <c r="BU580" s="226"/>
      <c r="BV580" s="226"/>
      <c r="BW580" s="226"/>
      <c r="BX580" s="226"/>
      <c r="BY580" s="226"/>
      <c r="BZ580" s="226"/>
      <c r="CA580" s="226"/>
      <c r="CB580" s="226"/>
      <c r="CC580" s="226"/>
      <c r="CD580" s="226"/>
      <c r="CE580" s="226"/>
      <c r="CF580" s="226"/>
      <c r="CG580" s="226"/>
      <c r="CH580" s="226"/>
      <c r="CI580" s="226"/>
      <c r="CJ580" s="226"/>
      <c r="CK580" s="226"/>
      <c r="CL580" s="226"/>
      <c r="CM580" s="226"/>
    </row>
    <row r="581" spans="1:91" x14ac:dyDescent="0.2">
      <c r="A581" s="222"/>
      <c r="B581" s="222"/>
      <c r="C581" s="133"/>
      <c r="D581" s="134"/>
      <c r="E581" s="135"/>
      <c r="F581" s="136"/>
      <c r="G581" s="136"/>
      <c r="H581" s="137"/>
      <c r="I581" s="136"/>
      <c r="J581" s="138"/>
      <c r="K581" s="136"/>
      <c r="L581" s="139"/>
      <c r="M581" s="136"/>
      <c r="N581" s="134"/>
      <c r="O581" s="136"/>
      <c r="P581" s="136"/>
      <c r="Q581" s="136"/>
      <c r="R581" s="136"/>
      <c r="S581" s="136"/>
      <c r="T581" s="136"/>
      <c r="U581" s="136"/>
      <c r="V581" s="226"/>
      <c r="W581" s="226"/>
      <c r="X581" s="226"/>
      <c r="Y581" s="226"/>
      <c r="Z581" s="226"/>
      <c r="AA581" s="226"/>
      <c r="AB581" s="226"/>
      <c r="AC581" s="226"/>
      <c r="AD581" s="226"/>
      <c r="AE581" s="226"/>
      <c r="AF581" s="226"/>
      <c r="AG581" s="226"/>
      <c r="AH581" s="226"/>
      <c r="AI581" s="226"/>
      <c r="AJ581" s="226"/>
      <c r="AK581" s="226"/>
      <c r="AL581" s="226"/>
      <c r="AM581" s="226"/>
      <c r="AN581" s="226"/>
      <c r="AO581" s="226"/>
      <c r="AP581" s="226"/>
      <c r="AQ581" s="226"/>
      <c r="AR581" s="226"/>
      <c r="AS581" s="226"/>
      <c r="AT581" s="226"/>
      <c r="AU581" s="226"/>
      <c r="AV581" s="226"/>
      <c r="AW581" s="226"/>
      <c r="AX581" s="226"/>
      <c r="AY581" s="226"/>
      <c r="AZ581" s="226"/>
      <c r="BA581" s="226"/>
      <c r="BB581" s="226"/>
      <c r="BC581" s="226"/>
      <c r="BD581" s="226"/>
      <c r="BE581" s="226"/>
      <c r="BF581" s="226"/>
      <c r="BG581" s="226"/>
      <c r="BH581" s="226"/>
      <c r="BI581" s="226"/>
      <c r="BJ581" s="226"/>
      <c r="BK581" s="226"/>
      <c r="BL581" s="226"/>
      <c r="BM581" s="226"/>
      <c r="BN581" s="226"/>
      <c r="BO581" s="226"/>
      <c r="BP581" s="226"/>
      <c r="BQ581" s="226"/>
      <c r="BR581" s="226"/>
      <c r="BS581" s="226"/>
      <c r="BT581" s="226"/>
      <c r="BU581" s="226"/>
      <c r="BV581" s="226"/>
      <c r="BW581" s="226"/>
      <c r="BX581" s="226"/>
      <c r="BY581" s="226"/>
      <c r="BZ581" s="226"/>
      <c r="CA581" s="226"/>
      <c r="CB581" s="226"/>
      <c r="CC581" s="226"/>
      <c r="CD581" s="226"/>
      <c r="CE581" s="226"/>
      <c r="CF581" s="226"/>
      <c r="CG581" s="226"/>
      <c r="CH581" s="226"/>
      <c r="CI581" s="226"/>
      <c r="CJ581" s="226"/>
      <c r="CK581" s="226"/>
      <c r="CL581" s="226"/>
      <c r="CM581" s="226"/>
    </row>
    <row r="582" spans="1:91" x14ac:dyDescent="0.2">
      <c r="A582" s="222"/>
      <c r="B582" s="222"/>
      <c r="C582" s="133"/>
      <c r="D582" s="134"/>
      <c r="E582" s="135"/>
      <c r="F582" s="136"/>
      <c r="G582" s="136"/>
      <c r="H582" s="137"/>
      <c r="I582" s="136"/>
      <c r="J582" s="138"/>
      <c r="K582" s="136"/>
      <c r="L582" s="139"/>
      <c r="M582" s="136"/>
      <c r="N582" s="134"/>
      <c r="O582" s="136"/>
      <c r="P582" s="136"/>
      <c r="Q582" s="136"/>
      <c r="R582" s="136"/>
      <c r="S582" s="136"/>
      <c r="T582" s="136"/>
      <c r="U582" s="136"/>
      <c r="V582" s="226"/>
      <c r="W582" s="226"/>
      <c r="X582" s="226"/>
      <c r="Y582" s="226"/>
      <c r="Z582" s="226"/>
      <c r="AA582" s="226"/>
      <c r="AB582" s="226"/>
      <c r="AC582" s="226"/>
      <c r="AD582" s="226"/>
      <c r="AE582" s="226"/>
      <c r="AF582" s="226"/>
      <c r="AG582" s="226"/>
      <c r="AH582" s="226"/>
      <c r="AI582" s="226"/>
      <c r="AJ582" s="226"/>
      <c r="AK582" s="226"/>
      <c r="AL582" s="226"/>
      <c r="AM582" s="226"/>
      <c r="AN582" s="226"/>
      <c r="AO582" s="226"/>
      <c r="AP582" s="226"/>
      <c r="AQ582" s="226"/>
      <c r="AR582" s="226"/>
      <c r="AS582" s="226"/>
      <c r="AT582" s="226"/>
      <c r="AU582" s="226"/>
      <c r="AV582" s="226"/>
      <c r="AW582" s="226"/>
      <c r="AX582" s="226"/>
      <c r="AY582" s="226"/>
      <c r="AZ582" s="226"/>
      <c r="BA582" s="226"/>
      <c r="BB582" s="226"/>
      <c r="BC582" s="226"/>
      <c r="BD582" s="226"/>
      <c r="BE582" s="226"/>
      <c r="BF582" s="226"/>
      <c r="BG582" s="226"/>
      <c r="BH582" s="226"/>
      <c r="BI582" s="226"/>
      <c r="BJ582" s="226"/>
      <c r="BK582" s="226"/>
      <c r="BL582" s="226"/>
      <c r="BM582" s="226"/>
      <c r="BN582" s="226"/>
      <c r="BO582" s="226"/>
      <c r="BP582" s="226"/>
      <c r="BQ582" s="226"/>
      <c r="BR582" s="226"/>
      <c r="BS582" s="226"/>
      <c r="BT582" s="226"/>
      <c r="BU582" s="226"/>
      <c r="BV582" s="226"/>
      <c r="BW582" s="226"/>
      <c r="BX582" s="226"/>
      <c r="BY582" s="226"/>
      <c r="BZ582" s="226"/>
      <c r="CA582" s="226"/>
      <c r="CB582" s="226"/>
      <c r="CC582" s="226"/>
      <c r="CD582" s="226"/>
      <c r="CE582" s="226"/>
      <c r="CF582" s="226"/>
      <c r="CG582" s="226"/>
      <c r="CH582" s="226"/>
      <c r="CI582" s="226"/>
      <c r="CJ582" s="226"/>
      <c r="CK582" s="226"/>
      <c r="CL582" s="226"/>
      <c r="CM582" s="226"/>
    </row>
    <row r="583" spans="1:91" x14ac:dyDescent="0.2">
      <c r="A583" s="222"/>
      <c r="B583" s="222"/>
      <c r="C583" s="133"/>
      <c r="D583" s="134"/>
      <c r="E583" s="135"/>
      <c r="F583" s="136"/>
      <c r="G583" s="136"/>
      <c r="H583" s="137"/>
      <c r="I583" s="136"/>
      <c r="J583" s="138"/>
      <c r="K583" s="136"/>
      <c r="L583" s="139"/>
      <c r="M583" s="136"/>
      <c r="N583" s="134"/>
      <c r="O583" s="136"/>
      <c r="P583" s="136"/>
      <c r="Q583" s="152"/>
      <c r="R583" s="136"/>
      <c r="S583" s="152"/>
      <c r="T583" s="136"/>
      <c r="U583" s="136"/>
      <c r="V583" s="226"/>
      <c r="W583" s="226"/>
      <c r="X583" s="226"/>
      <c r="Y583" s="226"/>
      <c r="Z583" s="226"/>
      <c r="AA583" s="226"/>
      <c r="AB583" s="226"/>
      <c r="AC583" s="226"/>
      <c r="AD583" s="226"/>
      <c r="AE583" s="226"/>
      <c r="AF583" s="226"/>
      <c r="AG583" s="226"/>
      <c r="AH583" s="226"/>
      <c r="AI583" s="226"/>
      <c r="AJ583" s="226"/>
      <c r="AK583" s="226"/>
      <c r="AL583" s="226"/>
      <c r="AM583" s="226"/>
      <c r="AN583" s="226"/>
      <c r="AO583" s="226"/>
      <c r="AP583" s="226"/>
      <c r="AQ583" s="226"/>
      <c r="AR583" s="226"/>
      <c r="AS583" s="226"/>
      <c r="AT583" s="226"/>
      <c r="AU583" s="226"/>
      <c r="AV583" s="226"/>
      <c r="AW583" s="226"/>
      <c r="AX583" s="226"/>
      <c r="AY583" s="226"/>
      <c r="AZ583" s="226"/>
      <c r="BA583" s="226"/>
      <c r="BB583" s="226"/>
      <c r="BC583" s="226"/>
      <c r="BD583" s="226"/>
      <c r="BE583" s="226"/>
      <c r="BF583" s="226"/>
      <c r="BG583" s="226"/>
      <c r="BH583" s="226"/>
      <c r="BI583" s="226"/>
      <c r="BJ583" s="226"/>
      <c r="BK583" s="226"/>
      <c r="BL583" s="226"/>
      <c r="BM583" s="226"/>
      <c r="BN583" s="226"/>
      <c r="BO583" s="226"/>
      <c r="BP583" s="226"/>
      <c r="BQ583" s="226"/>
      <c r="BR583" s="226"/>
      <c r="BS583" s="226"/>
      <c r="BT583" s="226"/>
      <c r="BU583" s="226"/>
      <c r="BV583" s="226"/>
      <c r="BW583" s="226"/>
      <c r="BX583" s="226"/>
      <c r="BY583" s="226"/>
      <c r="BZ583" s="226"/>
      <c r="CA583" s="226"/>
      <c r="CB583" s="226"/>
      <c r="CC583" s="226"/>
      <c r="CD583" s="226"/>
      <c r="CE583" s="226"/>
      <c r="CF583" s="226"/>
      <c r="CG583" s="226"/>
      <c r="CH583" s="226"/>
      <c r="CI583" s="226"/>
      <c r="CJ583" s="226"/>
      <c r="CK583" s="226"/>
      <c r="CL583" s="226"/>
      <c r="CM583" s="226"/>
    </row>
    <row r="584" spans="1:91" x14ac:dyDescent="0.2">
      <c r="A584" s="222"/>
      <c r="B584" s="222"/>
      <c r="C584" s="133"/>
      <c r="D584" s="134"/>
      <c r="E584" s="135"/>
      <c r="F584" s="136"/>
      <c r="G584" s="136"/>
      <c r="H584" s="137"/>
      <c r="I584" s="136"/>
      <c r="J584" s="138"/>
      <c r="K584" s="136"/>
      <c r="L584" s="139"/>
      <c r="M584" s="136"/>
      <c r="N584" s="134"/>
      <c r="O584" s="136"/>
      <c r="P584" s="136"/>
      <c r="Q584" s="136"/>
      <c r="R584" s="136"/>
      <c r="S584" s="136"/>
      <c r="T584" s="136"/>
      <c r="U584" s="136"/>
      <c r="V584" s="226"/>
      <c r="W584" s="226"/>
      <c r="X584" s="226"/>
      <c r="Y584" s="226"/>
      <c r="Z584" s="226"/>
      <c r="AA584" s="226"/>
      <c r="AB584" s="226"/>
      <c r="AC584" s="226"/>
      <c r="AD584" s="226"/>
      <c r="AE584" s="226"/>
      <c r="AF584" s="226"/>
      <c r="AG584" s="226"/>
      <c r="AH584" s="226"/>
      <c r="AI584" s="226"/>
      <c r="AJ584" s="226"/>
      <c r="AK584" s="226"/>
      <c r="AL584" s="226"/>
      <c r="AM584" s="226"/>
      <c r="AN584" s="226"/>
      <c r="AO584" s="226"/>
      <c r="AP584" s="226"/>
      <c r="AQ584" s="226"/>
      <c r="AR584" s="226"/>
      <c r="AS584" s="226"/>
      <c r="AT584" s="226"/>
      <c r="AU584" s="226"/>
      <c r="AV584" s="226"/>
      <c r="AW584" s="226"/>
      <c r="AX584" s="226"/>
      <c r="AY584" s="226"/>
      <c r="AZ584" s="226"/>
      <c r="BA584" s="226"/>
      <c r="BB584" s="226"/>
      <c r="BC584" s="226"/>
      <c r="BD584" s="226"/>
      <c r="BE584" s="226"/>
      <c r="BF584" s="226"/>
      <c r="BG584" s="226"/>
      <c r="BH584" s="226"/>
      <c r="BI584" s="226"/>
      <c r="BJ584" s="226"/>
      <c r="BK584" s="226"/>
      <c r="BL584" s="226"/>
      <c r="BM584" s="226"/>
      <c r="BN584" s="226"/>
      <c r="BO584" s="226"/>
      <c r="BP584" s="226"/>
      <c r="BQ584" s="226"/>
      <c r="BR584" s="226"/>
      <c r="BS584" s="226"/>
      <c r="BT584" s="226"/>
      <c r="BU584" s="226"/>
      <c r="BV584" s="226"/>
      <c r="BW584" s="226"/>
      <c r="BX584" s="226"/>
      <c r="BY584" s="226"/>
      <c r="BZ584" s="226"/>
      <c r="CA584" s="226"/>
      <c r="CB584" s="226"/>
      <c r="CC584" s="226"/>
      <c r="CD584" s="226"/>
      <c r="CE584" s="226"/>
      <c r="CF584" s="226"/>
      <c r="CG584" s="226"/>
      <c r="CH584" s="226"/>
      <c r="CI584" s="226"/>
      <c r="CJ584" s="226"/>
      <c r="CK584" s="226"/>
      <c r="CL584" s="226"/>
      <c r="CM584" s="226"/>
    </row>
    <row r="585" spans="1:91" x14ac:dyDescent="0.2">
      <c r="A585" s="222"/>
      <c r="B585" s="222"/>
      <c r="C585" s="133"/>
      <c r="D585" s="134"/>
      <c r="E585" s="135"/>
      <c r="F585" s="136"/>
      <c r="G585" s="136"/>
      <c r="H585" s="137"/>
      <c r="I585" s="136"/>
      <c r="J585" s="138"/>
      <c r="K585" s="136"/>
      <c r="L585" s="139"/>
      <c r="M585" s="136"/>
      <c r="N585" s="134"/>
      <c r="O585" s="136"/>
      <c r="P585" s="136"/>
      <c r="Q585" s="136"/>
      <c r="R585" s="136"/>
      <c r="S585" s="136"/>
      <c r="T585" s="136"/>
      <c r="U585" s="136"/>
      <c r="V585" s="226"/>
      <c r="W585" s="226"/>
      <c r="X585" s="226"/>
      <c r="Y585" s="226"/>
      <c r="Z585" s="226"/>
      <c r="AA585" s="226"/>
      <c r="AB585" s="226"/>
      <c r="AC585" s="226"/>
      <c r="AD585" s="226"/>
      <c r="AE585" s="226"/>
      <c r="AF585" s="226"/>
      <c r="AG585" s="226"/>
      <c r="AH585" s="226"/>
      <c r="AI585" s="226"/>
      <c r="AJ585" s="226"/>
      <c r="AK585" s="226"/>
      <c r="AL585" s="226"/>
      <c r="AM585" s="226"/>
      <c r="AN585" s="226"/>
      <c r="AO585" s="226"/>
      <c r="AP585" s="226"/>
      <c r="AQ585" s="226"/>
      <c r="AR585" s="226"/>
      <c r="AS585" s="226"/>
      <c r="AT585" s="226"/>
      <c r="AU585" s="226"/>
      <c r="AV585" s="226"/>
      <c r="AW585" s="226"/>
      <c r="AX585" s="226"/>
      <c r="AY585" s="226"/>
      <c r="AZ585" s="226"/>
      <c r="BA585" s="226"/>
      <c r="BB585" s="226"/>
      <c r="BC585" s="226"/>
      <c r="BD585" s="226"/>
      <c r="BE585" s="226"/>
      <c r="BF585" s="226"/>
      <c r="BG585" s="226"/>
      <c r="BH585" s="226"/>
      <c r="BI585" s="226"/>
      <c r="BJ585" s="226"/>
      <c r="BK585" s="226"/>
      <c r="BL585" s="226"/>
      <c r="BM585" s="226"/>
      <c r="BN585" s="226"/>
      <c r="BO585" s="226"/>
      <c r="BP585" s="226"/>
      <c r="BQ585" s="226"/>
      <c r="BR585" s="226"/>
      <c r="BS585" s="226"/>
      <c r="BT585" s="226"/>
      <c r="BU585" s="226"/>
      <c r="BV585" s="226"/>
      <c r="BW585" s="226"/>
      <c r="BX585" s="226"/>
      <c r="BY585" s="226"/>
      <c r="BZ585" s="226"/>
      <c r="CA585" s="226"/>
      <c r="CB585" s="226"/>
      <c r="CC585" s="226"/>
      <c r="CD585" s="226"/>
      <c r="CE585" s="226"/>
      <c r="CF585" s="226"/>
      <c r="CG585" s="226"/>
      <c r="CH585" s="226"/>
      <c r="CI585" s="226"/>
      <c r="CJ585" s="226"/>
      <c r="CK585" s="226"/>
      <c r="CL585" s="226"/>
      <c r="CM585" s="226"/>
    </row>
    <row r="586" spans="1:91" x14ac:dyDescent="0.2">
      <c r="A586" s="222"/>
      <c r="B586" s="222"/>
      <c r="C586" s="133"/>
      <c r="D586" s="134"/>
      <c r="E586" s="135"/>
      <c r="F586" s="136"/>
      <c r="G586" s="136"/>
      <c r="H586" s="137"/>
      <c r="I586" s="136"/>
      <c r="J586" s="138"/>
      <c r="K586" s="136"/>
      <c r="L586" s="139"/>
      <c r="M586" s="136"/>
      <c r="N586" s="134"/>
      <c r="O586" s="136"/>
      <c r="P586" s="136"/>
      <c r="Q586" s="136"/>
      <c r="R586" s="136"/>
      <c r="S586" s="136"/>
      <c r="T586" s="136"/>
      <c r="U586" s="136"/>
      <c r="V586" s="226"/>
      <c r="W586" s="226"/>
      <c r="X586" s="226"/>
      <c r="Y586" s="226"/>
      <c r="Z586" s="226"/>
      <c r="AA586" s="226"/>
      <c r="AB586" s="226"/>
      <c r="AC586" s="226"/>
      <c r="AD586" s="226"/>
      <c r="AE586" s="226"/>
      <c r="AF586" s="226"/>
      <c r="AG586" s="226"/>
      <c r="AH586" s="226"/>
      <c r="AI586" s="226"/>
      <c r="AJ586" s="226"/>
      <c r="AK586" s="226"/>
      <c r="AL586" s="226"/>
      <c r="AM586" s="226"/>
      <c r="AN586" s="226"/>
      <c r="AO586" s="226"/>
      <c r="AP586" s="226"/>
      <c r="AQ586" s="226"/>
      <c r="AR586" s="226"/>
      <c r="AS586" s="226"/>
      <c r="AT586" s="226"/>
      <c r="AU586" s="226"/>
      <c r="AV586" s="226"/>
      <c r="AW586" s="226"/>
      <c r="AX586" s="226"/>
      <c r="AY586" s="226"/>
      <c r="AZ586" s="226"/>
      <c r="BA586" s="226"/>
      <c r="BB586" s="226"/>
      <c r="BC586" s="226"/>
      <c r="BD586" s="226"/>
      <c r="BE586" s="226"/>
      <c r="BF586" s="226"/>
      <c r="BG586" s="226"/>
      <c r="BH586" s="226"/>
      <c r="BI586" s="226"/>
      <c r="BJ586" s="226"/>
      <c r="BK586" s="226"/>
      <c r="BL586" s="226"/>
      <c r="BM586" s="226"/>
      <c r="BN586" s="226"/>
      <c r="BO586" s="226"/>
      <c r="BP586" s="226"/>
      <c r="BQ586" s="226"/>
      <c r="BR586" s="226"/>
      <c r="BS586" s="226"/>
      <c r="BT586" s="226"/>
      <c r="BU586" s="226"/>
      <c r="BV586" s="226"/>
      <c r="BW586" s="226"/>
      <c r="BX586" s="226"/>
      <c r="BY586" s="226"/>
      <c r="BZ586" s="226"/>
      <c r="CA586" s="226"/>
      <c r="CB586" s="226"/>
      <c r="CC586" s="226"/>
      <c r="CD586" s="226"/>
      <c r="CE586" s="226"/>
      <c r="CF586" s="226"/>
      <c r="CG586" s="226"/>
      <c r="CH586" s="226"/>
      <c r="CI586" s="226"/>
      <c r="CJ586" s="226"/>
      <c r="CK586" s="226"/>
      <c r="CL586" s="226"/>
      <c r="CM586" s="226"/>
    </row>
    <row r="587" spans="1:91" x14ac:dyDescent="0.2">
      <c r="A587" s="222"/>
      <c r="B587" s="222"/>
      <c r="C587" s="133"/>
      <c r="D587" s="134"/>
      <c r="E587" s="135"/>
      <c r="F587" s="136"/>
      <c r="G587" s="136"/>
      <c r="H587" s="137"/>
      <c r="I587" s="136"/>
      <c r="J587" s="138"/>
      <c r="K587" s="136"/>
      <c r="L587" s="139"/>
      <c r="M587" s="136"/>
      <c r="N587" s="134"/>
      <c r="O587" s="136"/>
      <c r="P587" s="136"/>
      <c r="Q587" s="136"/>
      <c r="R587" s="136"/>
      <c r="S587" s="136"/>
      <c r="T587" s="136"/>
      <c r="U587" s="136"/>
      <c r="V587" s="226"/>
      <c r="W587" s="226"/>
      <c r="X587" s="226"/>
      <c r="Y587" s="226"/>
      <c r="Z587" s="226"/>
      <c r="AA587" s="226"/>
      <c r="AB587" s="226"/>
      <c r="AC587" s="226"/>
      <c r="AD587" s="226"/>
      <c r="AE587" s="226"/>
      <c r="AF587" s="226"/>
      <c r="AG587" s="226"/>
      <c r="AH587" s="226"/>
      <c r="AI587" s="226"/>
      <c r="AJ587" s="226"/>
      <c r="AK587" s="226"/>
      <c r="AL587" s="226"/>
      <c r="AM587" s="226"/>
      <c r="AN587" s="226"/>
      <c r="AO587" s="226"/>
      <c r="AP587" s="226"/>
      <c r="AQ587" s="226"/>
      <c r="AR587" s="226"/>
      <c r="AS587" s="226"/>
      <c r="AT587" s="226"/>
      <c r="AU587" s="226"/>
      <c r="AV587" s="226"/>
      <c r="AW587" s="226"/>
      <c r="AX587" s="226"/>
      <c r="AY587" s="226"/>
      <c r="AZ587" s="226"/>
      <c r="BA587" s="226"/>
      <c r="BB587" s="226"/>
      <c r="BC587" s="226"/>
      <c r="BD587" s="226"/>
      <c r="BE587" s="226"/>
      <c r="BF587" s="226"/>
      <c r="BG587" s="226"/>
      <c r="BH587" s="226"/>
      <c r="BI587" s="226"/>
      <c r="BJ587" s="226"/>
      <c r="BK587" s="226"/>
      <c r="BL587" s="226"/>
      <c r="BM587" s="226"/>
      <c r="BN587" s="226"/>
      <c r="BO587" s="226"/>
      <c r="BP587" s="226"/>
      <c r="BQ587" s="226"/>
      <c r="BR587" s="226"/>
      <c r="BS587" s="226"/>
      <c r="BT587" s="226"/>
      <c r="BU587" s="226"/>
      <c r="BV587" s="226"/>
      <c r="BW587" s="226"/>
      <c r="BX587" s="226"/>
      <c r="BY587" s="226"/>
      <c r="BZ587" s="226"/>
      <c r="CA587" s="226"/>
      <c r="CB587" s="226"/>
      <c r="CC587" s="226"/>
      <c r="CD587" s="226"/>
      <c r="CE587" s="226"/>
      <c r="CF587" s="226"/>
      <c r="CG587" s="226"/>
      <c r="CH587" s="226"/>
      <c r="CI587" s="226"/>
      <c r="CJ587" s="226"/>
      <c r="CK587" s="226"/>
      <c r="CL587" s="226"/>
      <c r="CM587" s="226"/>
    </row>
    <row r="588" spans="1:91" x14ac:dyDescent="0.2">
      <c r="A588" s="222"/>
      <c r="B588" s="222"/>
      <c r="C588" s="133"/>
      <c r="D588" s="134"/>
      <c r="E588" s="135"/>
      <c r="F588" s="136"/>
      <c r="G588" s="136"/>
      <c r="H588" s="137"/>
      <c r="I588" s="136"/>
      <c r="J588" s="138"/>
      <c r="K588" s="136"/>
      <c r="L588" s="139"/>
      <c r="M588" s="136"/>
      <c r="N588" s="134"/>
      <c r="O588" s="136"/>
      <c r="P588" s="136"/>
      <c r="Q588" s="136"/>
      <c r="R588" s="136"/>
      <c r="S588" s="136"/>
      <c r="T588" s="136"/>
      <c r="U588" s="136"/>
      <c r="V588" s="226"/>
      <c r="W588" s="226"/>
      <c r="X588" s="226"/>
      <c r="Y588" s="226"/>
      <c r="Z588" s="226"/>
      <c r="AA588" s="226"/>
      <c r="AB588" s="226"/>
      <c r="AC588" s="226"/>
      <c r="AD588" s="226"/>
      <c r="AE588" s="226"/>
      <c r="AF588" s="226"/>
      <c r="AG588" s="226"/>
      <c r="AH588" s="226"/>
      <c r="AI588" s="226"/>
      <c r="AJ588" s="226"/>
      <c r="AK588" s="226"/>
      <c r="AL588" s="226"/>
      <c r="AM588" s="226"/>
      <c r="AN588" s="226"/>
      <c r="AO588" s="226"/>
      <c r="AP588" s="226"/>
      <c r="AQ588" s="226"/>
      <c r="AR588" s="226"/>
      <c r="AS588" s="226"/>
      <c r="AT588" s="226"/>
      <c r="AU588" s="226"/>
      <c r="AV588" s="226"/>
      <c r="AW588" s="226"/>
      <c r="AX588" s="226"/>
      <c r="AY588" s="226"/>
      <c r="AZ588" s="226"/>
      <c r="BA588" s="226"/>
      <c r="BB588" s="226"/>
      <c r="BC588" s="226"/>
      <c r="BD588" s="226"/>
      <c r="BE588" s="226"/>
      <c r="BF588" s="226"/>
      <c r="BG588" s="226"/>
      <c r="BH588" s="226"/>
      <c r="BI588" s="226"/>
      <c r="BJ588" s="226"/>
      <c r="BK588" s="226"/>
      <c r="BL588" s="226"/>
      <c r="BM588" s="226"/>
      <c r="BN588" s="226"/>
      <c r="BO588" s="226"/>
      <c r="BP588" s="226"/>
      <c r="BQ588" s="226"/>
      <c r="BR588" s="226"/>
      <c r="BS588" s="226"/>
      <c r="BT588" s="226"/>
      <c r="BU588" s="226"/>
      <c r="BV588" s="226"/>
      <c r="BW588" s="226"/>
      <c r="BX588" s="226"/>
      <c r="BY588" s="226"/>
      <c r="BZ588" s="226"/>
      <c r="CA588" s="226"/>
      <c r="CB588" s="226"/>
      <c r="CC588" s="226"/>
      <c r="CD588" s="226"/>
      <c r="CE588" s="226"/>
      <c r="CF588" s="226"/>
      <c r="CG588" s="226"/>
      <c r="CH588" s="226"/>
      <c r="CI588" s="226"/>
      <c r="CJ588" s="226"/>
      <c r="CK588" s="226"/>
      <c r="CL588" s="226"/>
      <c r="CM588" s="226"/>
    </row>
    <row r="589" spans="1:91" x14ac:dyDescent="0.2">
      <c r="A589" s="222"/>
      <c r="B589" s="222"/>
      <c r="C589" s="133"/>
      <c r="D589" s="134"/>
      <c r="E589" s="135"/>
      <c r="F589" s="136"/>
      <c r="G589" s="136"/>
      <c r="H589" s="137"/>
      <c r="I589" s="136"/>
      <c r="J589" s="138"/>
      <c r="K589" s="136"/>
      <c r="L589" s="139"/>
      <c r="M589" s="136"/>
      <c r="N589" s="134"/>
      <c r="O589" s="136"/>
      <c r="P589" s="136"/>
      <c r="Q589" s="136"/>
      <c r="R589" s="136"/>
      <c r="S589" s="136"/>
      <c r="T589" s="136"/>
      <c r="U589" s="136"/>
      <c r="V589" s="226"/>
      <c r="W589" s="226"/>
      <c r="X589" s="226"/>
      <c r="Y589" s="226"/>
      <c r="Z589" s="226"/>
      <c r="AA589" s="226"/>
      <c r="AB589" s="226"/>
      <c r="AC589" s="226"/>
      <c r="AD589" s="226"/>
      <c r="AE589" s="226"/>
      <c r="AF589" s="226"/>
      <c r="AG589" s="226"/>
      <c r="AH589" s="226"/>
      <c r="AI589" s="226"/>
      <c r="AJ589" s="226"/>
      <c r="AK589" s="226"/>
      <c r="AL589" s="226"/>
      <c r="AM589" s="226"/>
      <c r="AN589" s="226"/>
      <c r="AO589" s="226"/>
      <c r="AP589" s="226"/>
      <c r="AQ589" s="226"/>
      <c r="AR589" s="226"/>
      <c r="AS589" s="226"/>
      <c r="AT589" s="226"/>
      <c r="AU589" s="226"/>
      <c r="AV589" s="226"/>
      <c r="AW589" s="226"/>
      <c r="AX589" s="226"/>
      <c r="AY589" s="226"/>
      <c r="AZ589" s="226"/>
      <c r="BA589" s="226"/>
      <c r="BB589" s="226"/>
      <c r="BC589" s="226"/>
      <c r="BD589" s="226"/>
      <c r="BE589" s="226"/>
      <c r="BF589" s="226"/>
      <c r="BG589" s="226"/>
      <c r="BH589" s="226"/>
      <c r="BI589" s="226"/>
      <c r="BJ589" s="226"/>
      <c r="BK589" s="226"/>
      <c r="BL589" s="226"/>
      <c r="BM589" s="226"/>
      <c r="BN589" s="226"/>
      <c r="BO589" s="226"/>
      <c r="BP589" s="226"/>
      <c r="BQ589" s="226"/>
      <c r="BR589" s="226"/>
      <c r="BS589" s="226"/>
      <c r="BT589" s="226"/>
      <c r="BU589" s="226"/>
      <c r="BV589" s="226"/>
      <c r="BW589" s="226"/>
      <c r="BX589" s="226"/>
      <c r="BY589" s="226"/>
      <c r="BZ589" s="226"/>
      <c r="CA589" s="226"/>
      <c r="CB589" s="226"/>
      <c r="CC589" s="226"/>
      <c r="CD589" s="226"/>
      <c r="CE589" s="226"/>
      <c r="CF589" s="226"/>
      <c r="CG589" s="226"/>
      <c r="CH589" s="226"/>
      <c r="CI589" s="226"/>
      <c r="CJ589" s="226"/>
      <c r="CK589" s="226"/>
      <c r="CL589" s="226"/>
      <c r="CM589" s="226"/>
    </row>
    <row r="590" spans="1:91" x14ac:dyDescent="0.2">
      <c r="A590" s="222"/>
      <c r="B590" s="222"/>
      <c r="C590" s="133"/>
      <c r="D590" s="134"/>
      <c r="E590" s="135"/>
      <c r="F590" s="136"/>
      <c r="G590" s="136"/>
      <c r="H590" s="137"/>
      <c r="I590" s="136"/>
      <c r="J590" s="138"/>
      <c r="K590" s="136"/>
      <c r="L590" s="139"/>
      <c r="M590" s="136"/>
      <c r="N590" s="134"/>
      <c r="O590" s="136"/>
      <c r="P590" s="136"/>
      <c r="Q590" s="136"/>
      <c r="R590" s="136"/>
      <c r="S590" s="136"/>
      <c r="T590" s="136"/>
      <c r="U590" s="136"/>
      <c r="V590" s="226"/>
      <c r="W590" s="226"/>
      <c r="X590" s="226"/>
      <c r="Y590" s="226"/>
      <c r="Z590" s="226"/>
      <c r="AA590" s="226"/>
      <c r="AB590" s="226"/>
      <c r="AC590" s="226"/>
      <c r="AD590" s="226"/>
      <c r="AE590" s="226"/>
      <c r="AF590" s="226"/>
      <c r="AG590" s="226"/>
      <c r="AH590" s="226"/>
      <c r="AI590" s="226"/>
      <c r="AJ590" s="226"/>
      <c r="AK590" s="226"/>
      <c r="AL590" s="226"/>
      <c r="AM590" s="226"/>
      <c r="AN590" s="226"/>
      <c r="AO590" s="226"/>
      <c r="AP590" s="226"/>
      <c r="AQ590" s="226"/>
      <c r="AR590" s="226"/>
      <c r="AS590" s="226"/>
      <c r="AT590" s="226"/>
      <c r="AU590" s="226"/>
      <c r="AV590" s="226"/>
      <c r="AW590" s="226"/>
      <c r="AX590" s="226"/>
      <c r="AY590" s="226"/>
      <c r="AZ590" s="226"/>
      <c r="BA590" s="226"/>
      <c r="BB590" s="226"/>
      <c r="BC590" s="226"/>
      <c r="BD590" s="226"/>
      <c r="BE590" s="226"/>
      <c r="BF590" s="226"/>
      <c r="BG590" s="226"/>
      <c r="BH590" s="226"/>
      <c r="BI590" s="226"/>
      <c r="BJ590" s="226"/>
      <c r="BK590" s="226"/>
      <c r="BL590" s="226"/>
      <c r="BM590" s="226"/>
      <c r="BN590" s="226"/>
      <c r="BO590" s="226"/>
      <c r="BP590" s="226"/>
      <c r="BQ590" s="226"/>
      <c r="BR590" s="226"/>
      <c r="BS590" s="226"/>
      <c r="BT590" s="226"/>
      <c r="BU590" s="226"/>
      <c r="BV590" s="226"/>
      <c r="BW590" s="226"/>
      <c r="BX590" s="226"/>
      <c r="BY590" s="226"/>
      <c r="BZ590" s="226"/>
      <c r="CA590" s="226"/>
      <c r="CB590" s="226"/>
      <c r="CC590" s="226"/>
      <c r="CD590" s="226"/>
      <c r="CE590" s="226"/>
      <c r="CF590" s="226"/>
      <c r="CG590" s="226"/>
      <c r="CH590" s="226"/>
      <c r="CI590" s="226"/>
      <c r="CJ590" s="226"/>
      <c r="CK590" s="226"/>
      <c r="CL590" s="226"/>
      <c r="CM590" s="226"/>
    </row>
    <row r="591" spans="1:91" x14ac:dyDescent="0.2">
      <c r="A591" s="222"/>
      <c r="B591" s="222"/>
      <c r="C591" s="133"/>
      <c r="D591" s="134"/>
      <c r="E591" s="135"/>
      <c r="F591" s="136"/>
      <c r="G591" s="136"/>
      <c r="H591" s="137"/>
      <c r="I591" s="136"/>
      <c r="J591" s="138"/>
      <c r="K591" s="136"/>
      <c r="L591" s="139"/>
      <c r="M591" s="136"/>
      <c r="N591" s="134"/>
      <c r="O591" s="136"/>
      <c r="P591" s="136"/>
      <c r="Q591" s="152"/>
      <c r="R591" s="136"/>
      <c r="S591" s="152"/>
      <c r="T591" s="136"/>
      <c r="U591" s="136"/>
      <c r="V591" s="226"/>
      <c r="W591" s="226"/>
      <c r="X591" s="226"/>
      <c r="Y591" s="226"/>
      <c r="Z591" s="226"/>
      <c r="AA591" s="226"/>
      <c r="AB591" s="226"/>
      <c r="AC591" s="226"/>
      <c r="AD591" s="226"/>
      <c r="AE591" s="226"/>
      <c r="AF591" s="226"/>
      <c r="AG591" s="226"/>
      <c r="AH591" s="226"/>
      <c r="AI591" s="226"/>
      <c r="AJ591" s="226"/>
      <c r="AK591" s="226"/>
      <c r="AL591" s="226"/>
      <c r="AM591" s="226"/>
      <c r="AN591" s="226"/>
      <c r="AO591" s="226"/>
      <c r="AP591" s="226"/>
      <c r="AQ591" s="226"/>
      <c r="AR591" s="226"/>
      <c r="AS591" s="226"/>
      <c r="AT591" s="226"/>
      <c r="AU591" s="226"/>
      <c r="AV591" s="226"/>
      <c r="AW591" s="226"/>
      <c r="AX591" s="226"/>
      <c r="AY591" s="226"/>
      <c r="AZ591" s="226"/>
      <c r="BA591" s="226"/>
      <c r="BB591" s="226"/>
      <c r="BC591" s="226"/>
      <c r="BD591" s="226"/>
      <c r="BE591" s="226"/>
      <c r="BF591" s="226"/>
      <c r="BG591" s="226"/>
      <c r="BH591" s="226"/>
      <c r="BI591" s="226"/>
      <c r="BJ591" s="226"/>
      <c r="BK591" s="226"/>
      <c r="BL591" s="226"/>
      <c r="BM591" s="226"/>
      <c r="BN591" s="226"/>
      <c r="BO591" s="226"/>
      <c r="BP591" s="226"/>
      <c r="BQ591" s="226"/>
      <c r="BR591" s="226"/>
      <c r="BS591" s="226"/>
      <c r="BT591" s="226"/>
      <c r="BU591" s="226"/>
      <c r="BV591" s="226"/>
      <c r="BW591" s="226"/>
      <c r="BX591" s="226"/>
      <c r="BY591" s="226"/>
      <c r="BZ591" s="226"/>
      <c r="CA591" s="226"/>
      <c r="CB591" s="226"/>
      <c r="CC591" s="226"/>
      <c r="CD591" s="226"/>
      <c r="CE591" s="226"/>
      <c r="CF591" s="226"/>
      <c r="CG591" s="226"/>
      <c r="CH591" s="226"/>
      <c r="CI591" s="226"/>
      <c r="CJ591" s="226"/>
      <c r="CK591" s="226"/>
      <c r="CL591" s="226"/>
      <c r="CM591" s="226"/>
    </row>
    <row r="592" spans="1:91" x14ac:dyDescent="0.2">
      <c r="A592" s="222"/>
      <c r="B592" s="222"/>
      <c r="C592" s="133"/>
      <c r="D592" s="134"/>
      <c r="E592" s="135"/>
      <c r="F592" s="136"/>
      <c r="G592" s="136"/>
      <c r="H592" s="137"/>
      <c r="I592" s="136"/>
      <c r="J592" s="138"/>
      <c r="K592" s="136"/>
      <c r="L592" s="139"/>
      <c r="M592" s="136"/>
      <c r="N592" s="134"/>
      <c r="O592" s="136"/>
      <c r="P592" s="136"/>
      <c r="Q592" s="136"/>
      <c r="R592" s="136"/>
      <c r="S592" s="136"/>
      <c r="T592" s="136"/>
      <c r="U592" s="136"/>
      <c r="V592" s="226"/>
      <c r="W592" s="226"/>
      <c r="X592" s="226"/>
      <c r="Y592" s="226"/>
      <c r="Z592" s="226"/>
      <c r="AA592" s="226"/>
      <c r="AB592" s="226"/>
      <c r="AC592" s="226"/>
      <c r="AD592" s="226"/>
      <c r="AE592" s="226"/>
      <c r="AF592" s="226"/>
      <c r="AG592" s="226"/>
      <c r="AH592" s="226"/>
      <c r="AI592" s="226"/>
      <c r="AJ592" s="226"/>
      <c r="AK592" s="226"/>
      <c r="AL592" s="226"/>
      <c r="AM592" s="226"/>
      <c r="AN592" s="226"/>
      <c r="AO592" s="226"/>
      <c r="AP592" s="226"/>
      <c r="AQ592" s="226"/>
      <c r="AR592" s="226"/>
      <c r="AS592" s="226"/>
      <c r="AT592" s="226"/>
      <c r="AU592" s="226"/>
      <c r="AV592" s="226"/>
      <c r="AW592" s="226"/>
      <c r="AX592" s="226"/>
      <c r="AY592" s="226"/>
      <c r="AZ592" s="226"/>
      <c r="BA592" s="226"/>
      <c r="BB592" s="226"/>
      <c r="BC592" s="226"/>
      <c r="BD592" s="226"/>
      <c r="BE592" s="226"/>
      <c r="BF592" s="226"/>
      <c r="BG592" s="226"/>
      <c r="BH592" s="226"/>
      <c r="BI592" s="226"/>
      <c r="BJ592" s="226"/>
      <c r="BK592" s="226"/>
      <c r="BL592" s="226"/>
      <c r="BM592" s="226"/>
      <c r="BN592" s="226"/>
      <c r="BO592" s="226"/>
      <c r="BP592" s="226"/>
      <c r="BQ592" s="226"/>
      <c r="BR592" s="226"/>
      <c r="BS592" s="226"/>
      <c r="BT592" s="226"/>
      <c r="BU592" s="226"/>
      <c r="BV592" s="226"/>
      <c r="BW592" s="226"/>
      <c r="BX592" s="226"/>
      <c r="BY592" s="226"/>
      <c r="BZ592" s="226"/>
      <c r="CA592" s="226"/>
      <c r="CB592" s="226"/>
      <c r="CC592" s="226"/>
      <c r="CD592" s="226"/>
      <c r="CE592" s="226"/>
      <c r="CF592" s="226"/>
      <c r="CG592" s="226"/>
      <c r="CH592" s="226"/>
      <c r="CI592" s="226"/>
      <c r="CJ592" s="226"/>
      <c r="CK592" s="226"/>
      <c r="CL592" s="226"/>
      <c r="CM592" s="226"/>
    </row>
    <row r="593" spans="1:91" x14ac:dyDescent="0.2">
      <c r="A593" s="222"/>
      <c r="B593" s="222"/>
      <c r="C593" s="133"/>
      <c r="D593" s="134"/>
      <c r="E593" s="135"/>
      <c r="F593" s="136"/>
      <c r="G593" s="136"/>
      <c r="H593" s="137"/>
      <c r="I593" s="136"/>
      <c r="J593" s="138"/>
      <c r="K593" s="136"/>
      <c r="L593" s="139"/>
      <c r="M593" s="136"/>
      <c r="N593" s="134"/>
      <c r="O593" s="136"/>
      <c r="P593" s="136"/>
      <c r="Q593" s="136"/>
      <c r="R593" s="136"/>
      <c r="S593" s="136"/>
      <c r="T593" s="136"/>
      <c r="U593" s="136"/>
      <c r="V593" s="226"/>
      <c r="W593" s="226"/>
      <c r="X593" s="226"/>
      <c r="Y593" s="226"/>
      <c r="Z593" s="226"/>
      <c r="AA593" s="226"/>
      <c r="AB593" s="226"/>
      <c r="AC593" s="226"/>
      <c r="AD593" s="226"/>
      <c r="AE593" s="226"/>
      <c r="AF593" s="226"/>
      <c r="AG593" s="226"/>
      <c r="AH593" s="226"/>
      <c r="AI593" s="226"/>
      <c r="AJ593" s="226"/>
      <c r="AK593" s="226"/>
      <c r="AL593" s="226"/>
      <c r="AM593" s="226"/>
      <c r="AN593" s="226"/>
      <c r="AO593" s="226"/>
      <c r="AP593" s="226"/>
      <c r="AQ593" s="226"/>
      <c r="AR593" s="226"/>
      <c r="AS593" s="226"/>
      <c r="AT593" s="226"/>
      <c r="AU593" s="226"/>
      <c r="AV593" s="226"/>
      <c r="AW593" s="226"/>
      <c r="AX593" s="226"/>
      <c r="AY593" s="226"/>
      <c r="AZ593" s="226"/>
      <c r="BA593" s="226"/>
      <c r="BB593" s="226"/>
      <c r="BC593" s="226"/>
      <c r="BD593" s="226"/>
      <c r="BE593" s="226"/>
      <c r="BF593" s="226"/>
      <c r="BG593" s="226"/>
      <c r="BH593" s="226"/>
      <c r="BI593" s="226"/>
      <c r="BJ593" s="226"/>
      <c r="BK593" s="226"/>
      <c r="BL593" s="226"/>
      <c r="BM593" s="226"/>
      <c r="BN593" s="226"/>
      <c r="BO593" s="226"/>
      <c r="BP593" s="226"/>
      <c r="BQ593" s="226"/>
      <c r="BR593" s="226"/>
      <c r="BS593" s="226"/>
      <c r="BT593" s="226"/>
      <c r="BU593" s="226"/>
      <c r="BV593" s="226"/>
      <c r="BW593" s="226"/>
      <c r="BX593" s="226"/>
      <c r="BY593" s="226"/>
      <c r="BZ593" s="226"/>
      <c r="CA593" s="226"/>
      <c r="CB593" s="226"/>
      <c r="CC593" s="226"/>
      <c r="CD593" s="226"/>
      <c r="CE593" s="226"/>
      <c r="CF593" s="226"/>
      <c r="CG593" s="226"/>
      <c r="CH593" s="226"/>
      <c r="CI593" s="226"/>
      <c r="CJ593" s="226"/>
      <c r="CK593" s="226"/>
      <c r="CL593" s="226"/>
      <c r="CM593" s="226"/>
    </row>
    <row r="594" spans="1:91" x14ac:dyDescent="0.2">
      <c r="A594" s="222"/>
      <c r="B594" s="222"/>
      <c r="C594" s="133"/>
      <c r="D594" s="134"/>
      <c r="E594" s="135"/>
      <c r="F594" s="136"/>
      <c r="G594" s="136"/>
      <c r="H594" s="137"/>
      <c r="I594" s="136"/>
      <c r="J594" s="138"/>
      <c r="K594" s="136"/>
      <c r="L594" s="139"/>
      <c r="M594" s="136"/>
      <c r="N594" s="134"/>
      <c r="O594" s="136"/>
      <c r="P594" s="136"/>
      <c r="Q594" s="136"/>
      <c r="R594" s="136"/>
      <c r="S594" s="136"/>
      <c r="T594" s="136"/>
      <c r="U594" s="136"/>
      <c r="V594" s="226"/>
      <c r="W594" s="226"/>
      <c r="X594" s="226"/>
      <c r="Y594" s="226"/>
      <c r="Z594" s="226"/>
      <c r="AA594" s="226"/>
      <c r="AB594" s="226"/>
      <c r="AC594" s="226"/>
      <c r="AD594" s="226"/>
      <c r="AE594" s="226"/>
      <c r="AF594" s="226"/>
      <c r="AG594" s="226"/>
      <c r="AH594" s="226"/>
      <c r="AI594" s="226"/>
      <c r="AJ594" s="226"/>
      <c r="AK594" s="226"/>
      <c r="AL594" s="226"/>
      <c r="AM594" s="226"/>
      <c r="AN594" s="226"/>
      <c r="AO594" s="226"/>
      <c r="AP594" s="226"/>
      <c r="AQ594" s="226"/>
      <c r="AR594" s="226"/>
      <c r="AS594" s="226"/>
      <c r="AT594" s="226"/>
      <c r="AU594" s="226"/>
      <c r="AV594" s="226"/>
      <c r="AW594" s="226"/>
      <c r="AX594" s="226"/>
      <c r="AY594" s="226"/>
      <c r="AZ594" s="226"/>
      <c r="BA594" s="226"/>
      <c r="BB594" s="226"/>
      <c r="BC594" s="226"/>
      <c r="BD594" s="226"/>
      <c r="BE594" s="226"/>
      <c r="BF594" s="226"/>
      <c r="BG594" s="226"/>
      <c r="BH594" s="226"/>
      <c r="BI594" s="226"/>
      <c r="BJ594" s="226"/>
      <c r="BK594" s="226"/>
      <c r="BL594" s="226"/>
      <c r="BM594" s="226"/>
      <c r="BN594" s="226"/>
      <c r="BO594" s="226"/>
      <c r="BP594" s="226"/>
      <c r="BQ594" s="226"/>
      <c r="BR594" s="226"/>
      <c r="BS594" s="226"/>
      <c r="BT594" s="226"/>
      <c r="BU594" s="226"/>
      <c r="BV594" s="226"/>
      <c r="BW594" s="226"/>
      <c r="BX594" s="226"/>
      <c r="BY594" s="226"/>
      <c r="BZ594" s="226"/>
      <c r="CA594" s="226"/>
      <c r="CB594" s="226"/>
      <c r="CC594" s="226"/>
      <c r="CD594" s="226"/>
      <c r="CE594" s="226"/>
      <c r="CF594" s="226"/>
      <c r="CG594" s="226"/>
      <c r="CH594" s="226"/>
      <c r="CI594" s="226"/>
      <c r="CJ594" s="226"/>
      <c r="CK594" s="226"/>
      <c r="CL594" s="226"/>
      <c r="CM594" s="226"/>
    </row>
    <row r="595" spans="1:91" x14ac:dyDescent="0.2">
      <c r="A595" s="222"/>
      <c r="B595" s="222"/>
      <c r="C595" s="133"/>
      <c r="D595" s="134"/>
      <c r="E595" s="135"/>
      <c r="F595" s="136"/>
      <c r="G595" s="136"/>
      <c r="H595" s="137"/>
      <c r="I595" s="136"/>
      <c r="J595" s="138"/>
      <c r="K595" s="136"/>
      <c r="L595" s="139"/>
      <c r="M595" s="136"/>
      <c r="N595" s="134"/>
      <c r="O595" s="136"/>
      <c r="P595" s="136"/>
      <c r="Q595" s="136"/>
      <c r="R595" s="136"/>
      <c r="S595" s="136"/>
      <c r="T595" s="136"/>
      <c r="U595" s="136"/>
      <c r="V595" s="226"/>
      <c r="W595" s="226"/>
      <c r="X595" s="226"/>
      <c r="Y595" s="226"/>
      <c r="Z595" s="226"/>
      <c r="AA595" s="226"/>
      <c r="AB595" s="226"/>
      <c r="AC595" s="226"/>
      <c r="AD595" s="226"/>
      <c r="AE595" s="226"/>
      <c r="AF595" s="226"/>
      <c r="AG595" s="226"/>
      <c r="AH595" s="226"/>
      <c r="AI595" s="226"/>
      <c r="AJ595" s="226"/>
      <c r="AK595" s="226"/>
      <c r="AL595" s="226"/>
      <c r="AM595" s="226"/>
      <c r="AN595" s="226"/>
      <c r="AO595" s="226"/>
      <c r="AP595" s="226"/>
      <c r="AQ595" s="226"/>
      <c r="AR595" s="226"/>
      <c r="AS595" s="226"/>
      <c r="AT595" s="226"/>
      <c r="AU595" s="226"/>
      <c r="AV595" s="226"/>
      <c r="AW595" s="226"/>
      <c r="AX595" s="226"/>
      <c r="AY595" s="226"/>
      <c r="AZ595" s="226"/>
      <c r="BA595" s="226"/>
      <c r="BB595" s="226"/>
      <c r="BC595" s="226"/>
      <c r="BD595" s="226"/>
      <c r="BE595" s="226"/>
      <c r="BF595" s="226"/>
      <c r="BG595" s="226"/>
      <c r="BH595" s="226"/>
      <c r="BI595" s="226"/>
      <c r="BJ595" s="226"/>
      <c r="BK595" s="226"/>
      <c r="BL595" s="226"/>
      <c r="BM595" s="226"/>
      <c r="BN595" s="226"/>
      <c r="BO595" s="226"/>
      <c r="BP595" s="226"/>
      <c r="BQ595" s="226"/>
      <c r="BR595" s="226"/>
      <c r="BS595" s="226"/>
      <c r="BT595" s="226"/>
      <c r="BU595" s="226"/>
      <c r="BV595" s="226"/>
      <c r="BW595" s="226"/>
      <c r="BX595" s="226"/>
      <c r="BY595" s="226"/>
      <c r="BZ595" s="226"/>
      <c r="CA595" s="226"/>
      <c r="CB595" s="226"/>
      <c r="CC595" s="226"/>
      <c r="CD595" s="226"/>
      <c r="CE595" s="226"/>
      <c r="CF595" s="226"/>
      <c r="CG595" s="226"/>
      <c r="CH595" s="226"/>
      <c r="CI595" s="226"/>
      <c r="CJ595" s="226"/>
      <c r="CK595" s="226"/>
      <c r="CL595" s="226"/>
      <c r="CM595" s="226"/>
    </row>
    <row r="596" spans="1:91" x14ac:dyDescent="0.2">
      <c r="A596" s="222"/>
      <c r="B596" s="222"/>
      <c r="C596" s="133"/>
      <c r="D596" s="134"/>
      <c r="E596" s="135"/>
      <c r="F596" s="136"/>
      <c r="G596" s="136"/>
      <c r="H596" s="137"/>
      <c r="I596" s="136"/>
      <c r="J596" s="138"/>
      <c r="K596" s="136"/>
      <c r="L596" s="139"/>
      <c r="M596" s="136"/>
      <c r="N596" s="134"/>
      <c r="O596" s="136"/>
      <c r="P596" s="136"/>
      <c r="Q596" s="136"/>
      <c r="R596" s="136"/>
      <c r="S596" s="136"/>
      <c r="T596" s="136"/>
      <c r="U596" s="136"/>
      <c r="V596" s="226"/>
      <c r="W596" s="226"/>
      <c r="X596" s="226"/>
      <c r="Y596" s="226"/>
      <c r="Z596" s="226"/>
      <c r="AA596" s="226"/>
      <c r="AB596" s="226"/>
      <c r="AC596" s="226"/>
      <c r="AD596" s="226"/>
      <c r="AE596" s="226"/>
      <c r="AF596" s="226"/>
      <c r="AG596" s="226"/>
      <c r="AH596" s="226"/>
      <c r="AI596" s="226"/>
      <c r="AJ596" s="226"/>
      <c r="AK596" s="226"/>
      <c r="AL596" s="226"/>
      <c r="AM596" s="226"/>
      <c r="AN596" s="226"/>
      <c r="AO596" s="226"/>
      <c r="AP596" s="226"/>
      <c r="AQ596" s="226"/>
      <c r="AR596" s="226"/>
      <c r="AS596" s="226"/>
      <c r="AT596" s="226"/>
      <c r="AU596" s="226"/>
      <c r="AV596" s="226"/>
      <c r="AW596" s="226"/>
      <c r="AX596" s="226"/>
      <c r="AY596" s="226"/>
      <c r="AZ596" s="226"/>
      <c r="BA596" s="226"/>
      <c r="BB596" s="226"/>
      <c r="BC596" s="226"/>
      <c r="BD596" s="226"/>
      <c r="BE596" s="226"/>
      <c r="BF596" s="226"/>
      <c r="BG596" s="226"/>
      <c r="BH596" s="226"/>
      <c r="BI596" s="226"/>
      <c r="BJ596" s="226"/>
      <c r="BK596" s="226"/>
      <c r="BL596" s="226"/>
      <c r="BM596" s="226"/>
      <c r="BN596" s="226"/>
      <c r="BO596" s="226"/>
      <c r="BP596" s="226"/>
      <c r="BQ596" s="226"/>
      <c r="BR596" s="226"/>
      <c r="BS596" s="226"/>
      <c r="BT596" s="226"/>
      <c r="BU596" s="226"/>
      <c r="BV596" s="226"/>
      <c r="BW596" s="226"/>
      <c r="BX596" s="226"/>
      <c r="BY596" s="226"/>
      <c r="BZ596" s="226"/>
      <c r="CA596" s="226"/>
      <c r="CB596" s="226"/>
      <c r="CC596" s="226"/>
      <c r="CD596" s="226"/>
      <c r="CE596" s="226"/>
      <c r="CF596" s="226"/>
      <c r="CG596" s="226"/>
      <c r="CH596" s="226"/>
      <c r="CI596" s="226"/>
      <c r="CJ596" s="226"/>
      <c r="CK596" s="226"/>
      <c r="CL596" s="226"/>
      <c r="CM596" s="226"/>
    </row>
    <row r="597" spans="1:91" x14ac:dyDescent="0.2">
      <c r="A597" s="222"/>
      <c r="B597" s="222"/>
      <c r="C597" s="133"/>
      <c r="D597" s="134"/>
      <c r="E597" s="135"/>
      <c r="F597" s="136"/>
      <c r="G597" s="136"/>
      <c r="H597" s="137"/>
      <c r="I597" s="136"/>
      <c r="J597" s="138"/>
      <c r="K597" s="136"/>
      <c r="L597" s="139"/>
      <c r="M597" s="136"/>
      <c r="N597" s="134"/>
      <c r="O597" s="136"/>
      <c r="P597" s="136"/>
      <c r="Q597" s="136"/>
      <c r="R597" s="136"/>
      <c r="S597" s="136"/>
      <c r="T597" s="136"/>
      <c r="U597" s="136"/>
      <c r="V597" s="226"/>
      <c r="W597" s="226"/>
      <c r="X597" s="226"/>
      <c r="Y597" s="226"/>
      <c r="Z597" s="226"/>
      <c r="AA597" s="226"/>
      <c r="AB597" s="226"/>
      <c r="AC597" s="226"/>
      <c r="AD597" s="226"/>
      <c r="AE597" s="226"/>
      <c r="AF597" s="226"/>
      <c r="AG597" s="226"/>
      <c r="AH597" s="226"/>
      <c r="AI597" s="226"/>
      <c r="AJ597" s="226"/>
      <c r="AK597" s="226"/>
      <c r="AL597" s="226"/>
      <c r="AM597" s="226"/>
      <c r="AN597" s="226"/>
      <c r="AO597" s="226"/>
      <c r="AP597" s="226"/>
      <c r="AQ597" s="226"/>
      <c r="AR597" s="226"/>
      <c r="AS597" s="226"/>
      <c r="AT597" s="226"/>
      <c r="AU597" s="226"/>
      <c r="AV597" s="226"/>
      <c r="AW597" s="226"/>
      <c r="AX597" s="226"/>
      <c r="AY597" s="226"/>
      <c r="AZ597" s="226"/>
      <c r="BA597" s="226"/>
      <c r="BB597" s="226"/>
      <c r="BC597" s="226"/>
      <c r="BD597" s="226"/>
      <c r="BE597" s="226"/>
      <c r="BF597" s="226"/>
      <c r="BG597" s="226"/>
      <c r="BH597" s="226"/>
      <c r="BI597" s="226"/>
      <c r="BJ597" s="226"/>
      <c r="BK597" s="226"/>
      <c r="BL597" s="226"/>
      <c r="BM597" s="226"/>
      <c r="BN597" s="226"/>
      <c r="BO597" s="226"/>
      <c r="BP597" s="226"/>
      <c r="BQ597" s="226"/>
      <c r="BR597" s="226"/>
      <c r="BS597" s="226"/>
      <c r="BT597" s="226"/>
      <c r="BU597" s="226"/>
      <c r="BV597" s="226"/>
      <c r="BW597" s="226"/>
      <c r="BX597" s="226"/>
      <c r="BY597" s="226"/>
      <c r="BZ597" s="226"/>
      <c r="CA597" s="226"/>
      <c r="CB597" s="226"/>
      <c r="CC597" s="226"/>
      <c r="CD597" s="226"/>
      <c r="CE597" s="226"/>
      <c r="CF597" s="226"/>
      <c r="CG597" s="226"/>
      <c r="CH597" s="226"/>
      <c r="CI597" s="226"/>
      <c r="CJ597" s="226"/>
      <c r="CK597" s="226"/>
      <c r="CL597" s="226"/>
      <c r="CM597" s="226"/>
    </row>
    <row r="598" spans="1:91" x14ac:dyDescent="0.2">
      <c r="A598" s="222"/>
      <c r="B598" s="222"/>
      <c r="C598" s="133"/>
      <c r="D598" s="134"/>
      <c r="E598" s="135"/>
      <c r="F598" s="136"/>
      <c r="G598" s="136"/>
      <c r="H598" s="137"/>
      <c r="I598" s="136"/>
      <c r="J598" s="138"/>
      <c r="K598" s="136"/>
      <c r="L598" s="139"/>
      <c r="M598" s="136"/>
      <c r="N598" s="134"/>
      <c r="O598" s="136"/>
      <c r="P598" s="136"/>
      <c r="Q598" s="136"/>
      <c r="R598" s="136"/>
      <c r="S598" s="136"/>
      <c r="T598" s="136"/>
      <c r="U598" s="136"/>
      <c r="V598" s="226"/>
      <c r="W598" s="226"/>
      <c r="X598" s="226"/>
      <c r="Y598" s="226"/>
      <c r="Z598" s="226"/>
      <c r="AA598" s="226"/>
      <c r="AB598" s="226"/>
      <c r="AC598" s="226"/>
      <c r="AD598" s="226"/>
      <c r="AE598" s="226"/>
      <c r="AF598" s="226"/>
      <c r="AG598" s="226"/>
      <c r="AH598" s="226"/>
      <c r="AI598" s="226"/>
      <c r="AJ598" s="226"/>
      <c r="AK598" s="226"/>
      <c r="AL598" s="226"/>
      <c r="AM598" s="226"/>
      <c r="AN598" s="226"/>
      <c r="AO598" s="226"/>
      <c r="AP598" s="226"/>
      <c r="AQ598" s="226"/>
      <c r="AR598" s="226"/>
      <c r="AS598" s="226"/>
      <c r="AT598" s="226"/>
      <c r="AU598" s="226"/>
      <c r="AV598" s="226"/>
      <c r="AW598" s="226"/>
      <c r="AX598" s="226"/>
      <c r="AY598" s="226"/>
      <c r="AZ598" s="226"/>
      <c r="BA598" s="226"/>
      <c r="BB598" s="226"/>
      <c r="BC598" s="226"/>
      <c r="BD598" s="226"/>
      <c r="BE598" s="226"/>
      <c r="BF598" s="226"/>
      <c r="BG598" s="226"/>
      <c r="BH598" s="226"/>
      <c r="BI598" s="226"/>
      <c r="BJ598" s="226"/>
      <c r="BK598" s="226"/>
      <c r="BL598" s="226"/>
      <c r="BM598" s="226"/>
      <c r="BN598" s="226"/>
      <c r="BO598" s="226"/>
      <c r="BP598" s="226"/>
      <c r="BQ598" s="226"/>
      <c r="BR598" s="226"/>
      <c r="BS598" s="226"/>
      <c r="BT598" s="226"/>
      <c r="BU598" s="226"/>
      <c r="BV598" s="226"/>
      <c r="BW598" s="226"/>
      <c r="BX598" s="226"/>
      <c r="BY598" s="226"/>
      <c r="BZ598" s="226"/>
      <c r="CA598" s="226"/>
      <c r="CB598" s="226"/>
      <c r="CC598" s="226"/>
      <c r="CD598" s="226"/>
      <c r="CE598" s="226"/>
      <c r="CF598" s="226"/>
      <c r="CG598" s="226"/>
      <c r="CH598" s="226"/>
      <c r="CI598" s="226"/>
      <c r="CJ598" s="226"/>
      <c r="CK598" s="226"/>
      <c r="CL598" s="226"/>
      <c r="CM598" s="226"/>
    </row>
    <row r="599" spans="1:91" x14ac:dyDescent="0.2">
      <c r="A599" s="222"/>
      <c r="B599" s="222"/>
      <c r="C599" s="133"/>
      <c r="D599" s="134"/>
      <c r="E599" s="135"/>
      <c r="F599" s="136"/>
      <c r="G599" s="136"/>
      <c r="H599" s="137"/>
      <c r="I599" s="136"/>
      <c r="J599" s="138"/>
      <c r="K599" s="136"/>
      <c r="L599" s="139"/>
      <c r="M599" s="136"/>
      <c r="N599" s="134"/>
      <c r="O599" s="136"/>
      <c r="P599" s="136"/>
      <c r="Q599" s="136"/>
      <c r="R599" s="136"/>
      <c r="S599" s="136"/>
      <c r="T599" s="136"/>
      <c r="U599" s="136"/>
      <c r="V599" s="226"/>
      <c r="W599" s="226"/>
      <c r="X599" s="226"/>
      <c r="Y599" s="226"/>
      <c r="Z599" s="226"/>
      <c r="AA599" s="226"/>
      <c r="AB599" s="226"/>
      <c r="AC599" s="226"/>
      <c r="AD599" s="226"/>
      <c r="AE599" s="226"/>
      <c r="AF599" s="226"/>
      <c r="AG599" s="226"/>
      <c r="AH599" s="226"/>
      <c r="AI599" s="226"/>
      <c r="AJ599" s="226"/>
      <c r="AK599" s="226"/>
      <c r="AL599" s="226"/>
      <c r="AM599" s="226"/>
      <c r="AN599" s="226"/>
      <c r="AO599" s="226"/>
      <c r="AP599" s="226"/>
      <c r="AQ599" s="226"/>
      <c r="AR599" s="226"/>
      <c r="AS599" s="226"/>
      <c r="AT599" s="226"/>
      <c r="AU599" s="226"/>
      <c r="AV599" s="226"/>
      <c r="AW599" s="226"/>
      <c r="AX599" s="226"/>
      <c r="AY599" s="226"/>
      <c r="AZ599" s="226"/>
      <c r="BA599" s="226"/>
      <c r="BB599" s="226"/>
      <c r="BC599" s="226"/>
      <c r="BD599" s="226"/>
      <c r="BE599" s="226"/>
      <c r="BF599" s="226"/>
      <c r="BG599" s="226"/>
      <c r="BH599" s="226"/>
      <c r="BI599" s="226"/>
      <c r="BJ599" s="226"/>
      <c r="BK599" s="226"/>
      <c r="BL599" s="226"/>
      <c r="BM599" s="226"/>
      <c r="BN599" s="226"/>
      <c r="BO599" s="226"/>
      <c r="BP599" s="226"/>
      <c r="BQ599" s="226"/>
      <c r="BR599" s="226"/>
      <c r="BS599" s="226"/>
      <c r="BT599" s="226"/>
      <c r="BU599" s="226"/>
      <c r="BV599" s="226"/>
      <c r="BW599" s="226"/>
      <c r="BX599" s="226"/>
      <c r="BY599" s="226"/>
      <c r="BZ599" s="226"/>
      <c r="CA599" s="226"/>
      <c r="CB599" s="226"/>
      <c r="CC599" s="226"/>
      <c r="CD599" s="226"/>
      <c r="CE599" s="226"/>
      <c r="CF599" s="226"/>
      <c r="CG599" s="226"/>
      <c r="CH599" s="226"/>
      <c r="CI599" s="226"/>
      <c r="CJ599" s="226"/>
      <c r="CK599" s="226"/>
      <c r="CL599" s="226"/>
      <c r="CM599" s="226"/>
    </row>
    <row r="600" spans="1:91" x14ac:dyDescent="0.2">
      <c r="A600" s="222"/>
      <c r="B600" s="222"/>
      <c r="C600" s="133"/>
      <c r="D600" s="134"/>
      <c r="E600" s="135"/>
      <c r="F600" s="136"/>
      <c r="G600" s="136"/>
      <c r="H600" s="137"/>
      <c r="I600" s="136"/>
      <c r="J600" s="138"/>
      <c r="K600" s="136"/>
      <c r="L600" s="139"/>
      <c r="M600" s="136"/>
      <c r="N600" s="134"/>
      <c r="O600" s="136"/>
      <c r="P600" s="136"/>
      <c r="Q600" s="136"/>
      <c r="R600" s="136"/>
      <c r="S600" s="136"/>
      <c r="T600" s="136"/>
      <c r="U600" s="136"/>
      <c r="V600" s="226"/>
      <c r="W600" s="226"/>
      <c r="X600" s="226"/>
      <c r="Y600" s="226"/>
      <c r="Z600" s="226"/>
      <c r="AA600" s="226"/>
      <c r="AB600" s="226"/>
      <c r="AC600" s="226"/>
      <c r="AD600" s="226"/>
      <c r="AE600" s="226"/>
      <c r="AF600" s="226"/>
      <c r="AG600" s="226"/>
      <c r="AH600" s="226"/>
      <c r="AI600" s="226"/>
      <c r="AJ600" s="226"/>
      <c r="AK600" s="226"/>
      <c r="AL600" s="226"/>
      <c r="AM600" s="226"/>
      <c r="AN600" s="226"/>
      <c r="AO600" s="226"/>
      <c r="AP600" s="226"/>
      <c r="AQ600" s="226"/>
      <c r="AR600" s="226"/>
      <c r="AS600" s="226"/>
      <c r="AT600" s="226"/>
      <c r="AU600" s="226"/>
      <c r="AV600" s="226"/>
      <c r="AW600" s="226"/>
      <c r="AX600" s="226"/>
      <c r="AY600" s="226"/>
      <c r="AZ600" s="226"/>
      <c r="BA600" s="226"/>
      <c r="BB600" s="226"/>
      <c r="BC600" s="226"/>
      <c r="BD600" s="226"/>
      <c r="BE600" s="226"/>
      <c r="BF600" s="226"/>
      <c r="BG600" s="226"/>
      <c r="BH600" s="226"/>
      <c r="BI600" s="226"/>
      <c r="BJ600" s="226"/>
      <c r="BK600" s="226"/>
      <c r="BL600" s="226"/>
      <c r="BM600" s="226"/>
      <c r="BN600" s="226"/>
      <c r="BO600" s="226"/>
      <c r="BP600" s="226"/>
      <c r="BQ600" s="226"/>
      <c r="BR600" s="226"/>
      <c r="BS600" s="226"/>
      <c r="BT600" s="226"/>
      <c r="BU600" s="226"/>
      <c r="BV600" s="226"/>
      <c r="BW600" s="226"/>
      <c r="BX600" s="226"/>
      <c r="BY600" s="226"/>
      <c r="BZ600" s="226"/>
      <c r="CA600" s="226"/>
      <c r="CB600" s="226"/>
      <c r="CC600" s="226"/>
      <c r="CD600" s="226"/>
      <c r="CE600" s="226"/>
      <c r="CF600" s="226"/>
      <c r="CG600" s="226"/>
      <c r="CH600" s="226"/>
      <c r="CI600" s="226"/>
      <c r="CJ600" s="226"/>
      <c r="CK600" s="226"/>
      <c r="CL600" s="226"/>
      <c r="CM600" s="226"/>
    </row>
    <row r="601" spans="1:91" x14ac:dyDescent="0.2">
      <c r="A601" s="222"/>
      <c r="B601" s="222"/>
      <c r="C601" s="133"/>
      <c r="D601" s="134"/>
      <c r="E601" s="135"/>
      <c r="F601" s="136"/>
      <c r="G601" s="136"/>
      <c r="H601" s="137"/>
      <c r="I601" s="136"/>
      <c r="J601" s="138"/>
      <c r="K601" s="136"/>
      <c r="L601" s="139"/>
      <c r="M601" s="136"/>
      <c r="N601" s="134"/>
      <c r="O601" s="136"/>
      <c r="P601" s="136"/>
      <c r="Q601" s="136"/>
      <c r="R601" s="136"/>
      <c r="S601" s="136"/>
      <c r="T601" s="136"/>
      <c r="U601" s="136"/>
      <c r="V601" s="226"/>
      <c r="W601" s="226"/>
      <c r="X601" s="226"/>
      <c r="Y601" s="226"/>
      <c r="Z601" s="226"/>
      <c r="AA601" s="226"/>
      <c r="AB601" s="226"/>
      <c r="AC601" s="226"/>
      <c r="AD601" s="226"/>
      <c r="AE601" s="226"/>
      <c r="AF601" s="226"/>
      <c r="AG601" s="226"/>
      <c r="AH601" s="226"/>
      <c r="AI601" s="226"/>
      <c r="AJ601" s="226"/>
      <c r="AK601" s="226"/>
      <c r="AL601" s="226"/>
      <c r="AM601" s="226"/>
      <c r="AN601" s="226"/>
      <c r="AO601" s="226"/>
      <c r="AP601" s="226"/>
      <c r="AQ601" s="226"/>
      <c r="AR601" s="226"/>
      <c r="AS601" s="226"/>
      <c r="AT601" s="226"/>
      <c r="AU601" s="226"/>
      <c r="AV601" s="226"/>
      <c r="AW601" s="226"/>
      <c r="AX601" s="226"/>
      <c r="AY601" s="226"/>
      <c r="AZ601" s="226"/>
      <c r="BA601" s="226"/>
      <c r="BB601" s="226"/>
      <c r="BC601" s="226"/>
      <c r="BD601" s="226"/>
      <c r="BE601" s="226"/>
      <c r="BF601" s="226"/>
      <c r="BG601" s="226"/>
      <c r="BH601" s="226"/>
      <c r="BI601" s="226"/>
      <c r="BJ601" s="226"/>
      <c r="BK601" s="226"/>
      <c r="BL601" s="226"/>
      <c r="BM601" s="226"/>
      <c r="BN601" s="226"/>
      <c r="BO601" s="226"/>
      <c r="BP601" s="226"/>
      <c r="BQ601" s="226"/>
      <c r="BR601" s="226"/>
      <c r="BS601" s="226"/>
      <c r="BT601" s="226"/>
      <c r="BU601" s="226"/>
      <c r="BV601" s="226"/>
      <c r="BW601" s="226"/>
      <c r="BX601" s="226"/>
      <c r="BY601" s="226"/>
      <c r="BZ601" s="226"/>
      <c r="CA601" s="226"/>
      <c r="CB601" s="226"/>
      <c r="CC601" s="226"/>
      <c r="CD601" s="226"/>
      <c r="CE601" s="226"/>
      <c r="CF601" s="226"/>
      <c r="CG601" s="226"/>
      <c r="CH601" s="226"/>
      <c r="CI601" s="226"/>
      <c r="CJ601" s="226"/>
      <c r="CK601" s="226"/>
      <c r="CL601" s="226"/>
      <c r="CM601" s="226"/>
    </row>
    <row r="602" spans="1:91" x14ac:dyDescent="0.2">
      <c r="A602" s="222"/>
      <c r="B602" s="222"/>
      <c r="C602" s="133"/>
      <c r="D602" s="134"/>
      <c r="E602" s="135"/>
      <c r="F602" s="136"/>
      <c r="G602" s="136"/>
      <c r="H602" s="137"/>
      <c r="I602" s="136"/>
      <c r="J602" s="138"/>
      <c r="K602" s="136"/>
      <c r="L602" s="139"/>
      <c r="M602" s="136"/>
      <c r="N602" s="134"/>
      <c r="O602" s="136"/>
      <c r="P602" s="136"/>
      <c r="Q602" s="136"/>
      <c r="R602" s="136"/>
      <c r="S602" s="136"/>
      <c r="T602" s="136"/>
      <c r="U602" s="136"/>
      <c r="V602" s="226"/>
      <c r="W602" s="226"/>
      <c r="X602" s="226"/>
      <c r="Y602" s="226"/>
      <c r="Z602" s="226"/>
      <c r="AA602" s="226"/>
      <c r="AB602" s="226"/>
      <c r="AC602" s="226"/>
      <c r="AD602" s="226"/>
      <c r="AE602" s="226"/>
      <c r="AF602" s="226"/>
      <c r="AG602" s="226"/>
      <c r="AH602" s="226"/>
      <c r="AI602" s="226"/>
      <c r="AJ602" s="226"/>
      <c r="AK602" s="226"/>
      <c r="AL602" s="226"/>
      <c r="AM602" s="226"/>
      <c r="AN602" s="226"/>
      <c r="AO602" s="226"/>
      <c r="AP602" s="226"/>
      <c r="AQ602" s="226"/>
      <c r="AR602" s="226"/>
      <c r="AS602" s="226"/>
      <c r="AT602" s="226"/>
      <c r="AU602" s="226"/>
      <c r="AV602" s="226"/>
      <c r="AW602" s="226"/>
      <c r="AX602" s="226"/>
      <c r="AY602" s="226"/>
      <c r="AZ602" s="226"/>
      <c r="BA602" s="226"/>
      <c r="BB602" s="226"/>
      <c r="BC602" s="226"/>
      <c r="BD602" s="226"/>
      <c r="BE602" s="226"/>
      <c r="BF602" s="226"/>
      <c r="BG602" s="226"/>
      <c r="BH602" s="226"/>
      <c r="BI602" s="226"/>
      <c r="BJ602" s="226"/>
      <c r="BK602" s="226"/>
      <c r="BL602" s="226"/>
      <c r="BM602" s="226"/>
      <c r="BN602" s="226"/>
      <c r="BO602" s="226"/>
      <c r="BP602" s="226"/>
      <c r="BQ602" s="226"/>
      <c r="BR602" s="226"/>
      <c r="BS602" s="226"/>
      <c r="BT602" s="226"/>
      <c r="BU602" s="226"/>
      <c r="BV602" s="226"/>
      <c r="BW602" s="226"/>
      <c r="BX602" s="226"/>
      <c r="BY602" s="226"/>
      <c r="BZ602" s="226"/>
      <c r="CA602" s="226"/>
      <c r="CB602" s="226"/>
      <c r="CC602" s="226"/>
      <c r="CD602" s="226"/>
      <c r="CE602" s="226"/>
      <c r="CF602" s="226"/>
      <c r="CG602" s="226"/>
      <c r="CH602" s="226"/>
      <c r="CI602" s="226"/>
      <c r="CJ602" s="226"/>
      <c r="CK602" s="226"/>
      <c r="CL602" s="226"/>
      <c r="CM602" s="226"/>
    </row>
    <row r="603" spans="1:91" x14ac:dyDescent="0.2">
      <c r="A603" s="222"/>
      <c r="B603" s="222"/>
      <c r="C603" s="133"/>
      <c r="D603" s="134"/>
      <c r="E603" s="135"/>
      <c r="F603" s="136"/>
      <c r="G603" s="136"/>
      <c r="H603" s="137"/>
      <c r="I603" s="136"/>
      <c r="J603" s="138"/>
      <c r="K603" s="136"/>
      <c r="L603" s="139"/>
      <c r="M603" s="136"/>
      <c r="N603" s="134"/>
      <c r="O603" s="136"/>
      <c r="P603" s="136"/>
      <c r="Q603" s="136"/>
      <c r="R603" s="136"/>
      <c r="S603" s="136"/>
      <c r="T603" s="136"/>
      <c r="U603" s="136"/>
      <c r="V603" s="226"/>
      <c r="W603" s="226"/>
      <c r="X603" s="226"/>
      <c r="Y603" s="226"/>
      <c r="Z603" s="226"/>
      <c r="AA603" s="226"/>
      <c r="AB603" s="226"/>
      <c r="AC603" s="226"/>
      <c r="AD603" s="226"/>
      <c r="AE603" s="226"/>
      <c r="AF603" s="226"/>
      <c r="AG603" s="226"/>
      <c r="AH603" s="226"/>
      <c r="AI603" s="226"/>
      <c r="AJ603" s="226"/>
      <c r="AK603" s="226"/>
      <c r="AL603" s="226"/>
      <c r="AM603" s="226"/>
      <c r="AN603" s="226"/>
      <c r="AO603" s="226"/>
      <c r="AP603" s="226"/>
      <c r="AQ603" s="226"/>
      <c r="AR603" s="226"/>
      <c r="AS603" s="226"/>
      <c r="AT603" s="226"/>
      <c r="AU603" s="226"/>
      <c r="AV603" s="226"/>
      <c r="AW603" s="226"/>
      <c r="AX603" s="226"/>
      <c r="AY603" s="226"/>
      <c r="AZ603" s="226"/>
      <c r="BA603" s="226"/>
      <c r="BB603" s="226"/>
      <c r="BC603" s="226"/>
      <c r="BD603" s="226"/>
      <c r="BE603" s="226"/>
      <c r="BF603" s="226"/>
      <c r="BG603" s="226"/>
      <c r="BH603" s="226"/>
      <c r="BI603" s="226"/>
      <c r="BJ603" s="226"/>
      <c r="BK603" s="226"/>
      <c r="BL603" s="226"/>
      <c r="BM603" s="226"/>
      <c r="BN603" s="226"/>
      <c r="BO603" s="226"/>
      <c r="BP603" s="226"/>
      <c r="BQ603" s="226"/>
      <c r="BR603" s="226"/>
      <c r="BS603" s="226"/>
      <c r="BT603" s="226"/>
      <c r="BU603" s="226"/>
      <c r="BV603" s="226"/>
      <c r="BW603" s="226"/>
      <c r="BX603" s="226"/>
      <c r="BY603" s="226"/>
      <c r="BZ603" s="226"/>
      <c r="CA603" s="226"/>
      <c r="CB603" s="226"/>
      <c r="CC603" s="226"/>
      <c r="CD603" s="226"/>
      <c r="CE603" s="226"/>
      <c r="CF603" s="226"/>
      <c r="CG603" s="226"/>
      <c r="CH603" s="226"/>
      <c r="CI603" s="226"/>
      <c r="CJ603" s="226"/>
      <c r="CK603" s="226"/>
      <c r="CL603" s="226"/>
      <c r="CM603" s="226"/>
    </row>
    <row r="604" spans="1:91" x14ac:dyDescent="0.2">
      <c r="A604" s="222"/>
      <c r="B604" s="222"/>
      <c r="C604" s="133"/>
      <c r="D604" s="134"/>
      <c r="E604" s="135"/>
      <c r="F604" s="136"/>
      <c r="G604" s="136"/>
      <c r="H604" s="137"/>
      <c r="I604" s="136"/>
      <c r="J604" s="138"/>
      <c r="K604" s="136"/>
      <c r="L604" s="139"/>
      <c r="M604" s="136"/>
      <c r="N604" s="134"/>
      <c r="O604" s="136"/>
      <c r="P604" s="136"/>
      <c r="Q604" s="136"/>
      <c r="R604" s="136"/>
      <c r="S604" s="136"/>
      <c r="T604" s="136"/>
      <c r="U604" s="136"/>
      <c r="V604" s="226"/>
      <c r="W604" s="226"/>
      <c r="X604" s="226"/>
      <c r="Y604" s="226"/>
      <c r="Z604" s="226"/>
      <c r="AA604" s="226"/>
      <c r="AB604" s="226"/>
      <c r="AC604" s="226"/>
      <c r="AD604" s="226"/>
      <c r="AE604" s="226"/>
      <c r="AF604" s="226"/>
      <c r="AG604" s="226"/>
      <c r="AH604" s="226"/>
      <c r="AI604" s="226"/>
      <c r="AJ604" s="226"/>
      <c r="AK604" s="226"/>
      <c r="AL604" s="226"/>
      <c r="AM604" s="226"/>
      <c r="AN604" s="226"/>
      <c r="AO604" s="226"/>
      <c r="AP604" s="226"/>
      <c r="AQ604" s="226"/>
      <c r="AR604" s="226"/>
      <c r="AS604" s="226"/>
      <c r="AT604" s="226"/>
      <c r="AU604" s="226"/>
      <c r="AV604" s="226"/>
      <c r="AW604" s="226"/>
      <c r="AX604" s="226"/>
      <c r="AY604" s="226"/>
      <c r="AZ604" s="226"/>
      <c r="BA604" s="226"/>
      <c r="BB604" s="226"/>
      <c r="BC604" s="226"/>
      <c r="BD604" s="226"/>
      <c r="BE604" s="226"/>
      <c r="BF604" s="226"/>
      <c r="BG604" s="226"/>
      <c r="BH604" s="226"/>
      <c r="BI604" s="226"/>
      <c r="BJ604" s="226"/>
      <c r="BK604" s="226"/>
      <c r="BL604" s="226"/>
      <c r="BM604" s="226"/>
      <c r="BN604" s="226"/>
      <c r="BO604" s="226"/>
      <c r="BP604" s="226"/>
      <c r="BQ604" s="226"/>
      <c r="BR604" s="226"/>
      <c r="BS604" s="226"/>
      <c r="BT604" s="226"/>
      <c r="BU604" s="226"/>
      <c r="BV604" s="226"/>
      <c r="BW604" s="226"/>
      <c r="BX604" s="226"/>
      <c r="BY604" s="226"/>
      <c r="BZ604" s="226"/>
      <c r="CA604" s="226"/>
      <c r="CB604" s="226"/>
      <c r="CC604" s="226"/>
      <c r="CD604" s="226"/>
      <c r="CE604" s="226"/>
      <c r="CF604" s="226"/>
      <c r="CG604" s="226"/>
      <c r="CH604" s="226"/>
      <c r="CI604" s="226"/>
      <c r="CJ604" s="226"/>
      <c r="CK604" s="226"/>
      <c r="CL604" s="226"/>
      <c r="CM604" s="226"/>
    </row>
    <row r="605" spans="1:91" x14ac:dyDescent="0.2">
      <c r="A605" s="222"/>
      <c r="B605" s="222"/>
      <c r="C605" s="133"/>
      <c r="D605" s="134"/>
      <c r="E605" s="135"/>
      <c r="F605" s="136"/>
      <c r="G605" s="136"/>
      <c r="H605" s="137"/>
      <c r="I605" s="136"/>
      <c r="J605" s="138"/>
      <c r="K605" s="136"/>
      <c r="L605" s="139"/>
      <c r="M605" s="136"/>
      <c r="N605" s="134"/>
      <c r="O605" s="136"/>
      <c r="P605" s="136"/>
      <c r="Q605" s="136"/>
      <c r="R605" s="136"/>
      <c r="S605" s="136"/>
      <c r="T605" s="136"/>
      <c r="U605" s="136"/>
      <c r="V605" s="226"/>
      <c r="W605" s="226"/>
      <c r="X605" s="226"/>
      <c r="Y605" s="226"/>
      <c r="Z605" s="226"/>
      <c r="AA605" s="226"/>
      <c r="AB605" s="226"/>
      <c r="AC605" s="226"/>
      <c r="AD605" s="226"/>
      <c r="AE605" s="226"/>
      <c r="AF605" s="226"/>
      <c r="AG605" s="226"/>
      <c r="AH605" s="226"/>
      <c r="AI605" s="226"/>
      <c r="AJ605" s="226"/>
      <c r="AK605" s="226"/>
      <c r="AL605" s="226"/>
      <c r="AM605" s="226"/>
      <c r="AN605" s="226"/>
      <c r="AO605" s="226"/>
      <c r="AP605" s="226"/>
      <c r="AQ605" s="226"/>
      <c r="AR605" s="226"/>
      <c r="AS605" s="226"/>
      <c r="AT605" s="226"/>
      <c r="AU605" s="226"/>
      <c r="AV605" s="226"/>
      <c r="AW605" s="226"/>
      <c r="AX605" s="226"/>
      <c r="AY605" s="226"/>
      <c r="AZ605" s="226"/>
      <c r="BA605" s="226"/>
      <c r="BB605" s="226"/>
      <c r="BC605" s="226"/>
      <c r="BD605" s="226"/>
      <c r="BE605" s="226"/>
      <c r="BF605" s="226"/>
      <c r="BG605" s="226"/>
      <c r="BH605" s="226"/>
      <c r="BI605" s="226"/>
      <c r="BJ605" s="226"/>
      <c r="BK605" s="226"/>
      <c r="BL605" s="226"/>
      <c r="BM605" s="226"/>
      <c r="BN605" s="226"/>
      <c r="BO605" s="226"/>
      <c r="BP605" s="226"/>
      <c r="BQ605" s="226"/>
      <c r="BR605" s="226"/>
      <c r="BS605" s="226"/>
      <c r="BT605" s="226"/>
      <c r="BU605" s="226"/>
      <c r="BV605" s="226"/>
      <c r="BW605" s="226"/>
      <c r="BX605" s="226"/>
      <c r="BY605" s="226"/>
      <c r="BZ605" s="226"/>
      <c r="CA605" s="226"/>
      <c r="CB605" s="226"/>
      <c r="CC605" s="226"/>
      <c r="CD605" s="226"/>
      <c r="CE605" s="226"/>
      <c r="CF605" s="226"/>
      <c r="CG605" s="226"/>
      <c r="CH605" s="226"/>
      <c r="CI605" s="226"/>
      <c r="CJ605" s="226"/>
      <c r="CK605" s="226"/>
      <c r="CL605" s="226"/>
      <c r="CM605" s="226"/>
    </row>
    <row r="606" spans="1:91" x14ac:dyDescent="0.2">
      <c r="A606" s="222"/>
      <c r="B606" s="222"/>
      <c r="C606" s="133"/>
      <c r="D606" s="134"/>
      <c r="E606" s="135"/>
      <c r="F606" s="136"/>
      <c r="G606" s="136"/>
      <c r="H606" s="137"/>
      <c r="I606" s="136"/>
      <c r="J606" s="138"/>
      <c r="K606" s="136"/>
      <c r="L606" s="139"/>
      <c r="M606" s="136"/>
      <c r="N606" s="134"/>
      <c r="O606" s="136"/>
      <c r="P606" s="136"/>
      <c r="Q606" s="136"/>
      <c r="R606" s="136"/>
      <c r="S606" s="136"/>
      <c r="T606" s="136"/>
      <c r="U606" s="136"/>
      <c r="V606" s="226"/>
      <c r="W606" s="226"/>
      <c r="X606" s="226"/>
      <c r="Y606" s="226"/>
      <c r="Z606" s="226"/>
      <c r="AA606" s="226"/>
      <c r="AB606" s="226"/>
      <c r="AC606" s="226"/>
      <c r="AD606" s="226"/>
      <c r="AE606" s="226"/>
      <c r="AF606" s="226"/>
      <c r="AG606" s="226"/>
      <c r="AH606" s="226"/>
      <c r="AI606" s="226"/>
      <c r="AJ606" s="226"/>
      <c r="AK606" s="226"/>
      <c r="AL606" s="226"/>
      <c r="AM606" s="226"/>
      <c r="AN606" s="226"/>
      <c r="AO606" s="226"/>
      <c r="AP606" s="226"/>
      <c r="AQ606" s="226"/>
      <c r="AR606" s="226"/>
      <c r="AS606" s="226"/>
      <c r="AT606" s="226"/>
      <c r="AU606" s="226"/>
      <c r="AV606" s="226"/>
      <c r="AW606" s="226"/>
      <c r="AX606" s="226"/>
      <c r="AY606" s="226"/>
      <c r="AZ606" s="226"/>
      <c r="BA606" s="226"/>
      <c r="BB606" s="226"/>
      <c r="BC606" s="226"/>
      <c r="BD606" s="226"/>
      <c r="BE606" s="226"/>
      <c r="BF606" s="226"/>
      <c r="BG606" s="226"/>
      <c r="BH606" s="226"/>
      <c r="BI606" s="226"/>
      <c r="BJ606" s="226"/>
      <c r="BK606" s="226"/>
      <c r="BL606" s="226"/>
      <c r="BM606" s="226"/>
      <c r="BN606" s="226"/>
      <c r="BO606" s="226"/>
      <c r="BP606" s="226"/>
      <c r="BQ606" s="226"/>
      <c r="BR606" s="226"/>
      <c r="BS606" s="226"/>
      <c r="BT606" s="226"/>
      <c r="BU606" s="226"/>
      <c r="BV606" s="226"/>
      <c r="BW606" s="226"/>
      <c r="BX606" s="226"/>
      <c r="BY606" s="226"/>
      <c r="BZ606" s="226"/>
      <c r="CA606" s="226"/>
      <c r="CB606" s="226"/>
      <c r="CC606" s="226"/>
      <c r="CD606" s="226"/>
      <c r="CE606" s="226"/>
      <c r="CF606" s="226"/>
      <c r="CG606" s="226"/>
      <c r="CH606" s="226"/>
      <c r="CI606" s="226"/>
      <c r="CJ606" s="226"/>
      <c r="CK606" s="226"/>
      <c r="CL606" s="226"/>
      <c r="CM606" s="226"/>
    </row>
    <row r="607" spans="1:91" x14ac:dyDescent="0.2">
      <c r="A607" s="222"/>
      <c r="B607" s="222"/>
      <c r="C607" s="133"/>
      <c r="D607" s="134"/>
      <c r="E607" s="135"/>
      <c r="F607" s="136"/>
      <c r="G607" s="136"/>
      <c r="H607" s="137"/>
      <c r="I607" s="136"/>
      <c r="J607" s="138"/>
      <c r="K607" s="136"/>
      <c r="L607" s="139"/>
      <c r="M607" s="136"/>
      <c r="N607" s="134"/>
      <c r="O607" s="136"/>
      <c r="P607" s="136"/>
      <c r="Q607" s="136"/>
      <c r="R607" s="136"/>
      <c r="S607" s="136"/>
      <c r="T607" s="136"/>
      <c r="U607" s="136"/>
      <c r="V607" s="226"/>
      <c r="W607" s="226"/>
      <c r="X607" s="226"/>
      <c r="Y607" s="226"/>
      <c r="Z607" s="226"/>
      <c r="AA607" s="226"/>
      <c r="AB607" s="226"/>
      <c r="AC607" s="226"/>
      <c r="AD607" s="226"/>
      <c r="AE607" s="226"/>
      <c r="AF607" s="226"/>
      <c r="AG607" s="226"/>
      <c r="AH607" s="226"/>
      <c r="AI607" s="226"/>
      <c r="AJ607" s="226"/>
      <c r="AK607" s="226"/>
      <c r="AL607" s="226"/>
      <c r="AM607" s="226"/>
      <c r="AN607" s="226"/>
      <c r="AO607" s="226"/>
      <c r="AP607" s="226"/>
      <c r="AQ607" s="226"/>
      <c r="AR607" s="226"/>
      <c r="AS607" s="226"/>
      <c r="AT607" s="226"/>
      <c r="AU607" s="226"/>
      <c r="AV607" s="226"/>
      <c r="AW607" s="226"/>
      <c r="AX607" s="226"/>
      <c r="AY607" s="226"/>
      <c r="AZ607" s="226"/>
      <c r="BA607" s="226"/>
      <c r="BB607" s="226"/>
      <c r="BC607" s="226"/>
      <c r="BD607" s="226"/>
      <c r="BE607" s="226"/>
      <c r="BF607" s="226"/>
      <c r="BG607" s="226"/>
      <c r="BH607" s="226"/>
      <c r="BI607" s="226"/>
      <c r="BJ607" s="226"/>
      <c r="BK607" s="226"/>
      <c r="BL607" s="226"/>
      <c r="BM607" s="226"/>
      <c r="BN607" s="226"/>
      <c r="BO607" s="226"/>
      <c r="BP607" s="226"/>
      <c r="BQ607" s="226"/>
      <c r="BR607" s="226"/>
      <c r="BS607" s="226"/>
      <c r="BT607" s="226"/>
      <c r="BU607" s="226"/>
      <c r="BV607" s="226"/>
      <c r="BW607" s="226"/>
      <c r="BX607" s="226"/>
      <c r="BY607" s="226"/>
      <c r="BZ607" s="226"/>
      <c r="CA607" s="226"/>
      <c r="CB607" s="226"/>
      <c r="CC607" s="226"/>
      <c r="CD607" s="226"/>
      <c r="CE607" s="226"/>
      <c r="CF607" s="226"/>
      <c r="CG607" s="226"/>
      <c r="CH607" s="226"/>
      <c r="CI607" s="226"/>
      <c r="CJ607" s="226"/>
      <c r="CK607" s="226"/>
      <c r="CL607" s="226"/>
      <c r="CM607" s="226"/>
    </row>
    <row r="608" spans="1:91" x14ac:dyDescent="0.2">
      <c r="A608" s="222"/>
      <c r="B608" s="222"/>
      <c r="C608" s="133"/>
      <c r="D608" s="134"/>
      <c r="E608" s="135"/>
      <c r="F608" s="136"/>
      <c r="G608" s="136"/>
      <c r="H608" s="137"/>
      <c r="I608" s="136"/>
      <c r="J608" s="138"/>
      <c r="K608" s="136"/>
      <c r="L608" s="139"/>
      <c r="M608" s="136"/>
      <c r="N608" s="134"/>
      <c r="O608" s="136"/>
      <c r="P608" s="136"/>
      <c r="Q608" s="136"/>
      <c r="R608" s="136"/>
      <c r="S608" s="136"/>
      <c r="T608" s="136"/>
      <c r="U608" s="136"/>
      <c r="V608" s="226"/>
      <c r="W608" s="226"/>
      <c r="X608" s="226"/>
      <c r="Y608" s="226"/>
      <c r="Z608" s="226"/>
      <c r="AA608" s="226"/>
      <c r="AB608" s="226"/>
      <c r="AC608" s="226"/>
      <c r="AD608" s="226"/>
      <c r="AE608" s="226"/>
      <c r="AF608" s="226"/>
      <c r="AG608" s="226"/>
      <c r="AH608" s="226"/>
      <c r="AI608" s="226"/>
      <c r="AJ608" s="226"/>
      <c r="AK608" s="226"/>
      <c r="AL608" s="226"/>
      <c r="AM608" s="226"/>
      <c r="AN608" s="226"/>
      <c r="AO608" s="226"/>
      <c r="AP608" s="226"/>
      <c r="AQ608" s="226"/>
      <c r="AR608" s="226"/>
      <c r="AS608" s="226"/>
      <c r="AT608" s="226"/>
      <c r="AU608" s="226"/>
      <c r="AV608" s="226"/>
      <c r="AW608" s="226"/>
      <c r="AX608" s="226"/>
      <c r="AY608" s="226"/>
      <c r="AZ608" s="226"/>
      <c r="BA608" s="226"/>
      <c r="BB608" s="226"/>
      <c r="BC608" s="226"/>
      <c r="BD608" s="226"/>
      <c r="BE608" s="226"/>
      <c r="BF608" s="226"/>
      <c r="BG608" s="226"/>
      <c r="BH608" s="226"/>
      <c r="BI608" s="226"/>
      <c r="BJ608" s="226"/>
      <c r="BK608" s="226"/>
      <c r="BL608" s="226"/>
      <c r="BM608" s="226"/>
      <c r="BN608" s="226"/>
      <c r="BO608" s="226"/>
      <c r="BP608" s="226"/>
      <c r="BQ608" s="226"/>
      <c r="BR608" s="226"/>
      <c r="BS608" s="226"/>
      <c r="BT608" s="226"/>
      <c r="BU608" s="226"/>
      <c r="BV608" s="226"/>
      <c r="BW608" s="226"/>
      <c r="BX608" s="226"/>
      <c r="BY608" s="226"/>
      <c r="BZ608" s="226"/>
      <c r="CA608" s="226"/>
      <c r="CB608" s="226"/>
      <c r="CC608" s="226"/>
      <c r="CD608" s="226"/>
      <c r="CE608" s="226"/>
      <c r="CF608" s="226"/>
      <c r="CG608" s="226"/>
      <c r="CH608" s="226"/>
      <c r="CI608" s="226"/>
      <c r="CJ608" s="226"/>
      <c r="CK608" s="226"/>
      <c r="CL608" s="226"/>
      <c r="CM608" s="226"/>
    </row>
    <row r="609" spans="1:91" x14ac:dyDescent="0.2">
      <c r="A609" s="222"/>
      <c r="B609" s="222"/>
      <c r="C609" s="133"/>
      <c r="D609" s="134"/>
      <c r="E609" s="135"/>
      <c r="F609" s="136"/>
      <c r="G609" s="136"/>
      <c r="H609" s="137"/>
      <c r="I609" s="136"/>
      <c r="J609" s="138"/>
      <c r="K609" s="136"/>
      <c r="L609" s="139"/>
      <c r="M609" s="136"/>
      <c r="N609" s="134"/>
      <c r="O609" s="136"/>
      <c r="P609" s="136"/>
      <c r="Q609" s="136"/>
      <c r="R609" s="136"/>
      <c r="S609" s="136"/>
      <c r="T609" s="136"/>
      <c r="U609" s="136"/>
      <c r="V609" s="226"/>
      <c r="W609" s="226"/>
      <c r="X609" s="226"/>
      <c r="Y609" s="226"/>
      <c r="Z609" s="226"/>
      <c r="AA609" s="226"/>
      <c r="AB609" s="226"/>
      <c r="AC609" s="226"/>
      <c r="AD609" s="226"/>
      <c r="AE609" s="226"/>
      <c r="AF609" s="226"/>
      <c r="AG609" s="226"/>
      <c r="AH609" s="226"/>
      <c r="AI609" s="226"/>
      <c r="AJ609" s="226"/>
      <c r="AK609" s="226"/>
      <c r="AL609" s="226"/>
      <c r="AM609" s="226"/>
      <c r="AN609" s="226"/>
      <c r="AO609" s="226"/>
      <c r="AP609" s="226"/>
      <c r="AQ609" s="226"/>
      <c r="AR609" s="226"/>
      <c r="AS609" s="226"/>
      <c r="AT609" s="226"/>
      <c r="AU609" s="226"/>
      <c r="AV609" s="226"/>
      <c r="AW609" s="226"/>
      <c r="AX609" s="226"/>
      <c r="AY609" s="226"/>
      <c r="AZ609" s="226"/>
      <c r="BA609" s="226"/>
      <c r="BB609" s="226"/>
      <c r="BC609" s="226"/>
      <c r="BD609" s="226"/>
      <c r="BE609" s="226"/>
      <c r="BF609" s="226"/>
      <c r="BG609" s="226"/>
      <c r="BH609" s="226"/>
      <c r="BI609" s="226"/>
      <c r="BJ609" s="226"/>
      <c r="BK609" s="226"/>
      <c r="BL609" s="226"/>
      <c r="BM609" s="226"/>
      <c r="BN609" s="226"/>
      <c r="BO609" s="226"/>
      <c r="BP609" s="226"/>
      <c r="BQ609" s="226"/>
      <c r="BR609" s="226"/>
      <c r="BS609" s="226"/>
      <c r="BT609" s="226"/>
      <c r="BU609" s="226"/>
      <c r="BV609" s="226"/>
      <c r="BW609" s="226"/>
      <c r="BX609" s="226"/>
      <c r="BY609" s="226"/>
      <c r="BZ609" s="226"/>
      <c r="CA609" s="226"/>
      <c r="CB609" s="226"/>
      <c r="CC609" s="226"/>
      <c r="CD609" s="226"/>
      <c r="CE609" s="226"/>
      <c r="CF609" s="226"/>
      <c r="CG609" s="226"/>
      <c r="CH609" s="226"/>
      <c r="CI609" s="226"/>
      <c r="CJ609" s="226"/>
      <c r="CK609" s="226"/>
      <c r="CL609" s="226"/>
      <c r="CM609" s="226"/>
    </row>
    <row r="610" spans="1:91" x14ac:dyDescent="0.2">
      <c r="A610" s="222"/>
      <c r="B610" s="222"/>
      <c r="C610" s="133"/>
      <c r="D610" s="134"/>
      <c r="E610" s="135"/>
      <c r="F610" s="136"/>
      <c r="G610" s="136"/>
      <c r="H610" s="137"/>
      <c r="I610" s="136"/>
      <c r="J610" s="138"/>
      <c r="K610" s="136"/>
      <c r="L610" s="139"/>
      <c r="M610" s="136"/>
      <c r="N610" s="134"/>
      <c r="O610" s="136"/>
      <c r="P610" s="136"/>
      <c r="Q610" s="152"/>
      <c r="R610" s="136"/>
      <c r="S610" s="152"/>
      <c r="T610" s="136"/>
      <c r="U610" s="136"/>
      <c r="V610" s="226"/>
      <c r="W610" s="226"/>
      <c r="X610" s="226"/>
      <c r="Y610" s="226"/>
      <c r="Z610" s="226"/>
      <c r="AA610" s="226"/>
      <c r="AB610" s="226"/>
      <c r="AC610" s="226"/>
      <c r="AD610" s="226"/>
      <c r="AE610" s="226"/>
      <c r="AF610" s="226"/>
      <c r="AG610" s="226"/>
      <c r="AH610" s="226"/>
      <c r="AI610" s="226"/>
      <c r="AJ610" s="226"/>
      <c r="AK610" s="226"/>
      <c r="AL610" s="226"/>
      <c r="AM610" s="226"/>
      <c r="AN610" s="226"/>
      <c r="AO610" s="226"/>
      <c r="AP610" s="226"/>
      <c r="AQ610" s="226"/>
      <c r="AR610" s="226"/>
      <c r="AS610" s="226"/>
      <c r="AT610" s="226"/>
      <c r="AU610" s="226"/>
      <c r="AV610" s="226"/>
      <c r="AW610" s="226"/>
      <c r="AX610" s="226"/>
      <c r="AY610" s="226"/>
      <c r="AZ610" s="226"/>
      <c r="BA610" s="226"/>
      <c r="BB610" s="226"/>
      <c r="BC610" s="226"/>
      <c r="BD610" s="226"/>
      <c r="BE610" s="226"/>
      <c r="BF610" s="226"/>
      <c r="BG610" s="226"/>
      <c r="BH610" s="226"/>
      <c r="BI610" s="226"/>
      <c r="BJ610" s="226"/>
      <c r="BK610" s="226"/>
      <c r="BL610" s="226"/>
      <c r="BM610" s="226"/>
      <c r="BN610" s="226"/>
      <c r="BO610" s="226"/>
      <c r="BP610" s="226"/>
      <c r="BQ610" s="226"/>
      <c r="BR610" s="226"/>
      <c r="BS610" s="226"/>
      <c r="BT610" s="226"/>
      <c r="BU610" s="226"/>
      <c r="BV610" s="226"/>
      <c r="BW610" s="226"/>
      <c r="BX610" s="226"/>
      <c r="BY610" s="226"/>
      <c r="BZ610" s="226"/>
      <c r="CA610" s="226"/>
      <c r="CB610" s="226"/>
      <c r="CC610" s="226"/>
      <c r="CD610" s="226"/>
      <c r="CE610" s="226"/>
      <c r="CF610" s="226"/>
      <c r="CG610" s="226"/>
      <c r="CH610" s="226"/>
      <c r="CI610" s="226"/>
      <c r="CJ610" s="226"/>
      <c r="CK610" s="226"/>
      <c r="CL610" s="226"/>
      <c r="CM610" s="226"/>
    </row>
    <row r="611" spans="1:91" x14ac:dyDescent="0.2">
      <c r="A611" s="222"/>
      <c r="B611" s="222"/>
      <c r="C611" s="133"/>
      <c r="D611" s="134"/>
      <c r="E611" s="135"/>
      <c r="F611" s="136"/>
      <c r="G611" s="136"/>
      <c r="H611" s="137"/>
      <c r="I611" s="136"/>
      <c r="J611" s="138"/>
      <c r="K611" s="136"/>
      <c r="L611" s="139"/>
      <c r="M611" s="136"/>
      <c r="N611" s="134"/>
      <c r="O611" s="136"/>
      <c r="P611" s="136"/>
      <c r="Q611" s="136"/>
      <c r="R611" s="136"/>
      <c r="S611" s="136"/>
      <c r="T611" s="136"/>
      <c r="U611" s="136"/>
      <c r="V611" s="226"/>
      <c r="W611" s="226"/>
      <c r="X611" s="226"/>
      <c r="Y611" s="226"/>
      <c r="Z611" s="226"/>
      <c r="AA611" s="226"/>
      <c r="AB611" s="226"/>
      <c r="AC611" s="226"/>
      <c r="AD611" s="226"/>
      <c r="AE611" s="226"/>
      <c r="AF611" s="226"/>
      <c r="AG611" s="226"/>
      <c r="AH611" s="226"/>
      <c r="AI611" s="226"/>
      <c r="AJ611" s="226"/>
      <c r="AK611" s="226"/>
      <c r="AL611" s="226"/>
      <c r="AM611" s="226"/>
      <c r="AN611" s="226"/>
      <c r="AO611" s="226"/>
      <c r="AP611" s="226"/>
      <c r="AQ611" s="226"/>
      <c r="AR611" s="226"/>
      <c r="AS611" s="226"/>
      <c r="AT611" s="226"/>
      <c r="AU611" s="226"/>
      <c r="AV611" s="226"/>
      <c r="AW611" s="226"/>
      <c r="AX611" s="226"/>
      <c r="AY611" s="226"/>
      <c r="AZ611" s="226"/>
      <c r="BA611" s="226"/>
      <c r="BB611" s="226"/>
      <c r="BC611" s="226"/>
      <c r="BD611" s="226"/>
      <c r="BE611" s="226"/>
      <c r="BF611" s="226"/>
      <c r="BG611" s="226"/>
      <c r="BH611" s="226"/>
      <c r="BI611" s="226"/>
      <c r="BJ611" s="226"/>
      <c r="BK611" s="226"/>
      <c r="BL611" s="226"/>
      <c r="BM611" s="226"/>
      <c r="BN611" s="226"/>
      <c r="BO611" s="226"/>
      <c r="BP611" s="226"/>
      <c r="BQ611" s="226"/>
      <c r="BR611" s="226"/>
      <c r="BS611" s="226"/>
      <c r="BT611" s="226"/>
      <c r="BU611" s="226"/>
      <c r="BV611" s="226"/>
      <c r="BW611" s="226"/>
      <c r="BX611" s="226"/>
      <c r="BY611" s="226"/>
      <c r="BZ611" s="226"/>
      <c r="CA611" s="226"/>
      <c r="CB611" s="226"/>
      <c r="CC611" s="226"/>
      <c r="CD611" s="226"/>
      <c r="CE611" s="226"/>
      <c r="CF611" s="226"/>
      <c r="CG611" s="226"/>
      <c r="CH611" s="226"/>
      <c r="CI611" s="226"/>
      <c r="CJ611" s="226"/>
      <c r="CK611" s="226"/>
      <c r="CL611" s="226"/>
      <c r="CM611" s="226"/>
    </row>
    <row r="612" spans="1:91" x14ac:dyDescent="0.2">
      <c r="A612" s="222"/>
      <c r="B612" s="222"/>
      <c r="C612" s="133"/>
      <c r="D612" s="134"/>
      <c r="E612" s="135"/>
      <c r="F612" s="136"/>
      <c r="G612" s="136"/>
      <c r="H612" s="137"/>
      <c r="I612" s="136"/>
      <c r="J612" s="138"/>
      <c r="K612" s="136"/>
      <c r="L612" s="139"/>
      <c r="M612" s="136"/>
      <c r="N612" s="134"/>
      <c r="O612" s="136"/>
      <c r="P612" s="136"/>
      <c r="Q612" s="136"/>
      <c r="R612" s="136"/>
      <c r="S612" s="136"/>
      <c r="T612" s="136"/>
      <c r="U612" s="136"/>
      <c r="V612" s="226"/>
      <c r="W612" s="226"/>
      <c r="X612" s="226"/>
      <c r="Y612" s="226"/>
      <c r="Z612" s="226"/>
      <c r="AA612" s="226"/>
      <c r="AB612" s="226"/>
      <c r="AC612" s="226"/>
      <c r="AD612" s="226"/>
      <c r="AE612" s="226"/>
      <c r="AF612" s="226"/>
      <c r="AG612" s="226"/>
      <c r="AH612" s="226"/>
      <c r="AI612" s="226"/>
      <c r="AJ612" s="226"/>
      <c r="AK612" s="226"/>
      <c r="AL612" s="226"/>
      <c r="AM612" s="226"/>
      <c r="AN612" s="226"/>
      <c r="AO612" s="226"/>
      <c r="AP612" s="226"/>
      <c r="AQ612" s="226"/>
      <c r="AR612" s="226"/>
      <c r="AS612" s="226"/>
      <c r="AT612" s="226"/>
      <c r="AU612" s="226"/>
      <c r="AV612" s="226"/>
      <c r="AW612" s="226"/>
      <c r="AX612" s="226"/>
      <c r="AY612" s="226"/>
      <c r="AZ612" s="226"/>
      <c r="BA612" s="226"/>
      <c r="BB612" s="226"/>
      <c r="BC612" s="226"/>
      <c r="BD612" s="226"/>
      <c r="BE612" s="226"/>
      <c r="BF612" s="226"/>
      <c r="BG612" s="226"/>
      <c r="BH612" s="226"/>
      <c r="BI612" s="226"/>
      <c r="BJ612" s="226"/>
      <c r="BK612" s="226"/>
      <c r="BL612" s="226"/>
      <c r="BM612" s="226"/>
      <c r="BN612" s="226"/>
      <c r="BO612" s="226"/>
      <c r="BP612" s="226"/>
      <c r="BQ612" s="226"/>
      <c r="BR612" s="226"/>
      <c r="BS612" s="226"/>
      <c r="BT612" s="226"/>
      <c r="BU612" s="226"/>
      <c r="BV612" s="226"/>
      <c r="BW612" s="226"/>
      <c r="BX612" s="226"/>
      <c r="BY612" s="226"/>
      <c r="BZ612" s="226"/>
      <c r="CA612" s="226"/>
      <c r="CB612" s="226"/>
      <c r="CC612" s="226"/>
      <c r="CD612" s="226"/>
      <c r="CE612" s="226"/>
      <c r="CF612" s="226"/>
      <c r="CG612" s="226"/>
      <c r="CH612" s="226"/>
      <c r="CI612" s="226"/>
      <c r="CJ612" s="226"/>
      <c r="CK612" s="226"/>
      <c r="CL612" s="226"/>
      <c r="CM612" s="226"/>
    </row>
    <row r="613" spans="1:91" x14ac:dyDescent="0.2">
      <c r="A613" s="222"/>
      <c r="B613" s="222"/>
      <c r="C613" s="133"/>
      <c r="D613" s="134"/>
      <c r="E613" s="135"/>
      <c r="F613" s="136"/>
      <c r="G613" s="136"/>
      <c r="H613" s="137"/>
      <c r="I613" s="136"/>
      <c r="J613" s="138"/>
      <c r="K613" s="136"/>
      <c r="L613" s="139"/>
      <c r="M613" s="136"/>
      <c r="N613" s="134"/>
      <c r="O613" s="136"/>
      <c r="P613" s="136"/>
      <c r="Q613" s="136"/>
      <c r="R613" s="136"/>
      <c r="S613" s="136"/>
      <c r="T613" s="136"/>
      <c r="U613" s="136"/>
      <c r="V613" s="226"/>
      <c r="W613" s="226"/>
      <c r="X613" s="226"/>
      <c r="Y613" s="226"/>
      <c r="Z613" s="226"/>
      <c r="AA613" s="226"/>
      <c r="AB613" s="226"/>
      <c r="AC613" s="226"/>
      <c r="AD613" s="226"/>
      <c r="AE613" s="226"/>
      <c r="AF613" s="226"/>
      <c r="AG613" s="226"/>
      <c r="AH613" s="226"/>
      <c r="AI613" s="226"/>
      <c r="AJ613" s="226"/>
      <c r="AK613" s="226"/>
      <c r="AL613" s="226"/>
      <c r="AM613" s="226"/>
      <c r="AN613" s="226"/>
      <c r="AO613" s="226"/>
      <c r="AP613" s="226"/>
      <c r="AQ613" s="226"/>
      <c r="AR613" s="226"/>
      <c r="AS613" s="226"/>
      <c r="AT613" s="226"/>
      <c r="AU613" s="226"/>
      <c r="AV613" s="226"/>
      <c r="AW613" s="226"/>
      <c r="AX613" s="226"/>
      <c r="AY613" s="226"/>
      <c r="AZ613" s="226"/>
      <c r="BA613" s="226"/>
      <c r="BB613" s="226"/>
      <c r="BC613" s="226"/>
      <c r="BD613" s="226"/>
      <c r="BE613" s="226"/>
      <c r="BF613" s="226"/>
      <c r="BG613" s="226"/>
      <c r="BH613" s="226"/>
      <c r="BI613" s="226"/>
      <c r="BJ613" s="226"/>
      <c r="BK613" s="226"/>
      <c r="BL613" s="226"/>
      <c r="BM613" s="226"/>
      <c r="BN613" s="226"/>
      <c r="BO613" s="226"/>
      <c r="BP613" s="226"/>
      <c r="BQ613" s="226"/>
      <c r="BR613" s="226"/>
      <c r="BS613" s="226"/>
      <c r="BT613" s="226"/>
      <c r="BU613" s="226"/>
      <c r="BV613" s="226"/>
      <c r="BW613" s="226"/>
      <c r="BX613" s="226"/>
      <c r="BY613" s="226"/>
      <c r="BZ613" s="226"/>
      <c r="CA613" s="226"/>
      <c r="CB613" s="226"/>
      <c r="CC613" s="226"/>
      <c r="CD613" s="226"/>
      <c r="CE613" s="226"/>
      <c r="CF613" s="226"/>
      <c r="CG613" s="226"/>
      <c r="CH613" s="226"/>
      <c r="CI613" s="226"/>
      <c r="CJ613" s="226"/>
      <c r="CK613" s="226"/>
      <c r="CL613" s="226"/>
      <c r="CM613" s="226"/>
    </row>
    <row r="614" spans="1:91" x14ac:dyDescent="0.2">
      <c r="A614" s="222"/>
      <c r="B614" s="222"/>
      <c r="C614" s="133"/>
      <c r="D614" s="134"/>
      <c r="E614" s="135"/>
      <c r="F614" s="136"/>
      <c r="G614" s="136"/>
      <c r="H614" s="137"/>
      <c r="I614" s="136"/>
      <c r="J614" s="138"/>
      <c r="K614" s="136"/>
      <c r="L614" s="139"/>
      <c r="M614" s="136"/>
      <c r="N614" s="134"/>
      <c r="O614" s="136"/>
      <c r="P614" s="136"/>
      <c r="Q614" s="136"/>
      <c r="R614" s="136"/>
      <c r="S614" s="136"/>
      <c r="T614" s="136"/>
      <c r="U614" s="136"/>
      <c r="V614" s="226"/>
      <c r="W614" s="226"/>
      <c r="X614" s="226"/>
      <c r="Y614" s="226"/>
      <c r="Z614" s="226"/>
      <c r="AA614" s="226"/>
      <c r="AB614" s="226"/>
      <c r="AC614" s="226"/>
      <c r="AD614" s="226"/>
      <c r="AE614" s="226"/>
      <c r="AF614" s="226"/>
      <c r="AG614" s="226"/>
      <c r="AH614" s="226"/>
      <c r="AI614" s="226"/>
      <c r="AJ614" s="226"/>
      <c r="AK614" s="226"/>
      <c r="AL614" s="226"/>
      <c r="AM614" s="226"/>
      <c r="AN614" s="226"/>
      <c r="AO614" s="226"/>
      <c r="AP614" s="226"/>
      <c r="AQ614" s="226"/>
      <c r="AR614" s="226"/>
      <c r="AS614" s="226"/>
      <c r="AT614" s="226"/>
      <c r="AU614" s="226"/>
      <c r="AV614" s="226"/>
      <c r="AW614" s="226"/>
      <c r="AX614" s="226"/>
      <c r="AY614" s="226"/>
      <c r="AZ614" s="226"/>
      <c r="BA614" s="226"/>
      <c r="BB614" s="226"/>
      <c r="BC614" s="226"/>
      <c r="BD614" s="226"/>
      <c r="BE614" s="226"/>
      <c r="BF614" s="226"/>
      <c r="BG614" s="226"/>
      <c r="BH614" s="226"/>
      <c r="BI614" s="226"/>
      <c r="BJ614" s="226"/>
      <c r="BK614" s="226"/>
      <c r="BL614" s="226"/>
      <c r="BM614" s="226"/>
      <c r="BN614" s="226"/>
      <c r="BO614" s="226"/>
      <c r="BP614" s="226"/>
      <c r="BQ614" s="226"/>
      <c r="BR614" s="226"/>
      <c r="BS614" s="226"/>
      <c r="BT614" s="226"/>
      <c r="BU614" s="226"/>
      <c r="BV614" s="226"/>
      <c r="BW614" s="226"/>
      <c r="BX614" s="226"/>
      <c r="BY614" s="226"/>
      <c r="BZ614" s="226"/>
      <c r="CA614" s="226"/>
      <c r="CB614" s="226"/>
      <c r="CC614" s="226"/>
      <c r="CD614" s="226"/>
      <c r="CE614" s="226"/>
      <c r="CF614" s="226"/>
      <c r="CG614" s="226"/>
      <c r="CH614" s="226"/>
      <c r="CI614" s="226"/>
      <c r="CJ614" s="226"/>
      <c r="CK614" s="226"/>
      <c r="CL614" s="226"/>
      <c r="CM614" s="226"/>
    </row>
    <row r="615" spans="1:91" x14ac:dyDescent="0.2">
      <c r="A615" s="222"/>
      <c r="B615" s="222"/>
      <c r="C615" s="133"/>
      <c r="D615" s="134"/>
      <c r="E615" s="135"/>
      <c r="F615" s="136"/>
      <c r="G615" s="136"/>
      <c r="H615" s="137"/>
      <c r="I615" s="136"/>
      <c r="J615" s="138"/>
      <c r="K615" s="136"/>
      <c r="L615" s="139"/>
      <c r="M615" s="136"/>
      <c r="N615" s="134"/>
      <c r="O615" s="136"/>
      <c r="P615" s="136"/>
      <c r="Q615" s="136"/>
      <c r="R615" s="136"/>
      <c r="S615" s="136"/>
      <c r="T615" s="136"/>
      <c r="U615" s="136"/>
      <c r="V615" s="226"/>
      <c r="W615" s="226"/>
      <c r="X615" s="226"/>
      <c r="Y615" s="226"/>
      <c r="Z615" s="226"/>
      <c r="AA615" s="226"/>
      <c r="AB615" s="226"/>
      <c r="AC615" s="226"/>
      <c r="AD615" s="226"/>
      <c r="AE615" s="226"/>
      <c r="AF615" s="226"/>
      <c r="AG615" s="226"/>
      <c r="AH615" s="226"/>
      <c r="AI615" s="226"/>
      <c r="AJ615" s="226"/>
      <c r="AK615" s="226"/>
      <c r="AL615" s="226"/>
      <c r="AM615" s="226"/>
      <c r="AN615" s="226"/>
      <c r="AO615" s="226"/>
      <c r="AP615" s="226"/>
      <c r="AQ615" s="226"/>
      <c r="AR615" s="226"/>
      <c r="AS615" s="226"/>
      <c r="AT615" s="226"/>
      <c r="AU615" s="226"/>
      <c r="AV615" s="226"/>
      <c r="AW615" s="226"/>
      <c r="AX615" s="226"/>
      <c r="AY615" s="226"/>
      <c r="AZ615" s="226"/>
      <c r="BA615" s="226"/>
      <c r="BB615" s="226"/>
      <c r="BC615" s="226"/>
      <c r="BD615" s="226"/>
      <c r="BE615" s="226"/>
      <c r="BF615" s="226"/>
      <c r="BG615" s="226"/>
      <c r="BH615" s="226"/>
      <c r="BI615" s="226"/>
      <c r="BJ615" s="226"/>
      <c r="BK615" s="226"/>
      <c r="BL615" s="226"/>
      <c r="BM615" s="226"/>
      <c r="BN615" s="226"/>
      <c r="BO615" s="226"/>
      <c r="BP615" s="226"/>
      <c r="BQ615" s="226"/>
      <c r="BR615" s="226"/>
      <c r="BS615" s="226"/>
      <c r="BT615" s="226"/>
      <c r="BU615" s="226"/>
      <c r="BV615" s="226"/>
      <c r="BW615" s="226"/>
      <c r="BX615" s="226"/>
      <c r="BY615" s="226"/>
      <c r="BZ615" s="226"/>
      <c r="CA615" s="226"/>
      <c r="CB615" s="226"/>
      <c r="CC615" s="226"/>
      <c r="CD615" s="226"/>
      <c r="CE615" s="226"/>
      <c r="CF615" s="226"/>
      <c r="CG615" s="226"/>
      <c r="CH615" s="226"/>
      <c r="CI615" s="226"/>
      <c r="CJ615" s="226"/>
      <c r="CK615" s="226"/>
      <c r="CL615" s="226"/>
      <c r="CM615" s="226"/>
    </row>
    <row r="616" spans="1:91" x14ac:dyDescent="0.2">
      <c r="A616" s="222"/>
      <c r="B616" s="222"/>
      <c r="C616" s="133"/>
      <c r="D616" s="134"/>
      <c r="E616" s="135"/>
      <c r="F616" s="136"/>
      <c r="G616" s="136"/>
      <c r="H616" s="137"/>
      <c r="I616" s="136"/>
      <c r="J616" s="138"/>
      <c r="K616" s="136"/>
      <c r="L616" s="139"/>
      <c r="M616" s="136"/>
      <c r="N616" s="134"/>
      <c r="O616" s="136"/>
      <c r="P616" s="136"/>
      <c r="Q616" s="136"/>
      <c r="R616" s="136"/>
      <c r="S616" s="136"/>
      <c r="T616" s="136"/>
      <c r="U616" s="136"/>
      <c r="V616" s="226"/>
      <c r="W616" s="226"/>
      <c r="X616" s="226"/>
      <c r="Y616" s="226"/>
      <c r="Z616" s="226"/>
      <c r="AA616" s="226"/>
      <c r="AB616" s="226"/>
      <c r="AC616" s="226"/>
      <c r="AD616" s="226"/>
      <c r="AE616" s="226"/>
      <c r="AF616" s="226"/>
      <c r="AG616" s="226"/>
      <c r="AH616" s="226"/>
      <c r="AI616" s="226"/>
      <c r="AJ616" s="226"/>
      <c r="AK616" s="226"/>
      <c r="AL616" s="226"/>
      <c r="AM616" s="226"/>
      <c r="AN616" s="226"/>
      <c r="AO616" s="226"/>
      <c r="AP616" s="226"/>
      <c r="AQ616" s="226"/>
      <c r="AR616" s="226"/>
      <c r="AS616" s="226"/>
      <c r="AT616" s="226"/>
      <c r="AU616" s="226"/>
      <c r="AV616" s="226"/>
      <c r="AW616" s="226"/>
      <c r="AX616" s="226"/>
      <c r="AY616" s="226"/>
      <c r="AZ616" s="226"/>
      <c r="BA616" s="226"/>
      <c r="BB616" s="226"/>
      <c r="BC616" s="226"/>
      <c r="BD616" s="226"/>
      <c r="BE616" s="226"/>
      <c r="BF616" s="226"/>
      <c r="BG616" s="226"/>
      <c r="BH616" s="226"/>
      <c r="BI616" s="226"/>
      <c r="BJ616" s="226"/>
      <c r="BK616" s="226"/>
      <c r="BL616" s="226"/>
      <c r="BM616" s="226"/>
      <c r="BN616" s="226"/>
      <c r="BO616" s="226"/>
      <c r="BP616" s="226"/>
      <c r="BQ616" s="226"/>
      <c r="BR616" s="226"/>
      <c r="BS616" s="226"/>
      <c r="BT616" s="226"/>
      <c r="BU616" s="226"/>
      <c r="BV616" s="226"/>
      <c r="BW616" s="226"/>
      <c r="BX616" s="226"/>
      <c r="BY616" s="226"/>
      <c r="BZ616" s="226"/>
      <c r="CA616" s="226"/>
      <c r="CB616" s="226"/>
      <c r="CC616" s="226"/>
      <c r="CD616" s="226"/>
      <c r="CE616" s="226"/>
      <c r="CF616" s="226"/>
      <c r="CG616" s="226"/>
      <c r="CH616" s="226"/>
      <c r="CI616" s="226"/>
      <c r="CJ616" s="226"/>
      <c r="CK616" s="226"/>
      <c r="CL616" s="226"/>
      <c r="CM616" s="226"/>
    </row>
    <row r="617" spans="1:91" x14ac:dyDescent="0.2">
      <c r="A617" s="222"/>
      <c r="B617" s="222"/>
      <c r="C617" s="133"/>
      <c r="D617" s="134"/>
      <c r="E617" s="135"/>
      <c r="F617" s="136"/>
      <c r="G617" s="136"/>
      <c r="H617" s="137"/>
      <c r="I617" s="136"/>
      <c r="J617" s="138"/>
      <c r="K617" s="136"/>
      <c r="L617" s="139"/>
      <c r="M617" s="136"/>
      <c r="N617" s="134"/>
      <c r="O617" s="136"/>
      <c r="P617" s="136"/>
      <c r="Q617" s="136"/>
      <c r="R617" s="136"/>
      <c r="S617" s="136"/>
      <c r="T617" s="136"/>
      <c r="U617" s="136"/>
      <c r="V617" s="226"/>
      <c r="W617" s="226"/>
      <c r="X617" s="226"/>
      <c r="Y617" s="226"/>
      <c r="Z617" s="226"/>
      <c r="AA617" s="226"/>
      <c r="AB617" s="226"/>
      <c r="AC617" s="226"/>
      <c r="AD617" s="226"/>
      <c r="AE617" s="226"/>
      <c r="AF617" s="226"/>
      <c r="AG617" s="226"/>
      <c r="AH617" s="226"/>
      <c r="AI617" s="226"/>
      <c r="AJ617" s="226"/>
      <c r="AK617" s="226"/>
      <c r="AL617" s="226"/>
      <c r="AM617" s="226"/>
      <c r="AN617" s="226"/>
      <c r="AO617" s="226"/>
      <c r="AP617" s="226"/>
      <c r="AQ617" s="226"/>
      <c r="AR617" s="226"/>
      <c r="AS617" s="226"/>
      <c r="AT617" s="226"/>
      <c r="AU617" s="226"/>
      <c r="AV617" s="226"/>
      <c r="AW617" s="226"/>
      <c r="AX617" s="226"/>
      <c r="AY617" s="226"/>
      <c r="AZ617" s="226"/>
      <c r="BA617" s="226"/>
      <c r="BB617" s="226"/>
      <c r="BC617" s="226"/>
      <c r="BD617" s="226"/>
      <c r="BE617" s="226"/>
      <c r="BF617" s="226"/>
      <c r="BG617" s="226"/>
      <c r="BH617" s="226"/>
      <c r="BI617" s="226"/>
      <c r="BJ617" s="226"/>
      <c r="BK617" s="226"/>
      <c r="BL617" s="226"/>
      <c r="BM617" s="226"/>
      <c r="BN617" s="226"/>
      <c r="BO617" s="226"/>
      <c r="BP617" s="226"/>
      <c r="BQ617" s="226"/>
      <c r="BR617" s="226"/>
      <c r="BS617" s="226"/>
      <c r="BT617" s="226"/>
      <c r="BU617" s="226"/>
      <c r="BV617" s="226"/>
      <c r="BW617" s="226"/>
      <c r="BX617" s="226"/>
      <c r="BY617" s="226"/>
      <c r="BZ617" s="226"/>
      <c r="CA617" s="226"/>
      <c r="CB617" s="226"/>
      <c r="CC617" s="226"/>
      <c r="CD617" s="226"/>
      <c r="CE617" s="226"/>
      <c r="CF617" s="226"/>
      <c r="CG617" s="226"/>
      <c r="CH617" s="226"/>
      <c r="CI617" s="226"/>
      <c r="CJ617" s="226"/>
      <c r="CK617" s="226"/>
      <c r="CL617" s="226"/>
      <c r="CM617" s="226"/>
    </row>
    <row r="618" spans="1:91" x14ac:dyDescent="0.2">
      <c r="A618" s="222"/>
      <c r="B618" s="222"/>
      <c r="C618" s="133"/>
      <c r="D618" s="134"/>
      <c r="E618" s="135"/>
      <c r="F618" s="136"/>
      <c r="G618" s="136"/>
      <c r="H618" s="137"/>
      <c r="I618" s="136"/>
      <c r="J618" s="138"/>
      <c r="K618" s="136"/>
      <c r="L618" s="139"/>
      <c r="M618" s="136"/>
      <c r="N618" s="134"/>
      <c r="O618" s="136"/>
      <c r="P618" s="136"/>
      <c r="Q618" s="136"/>
      <c r="R618" s="136"/>
      <c r="S618" s="136"/>
      <c r="T618" s="136"/>
      <c r="U618" s="136"/>
      <c r="V618" s="226"/>
      <c r="W618" s="226"/>
      <c r="X618" s="226"/>
      <c r="Y618" s="226"/>
      <c r="Z618" s="226"/>
      <c r="AA618" s="226"/>
      <c r="AB618" s="226"/>
      <c r="AC618" s="226"/>
      <c r="AD618" s="226"/>
      <c r="AE618" s="226"/>
      <c r="AF618" s="226"/>
      <c r="AG618" s="226"/>
      <c r="AH618" s="226"/>
      <c r="AI618" s="226"/>
      <c r="AJ618" s="226"/>
      <c r="AK618" s="226"/>
      <c r="AL618" s="226"/>
      <c r="AM618" s="226"/>
      <c r="AN618" s="226"/>
      <c r="AO618" s="226"/>
      <c r="AP618" s="226"/>
      <c r="AQ618" s="226"/>
      <c r="AR618" s="226"/>
      <c r="AS618" s="226"/>
      <c r="AT618" s="226"/>
      <c r="AU618" s="226"/>
      <c r="AV618" s="226"/>
      <c r="AW618" s="226"/>
      <c r="AX618" s="226"/>
      <c r="AY618" s="226"/>
      <c r="AZ618" s="226"/>
      <c r="BA618" s="226"/>
      <c r="BB618" s="226"/>
      <c r="BC618" s="226"/>
      <c r="BD618" s="226"/>
      <c r="BE618" s="226"/>
      <c r="BF618" s="226"/>
      <c r="BG618" s="226"/>
      <c r="BH618" s="226"/>
      <c r="BI618" s="226"/>
      <c r="BJ618" s="226"/>
      <c r="BK618" s="226"/>
      <c r="BL618" s="226"/>
      <c r="BM618" s="226"/>
      <c r="BN618" s="226"/>
      <c r="BO618" s="226"/>
      <c r="BP618" s="226"/>
      <c r="BQ618" s="226"/>
      <c r="BR618" s="226"/>
      <c r="BS618" s="226"/>
      <c r="BT618" s="226"/>
      <c r="BU618" s="226"/>
      <c r="BV618" s="226"/>
      <c r="BW618" s="226"/>
      <c r="BX618" s="226"/>
      <c r="BY618" s="226"/>
      <c r="BZ618" s="226"/>
      <c r="CA618" s="226"/>
      <c r="CB618" s="226"/>
      <c r="CC618" s="226"/>
      <c r="CD618" s="226"/>
      <c r="CE618" s="226"/>
      <c r="CF618" s="226"/>
      <c r="CG618" s="226"/>
      <c r="CH618" s="226"/>
      <c r="CI618" s="226"/>
      <c r="CJ618" s="226"/>
      <c r="CK618" s="226"/>
      <c r="CL618" s="226"/>
      <c r="CM618" s="226"/>
    </row>
    <row r="619" spans="1:91" x14ac:dyDescent="0.2">
      <c r="A619" s="222"/>
      <c r="B619" s="222"/>
      <c r="C619" s="133"/>
      <c r="D619" s="134"/>
      <c r="E619" s="135"/>
      <c r="F619" s="136"/>
      <c r="G619" s="136"/>
      <c r="H619" s="137"/>
      <c r="I619" s="136"/>
      <c r="J619" s="138"/>
      <c r="K619" s="136"/>
      <c r="L619" s="139"/>
      <c r="M619" s="136"/>
      <c r="N619" s="134"/>
      <c r="O619" s="136"/>
      <c r="P619" s="136"/>
      <c r="Q619" s="136"/>
      <c r="R619" s="136"/>
      <c r="S619" s="136"/>
      <c r="T619" s="136"/>
      <c r="U619" s="136"/>
      <c r="V619" s="226"/>
      <c r="W619" s="226"/>
      <c r="X619" s="226"/>
      <c r="Y619" s="226"/>
      <c r="Z619" s="226"/>
      <c r="AA619" s="226"/>
      <c r="AB619" s="226"/>
      <c r="AC619" s="226"/>
      <c r="AD619" s="226"/>
      <c r="AE619" s="226"/>
      <c r="AF619" s="226"/>
      <c r="AG619" s="226"/>
      <c r="AH619" s="226"/>
      <c r="AI619" s="226"/>
      <c r="AJ619" s="226"/>
      <c r="AK619" s="226"/>
      <c r="AL619" s="226"/>
      <c r="AM619" s="226"/>
      <c r="AN619" s="226"/>
      <c r="AO619" s="226"/>
      <c r="AP619" s="226"/>
      <c r="AQ619" s="226"/>
      <c r="AR619" s="226"/>
      <c r="AS619" s="226"/>
      <c r="AT619" s="226"/>
      <c r="AU619" s="226"/>
      <c r="AV619" s="226"/>
      <c r="AW619" s="226"/>
      <c r="AX619" s="226"/>
      <c r="AY619" s="226"/>
      <c r="AZ619" s="226"/>
      <c r="BA619" s="226"/>
      <c r="BB619" s="226"/>
      <c r="BC619" s="226"/>
      <c r="BD619" s="226"/>
      <c r="BE619" s="226"/>
      <c r="BF619" s="226"/>
      <c r="BG619" s="226"/>
      <c r="BH619" s="226"/>
      <c r="BI619" s="226"/>
      <c r="BJ619" s="226"/>
      <c r="BK619" s="226"/>
      <c r="BL619" s="226"/>
      <c r="BM619" s="226"/>
      <c r="BN619" s="226"/>
      <c r="BO619" s="226"/>
      <c r="BP619" s="226"/>
      <c r="BQ619" s="226"/>
      <c r="BR619" s="226"/>
      <c r="BS619" s="226"/>
      <c r="BT619" s="226"/>
      <c r="BU619" s="226"/>
      <c r="BV619" s="226"/>
      <c r="BW619" s="226"/>
      <c r="BX619" s="226"/>
      <c r="BY619" s="226"/>
      <c r="BZ619" s="226"/>
      <c r="CA619" s="226"/>
      <c r="CB619" s="226"/>
      <c r="CC619" s="226"/>
      <c r="CD619" s="226"/>
      <c r="CE619" s="226"/>
      <c r="CF619" s="226"/>
      <c r="CG619" s="226"/>
      <c r="CH619" s="226"/>
      <c r="CI619" s="226"/>
      <c r="CJ619" s="226"/>
      <c r="CK619" s="226"/>
      <c r="CL619" s="226"/>
      <c r="CM619" s="226"/>
    </row>
    <row r="620" spans="1:91" x14ac:dyDescent="0.2">
      <c r="A620" s="222"/>
      <c r="B620" s="222"/>
      <c r="C620" s="133"/>
      <c r="D620" s="134"/>
      <c r="E620" s="135"/>
      <c r="F620" s="136"/>
      <c r="G620" s="136"/>
      <c r="H620" s="137"/>
      <c r="I620" s="136"/>
      <c r="J620" s="138"/>
      <c r="K620" s="136"/>
      <c r="L620" s="139"/>
      <c r="M620" s="136"/>
      <c r="N620" s="134"/>
      <c r="O620" s="136"/>
      <c r="P620" s="136"/>
      <c r="Q620" s="136"/>
      <c r="R620" s="136"/>
      <c r="S620" s="136"/>
      <c r="T620" s="136"/>
      <c r="U620" s="136"/>
      <c r="V620" s="226"/>
      <c r="W620" s="226"/>
      <c r="X620" s="226"/>
      <c r="Y620" s="226"/>
      <c r="Z620" s="226"/>
      <c r="AA620" s="226"/>
      <c r="AB620" s="226"/>
      <c r="AC620" s="226"/>
      <c r="AD620" s="226"/>
      <c r="AE620" s="226"/>
      <c r="AF620" s="226"/>
      <c r="AG620" s="226"/>
      <c r="AH620" s="226"/>
      <c r="AI620" s="226"/>
      <c r="AJ620" s="226"/>
      <c r="AK620" s="226"/>
      <c r="AL620" s="226"/>
      <c r="AM620" s="226"/>
      <c r="AN620" s="226"/>
      <c r="AO620" s="226"/>
      <c r="AP620" s="226"/>
      <c r="AQ620" s="226"/>
      <c r="AR620" s="226"/>
      <c r="AS620" s="226"/>
      <c r="AT620" s="226"/>
      <c r="AU620" s="226"/>
      <c r="AV620" s="226"/>
      <c r="AW620" s="226"/>
      <c r="AX620" s="226"/>
      <c r="AY620" s="226"/>
      <c r="AZ620" s="226"/>
      <c r="BA620" s="226"/>
      <c r="BB620" s="226"/>
      <c r="BC620" s="226"/>
      <c r="BD620" s="226"/>
      <c r="BE620" s="226"/>
      <c r="BF620" s="226"/>
      <c r="BG620" s="226"/>
      <c r="BH620" s="226"/>
      <c r="BI620" s="226"/>
      <c r="BJ620" s="226"/>
      <c r="BK620" s="226"/>
      <c r="BL620" s="226"/>
      <c r="BM620" s="226"/>
      <c r="BN620" s="226"/>
      <c r="BO620" s="226"/>
      <c r="BP620" s="226"/>
      <c r="BQ620" s="226"/>
      <c r="BR620" s="226"/>
      <c r="BS620" s="226"/>
      <c r="BT620" s="226"/>
      <c r="BU620" s="226"/>
      <c r="BV620" s="226"/>
      <c r="BW620" s="226"/>
      <c r="BX620" s="226"/>
      <c r="BY620" s="226"/>
      <c r="BZ620" s="226"/>
      <c r="CA620" s="226"/>
      <c r="CB620" s="226"/>
      <c r="CC620" s="226"/>
      <c r="CD620" s="226"/>
      <c r="CE620" s="226"/>
      <c r="CF620" s="226"/>
      <c r="CG620" s="226"/>
      <c r="CH620" s="226"/>
      <c r="CI620" s="226"/>
      <c r="CJ620" s="226"/>
      <c r="CK620" s="226"/>
      <c r="CL620" s="226"/>
      <c r="CM620" s="226"/>
    </row>
    <row r="621" spans="1:91" x14ac:dyDescent="0.2">
      <c r="A621" s="222"/>
      <c r="B621" s="222"/>
      <c r="C621" s="133"/>
      <c r="D621" s="134"/>
      <c r="E621" s="135"/>
      <c r="F621" s="136"/>
      <c r="G621" s="136"/>
      <c r="H621" s="137"/>
      <c r="I621" s="136"/>
      <c r="J621" s="138"/>
      <c r="K621" s="136"/>
      <c r="L621" s="139"/>
      <c r="M621" s="136"/>
      <c r="N621" s="134"/>
      <c r="O621" s="136"/>
      <c r="P621" s="136"/>
      <c r="Q621" s="136"/>
      <c r="R621" s="136"/>
      <c r="S621" s="136"/>
      <c r="T621" s="136"/>
      <c r="U621" s="136"/>
      <c r="V621" s="226"/>
      <c r="W621" s="226"/>
      <c r="X621" s="226"/>
      <c r="Y621" s="226"/>
      <c r="Z621" s="226"/>
      <c r="AA621" s="226"/>
      <c r="AB621" s="226"/>
      <c r="AC621" s="226"/>
      <c r="AD621" s="226"/>
      <c r="AE621" s="226"/>
      <c r="AF621" s="226"/>
      <c r="AG621" s="226"/>
      <c r="AH621" s="226"/>
      <c r="AI621" s="226"/>
      <c r="AJ621" s="226"/>
      <c r="AK621" s="226"/>
      <c r="AL621" s="226"/>
      <c r="AM621" s="226"/>
      <c r="AN621" s="226"/>
      <c r="AO621" s="226"/>
      <c r="AP621" s="226"/>
      <c r="AQ621" s="226"/>
      <c r="AR621" s="226"/>
      <c r="AS621" s="226"/>
      <c r="AT621" s="226"/>
      <c r="AU621" s="226"/>
      <c r="AV621" s="226"/>
      <c r="AW621" s="226"/>
      <c r="AX621" s="226"/>
      <c r="AY621" s="226"/>
      <c r="AZ621" s="226"/>
      <c r="BA621" s="226"/>
      <c r="BB621" s="226"/>
      <c r="BC621" s="226"/>
      <c r="BD621" s="226"/>
      <c r="BE621" s="226"/>
      <c r="BF621" s="226"/>
      <c r="BG621" s="226"/>
      <c r="BH621" s="226"/>
      <c r="BI621" s="226"/>
      <c r="BJ621" s="226"/>
      <c r="BK621" s="226"/>
      <c r="BL621" s="226"/>
      <c r="BM621" s="226"/>
      <c r="BN621" s="226"/>
      <c r="BO621" s="226"/>
      <c r="BP621" s="226"/>
      <c r="BQ621" s="226"/>
      <c r="BR621" s="226"/>
      <c r="BS621" s="226"/>
      <c r="BT621" s="226"/>
      <c r="BU621" s="226"/>
      <c r="BV621" s="226"/>
      <c r="BW621" s="226"/>
      <c r="BX621" s="226"/>
      <c r="BY621" s="226"/>
      <c r="BZ621" s="226"/>
      <c r="CA621" s="226"/>
      <c r="CB621" s="226"/>
      <c r="CC621" s="226"/>
      <c r="CD621" s="226"/>
      <c r="CE621" s="226"/>
      <c r="CF621" s="226"/>
      <c r="CG621" s="226"/>
      <c r="CH621" s="226"/>
      <c r="CI621" s="226"/>
      <c r="CJ621" s="226"/>
      <c r="CK621" s="226"/>
      <c r="CL621" s="226"/>
      <c r="CM621" s="226"/>
    </row>
    <row r="622" spans="1:91" x14ac:dyDescent="0.2">
      <c r="A622" s="222"/>
      <c r="B622" s="222"/>
      <c r="C622" s="133"/>
      <c r="D622" s="134"/>
      <c r="E622" s="135"/>
      <c r="F622" s="136"/>
      <c r="G622" s="136"/>
      <c r="H622" s="137"/>
      <c r="I622" s="136"/>
      <c r="J622" s="138"/>
      <c r="K622" s="136"/>
      <c r="L622" s="139"/>
      <c r="M622" s="136"/>
      <c r="N622" s="134"/>
      <c r="O622" s="136"/>
      <c r="P622" s="136"/>
      <c r="Q622" s="136"/>
      <c r="R622" s="136"/>
      <c r="S622" s="136"/>
      <c r="T622" s="136"/>
      <c r="U622" s="136"/>
      <c r="V622" s="226"/>
      <c r="W622" s="226"/>
      <c r="X622" s="226"/>
      <c r="Y622" s="226"/>
      <c r="Z622" s="226"/>
      <c r="AA622" s="226"/>
      <c r="AB622" s="226"/>
      <c r="AC622" s="226"/>
      <c r="AD622" s="226"/>
      <c r="AE622" s="226"/>
      <c r="AF622" s="226"/>
      <c r="AG622" s="226"/>
      <c r="AH622" s="226"/>
      <c r="AI622" s="226"/>
      <c r="AJ622" s="226"/>
      <c r="AK622" s="226"/>
      <c r="AL622" s="226"/>
      <c r="AM622" s="226"/>
      <c r="AN622" s="226"/>
      <c r="AO622" s="226"/>
      <c r="AP622" s="226"/>
      <c r="AQ622" s="226"/>
      <c r="AR622" s="226"/>
      <c r="AS622" s="226"/>
      <c r="AT622" s="226"/>
      <c r="AU622" s="226"/>
      <c r="AV622" s="226"/>
      <c r="AW622" s="226"/>
      <c r="AX622" s="226"/>
      <c r="AY622" s="226"/>
      <c r="AZ622" s="226"/>
      <c r="BA622" s="226"/>
      <c r="BB622" s="226"/>
      <c r="BC622" s="226"/>
      <c r="BD622" s="226"/>
      <c r="BE622" s="226"/>
      <c r="BF622" s="226"/>
      <c r="BG622" s="226"/>
      <c r="BH622" s="226"/>
      <c r="BI622" s="226"/>
      <c r="BJ622" s="226"/>
      <c r="BK622" s="226"/>
      <c r="BL622" s="226"/>
      <c r="BM622" s="226"/>
      <c r="BN622" s="226"/>
      <c r="BO622" s="226"/>
      <c r="BP622" s="226"/>
      <c r="BQ622" s="226"/>
      <c r="BR622" s="226"/>
      <c r="BS622" s="226"/>
      <c r="BT622" s="226"/>
      <c r="BU622" s="226"/>
      <c r="BV622" s="226"/>
      <c r="BW622" s="226"/>
      <c r="BX622" s="226"/>
      <c r="BY622" s="226"/>
      <c r="BZ622" s="226"/>
      <c r="CA622" s="226"/>
      <c r="CB622" s="226"/>
      <c r="CC622" s="226"/>
      <c r="CD622" s="226"/>
      <c r="CE622" s="226"/>
      <c r="CF622" s="226"/>
      <c r="CG622" s="226"/>
      <c r="CH622" s="226"/>
      <c r="CI622" s="226"/>
      <c r="CJ622" s="226"/>
      <c r="CK622" s="226"/>
      <c r="CL622" s="226"/>
      <c r="CM622" s="226"/>
    </row>
    <row r="623" spans="1:91" x14ac:dyDescent="0.2">
      <c r="A623" s="222"/>
      <c r="B623" s="222"/>
      <c r="C623" s="133"/>
      <c r="D623" s="134"/>
      <c r="E623" s="135"/>
      <c r="F623" s="136"/>
      <c r="G623" s="136"/>
      <c r="H623" s="137"/>
      <c r="I623" s="136"/>
      <c r="J623" s="138"/>
      <c r="K623" s="136"/>
      <c r="L623" s="139"/>
      <c r="M623" s="136"/>
      <c r="N623" s="134"/>
      <c r="O623" s="136"/>
      <c r="P623" s="136"/>
      <c r="Q623" s="136"/>
      <c r="R623" s="136"/>
      <c r="S623" s="136"/>
      <c r="T623" s="136"/>
      <c r="U623" s="136"/>
      <c r="V623" s="226"/>
      <c r="W623" s="226"/>
      <c r="X623" s="226"/>
      <c r="Y623" s="226"/>
      <c r="Z623" s="226"/>
      <c r="AA623" s="226"/>
      <c r="AB623" s="226"/>
      <c r="AC623" s="226"/>
      <c r="AD623" s="226"/>
      <c r="AE623" s="226"/>
      <c r="AF623" s="226"/>
      <c r="AG623" s="226"/>
      <c r="AH623" s="226"/>
      <c r="AI623" s="226"/>
      <c r="AJ623" s="226"/>
      <c r="AK623" s="226"/>
      <c r="AL623" s="226"/>
      <c r="AM623" s="226"/>
      <c r="AN623" s="226"/>
      <c r="AO623" s="226"/>
      <c r="AP623" s="226"/>
      <c r="AQ623" s="226"/>
      <c r="AR623" s="226"/>
      <c r="AS623" s="226"/>
      <c r="AT623" s="226"/>
      <c r="AU623" s="226"/>
      <c r="AV623" s="226"/>
      <c r="AW623" s="226"/>
      <c r="AX623" s="226"/>
      <c r="AY623" s="226"/>
      <c r="AZ623" s="226"/>
      <c r="BA623" s="226"/>
      <c r="BB623" s="226"/>
      <c r="BC623" s="226"/>
      <c r="BD623" s="226"/>
      <c r="BE623" s="226"/>
      <c r="BF623" s="226"/>
      <c r="BG623" s="226"/>
      <c r="BH623" s="226"/>
      <c r="BI623" s="226"/>
      <c r="BJ623" s="226"/>
      <c r="BK623" s="226"/>
      <c r="BL623" s="226"/>
      <c r="BM623" s="226"/>
      <c r="BN623" s="226"/>
      <c r="BO623" s="226"/>
      <c r="BP623" s="226"/>
      <c r="BQ623" s="226"/>
      <c r="BR623" s="226"/>
      <c r="BS623" s="226"/>
      <c r="BT623" s="226"/>
      <c r="BU623" s="226"/>
      <c r="BV623" s="226"/>
      <c r="BW623" s="226"/>
      <c r="BX623" s="226"/>
      <c r="BY623" s="226"/>
      <c r="BZ623" s="226"/>
      <c r="CA623" s="226"/>
      <c r="CB623" s="226"/>
      <c r="CC623" s="226"/>
      <c r="CD623" s="226"/>
      <c r="CE623" s="226"/>
      <c r="CF623" s="226"/>
      <c r="CG623" s="226"/>
      <c r="CH623" s="226"/>
      <c r="CI623" s="226"/>
      <c r="CJ623" s="226"/>
      <c r="CK623" s="226"/>
      <c r="CL623" s="226"/>
      <c r="CM623" s="226"/>
    </row>
    <row r="624" spans="1:91" x14ac:dyDescent="0.2">
      <c r="A624" s="222"/>
      <c r="B624" s="222"/>
      <c r="C624" s="133"/>
      <c r="D624" s="134"/>
      <c r="E624" s="135"/>
      <c r="F624" s="136"/>
      <c r="G624" s="136"/>
      <c r="H624" s="137"/>
      <c r="I624" s="136"/>
      <c r="J624" s="138"/>
      <c r="K624" s="136"/>
      <c r="L624" s="139"/>
      <c r="M624" s="136"/>
      <c r="N624" s="134"/>
      <c r="O624" s="136"/>
      <c r="P624" s="136"/>
      <c r="Q624" s="136"/>
      <c r="R624" s="136"/>
      <c r="S624" s="136"/>
      <c r="T624" s="136"/>
      <c r="U624" s="136"/>
      <c r="V624" s="226"/>
      <c r="W624" s="226"/>
      <c r="X624" s="226"/>
      <c r="Y624" s="226"/>
      <c r="Z624" s="226"/>
      <c r="AA624" s="226"/>
      <c r="AB624" s="226"/>
      <c r="AC624" s="226"/>
      <c r="AD624" s="226"/>
      <c r="AE624" s="226"/>
      <c r="AF624" s="226"/>
      <c r="AG624" s="226"/>
      <c r="AH624" s="226"/>
      <c r="AI624" s="226"/>
      <c r="AJ624" s="226"/>
      <c r="AK624" s="226"/>
      <c r="AL624" s="226"/>
      <c r="AM624" s="226"/>
      <c r="AN624" s="226"/>
      <c r="AO624" s="226"/>
      <c r="AP624" s="226"/>
      <c r="AQ624" s="226"/>
      <c r="AR624" s="226"/>
      <c r="AS624" s="226"/>
      <c r="AT624" s="226"/>
      <c r="AU624" s="226"/>
      <c r="AV624" s="226"/>
      <c r="AW624" s="226"/>
      <c r="AX624" s="226"/>
      <c r="AY624" s="226"/>
      <c r="AZ624" s="226"/>
      <c r="BA624" s="226"/>
      <c r="BB624" s="226"/>
      <c r="BC624" s="226"/>
      <c r="BD624" s="226"/>
      <c r="BE624" s="226"/>
      <c r="BF624" s="226"/>
      <c r="BG624" s="226"/>
      <c r="BH624" s="226"/>
      <c r="BI624" s="226"/>
      <c r="BJ624" s="226"/>
      <c r="BK624" s="226"/>
      <c r="BL624" s="226"/>
      <c r="BM624" s="226"/>
      <c r="BN624" s="226"/>
      <c r="BO624" s="226"/>
      <c r="BP624" s="226"/>
      <c r="BQ624" s="226"/>
      <c r="BR624" s="226"/>
      <c r="BS624" s="226"/>
      <c r="BT624" s="226"/>
      <c r="BU624" s="226"/>
      <c r="BV624" s="226"/>
      <c r="BW624" s="226"/>
      <c r="BX624" s="226"/>
      <c r="BY624" s="226"/>
      <c r="BZ624" s="226"/>
      <c r="CA624" s="226"/>
      <c r="CB624" s="226"/>
      <c r="CC624" s="226"/>
      <c r="CD624" s="226"/>
      <c r="CE624" s="226"/>
      <c r="CF624" s="226"/>
      <c r="CG624" s="226"/>
      <c r="CH624" s="226"/>
      <c r="CI624" s="226"/>
      <c r="CJ624" s="226"/>
      <c r="CK624" s="226"/>
      <c r="CL624" s="226"/>
      <c r="CM624" s="226"/>
    </row>
    <row r="625" spans="1:91" x14ac:dyDescent="0.2">
      <c r="A625" s="222"/>
      <c r="B625" s="222"/>
      <c r="C625" s="133"/>
      <c r="D625" s="134"/>
      <c r="E625" s="135"/>
      <c r="F625" s="136"/>
      <c r="G625" s="136"/>
      <c r="H625" s="137"/>
      <c r="I625" s="136"/>
      <c r="J625" s="138"/>
      <c r="K625" s="136"/>
      <c r="L625" s="139"/>
      <c r="M625" s="136"/>
      <c r="N625" s="134"/>
      <c r="O625" s="136"/>
      <c r="P625" s="136"/>
      <c r="Q625" s="136"/>
      <c r="R625" s="136"/>
      <c r="S625" s="136"/>
      <c r="T625" s="136"/>
      <c r="U625" s="136"/>
      <c r="V625" s="226"/>
      <c r="W625" s="226"/>
      <c r="X625" s="226"/>
      <c r="Y625" s="226"/>
      <c r="Z625" s="226"/>
      <c r="AA625" s="226"/>
      <c r="AB625" s="226"/>
      <c r="AC625" s="226"/>
      <c r="AD625" s="226"/>
      <c r="AE625" s="226"/>
      <c r="AF625" s="226"/>
      <c r="AG625" s="226"/>
      <c r="AH625" s="226"/>
      <c r="AI625" s="226"/>
      <c r="AJ625" s="226"/>
      <c r="AK625" s="226"/>
      <c r="AL625" s="226"/>
      <c r="AM625" s="226"/>
      <c r="AN625" s="226"/>
      <c r="AO625" s="226"/>
      <c r="AP625" s="226"/>
      <c r="AQ625" s="226"/>
      <c r="AR625" s="226"/>
      <c r="AS625" s="226"/>
      <c r="AT625" s="226"/>
      <c r="AU625" s="226"/>
      <c r="AV625" s="226"/>
      <c r="AW625" s="226"/>
      <c r="AX625" s="226"/>
      <c r="AY625" s="226"/>
      <c r="AZ625" s="226"/>
      <c r="BA625" s="226"/>
      <c r="BB625" s="226"/>
      <c r="BC625" s="226"/>
      <c r="BD625" s="226"/>
      <c r="BE625" s="226"/>
      <c r="BF625" s="226"/>
      <c r="BG625" s="226"/>
      <c r="BH625" s="226"/>
      <c r="BI625" s="226"/>
      <c r="BJ625" s="226"/>
      <c r="BK625" s="226"/>
      <c r="BL625" s="226"/>
      <c r="BM625" s="226"/>
      <c r="BN625" s="226"/>
      <c r="BO625" s="226"/>
      <c r="BP625" s="226"/>
      <c r="BQ625" s="226"/>
      <c r="BR625" s="226"/>
      <c r="BS625" s="226"/>
      <c r="BT625" s="226"/>
      <c r="BU625" s="226"/>
      <c r="BV625" s="226"/>
      <c r="BW625" s="226"/>
      <c r="BX625" s="226"/>
      <c r="BY625" s="226"/>
      <c r="BZ625" s="226"/>
      <c r="CA625" s="226"/>
      <c r="CB625" s="226"/>
      <c r="CC625" s="226"/>
      <c r="CD625" s="226"/>
      <c r="CE625" s="226"/>
      <c r="CF625" s="226"/>
      <c r="CG625" s="226"/>
      <c r="CH625" s="226"/>
      <c r="CI625" s="226"/>
      <c r="CJ625" s="226"/>
      <c r="CK625" s="226"/>
      <c r="CL625" s="226"/>
      <c r="CM625" s="226"/>
    </row>
    <row r="626" spans="1:91" x14ac:dyDescent="0.2">
      <c r="A626" s="222"/>
      <c r="B626" s="222"/>
      <c r="C626" s="133"/>
      <c r="D626" s="134"/>
      <c r="E626" s="135"/>
      <c r="F626" s="136"/>
      <c r="G626" s="136"/>
      <c r="H626" s="137"/>
      <c r="I626" s="136"/>
      <c r="J626" s="138"/>
      <c r="K626" s="136"/>
      <c r="L626" s="139"/>
      <c r="M626" s="136"/>
      <c r="N626" s="134"/>
      <c r="O626" s="136"/>
      <c r="P626" s="136"/>
      <c r="Q626" s="136"/>
      <c r="R626" s="136"/>
      <c r="S626" s="136"/>
      <c r="T626" s="136"/>
      <c r="U626" s="136"/>
      <c r="V626" s="226"/>
      <c r="W626" s="226"/>
      <c r="X626" s="226"/>
      <c r="Y626" s="226"/>
      <c r="Z626" s="226"/>
      <c r="AA626" s="226"/>
      <c r="AB626" s="226"/>
      <c r="AC626" s="226"/>
      <c r="AD626" s="226"/>
      <c r="AE626" s="226"/>
      <c r="AF626" s="226"/>
      <c r="AG626" s="226"/>
      <c r="AH626" s="226"/>
      <c r="AI626" s="226"/>
      <c r="AJ626" s="226"/>
      <c r="AK626" s="226"/>
      <c r="AL626" s="226"/>
      <c r="AM626" s="226"/>
      <c r="AN626" s="226"/>
      <c r="AO626" s="226"/>
      <c r="AP626" s="226"/>
      <c r="AQ626" s="226"/>
      <c r="AR626" s="226"/>
      <c r="AS626" s="226"/>
      <c r="AT626" s="226"/>
      <c r="AU626" s="226"/>
      <c r="AV626" s="226"/>
      <c r="AW626" s="226"/>
      <c r="AX626" s="226"/>
      <c r="AY626" s="226"/>
      <c r="AZ626" s="226"/>
      <c r="BA626" s="226"/>
      <c r="BB626" s="226"/>
      <c r="BC626" s="226"/>
      <c r="BD626" s="226"/>
      <c r="BE626" s="226"/>
      <c r="BF626" s="226"/>
      <c r="BG626" s="226"/>
      <c r="BH626" s="226"/>
      <c r="BI626" s="226"/>
      <c r="BJ626" s="226"/>
      <c r="BK626" s="226"/>
      <c r="BL626" s="226"/>
      <c r="BM626" s="226"/>
      <c r="BN626" s="226"/>
      <c r="BO626" s="226"/>
      <c r="BP626" s="226"/>
      <c r="BQ626" s="226"/>
      <c r="BR626" s="226"/>
      <c r="BS626" s="226"/>
      <c r="BT626" s="226"/>
      <c r="BU626" s="226"/>
      <c r="BV626" s="226"/>
      <c r="BW626" s="226"/>
      <c r="BX626" s="226"/>
      <c r="BY626" s="226"/>
      <c r="BZ626" s="226"/>
      <c r="CA626" s="226"/>
      <c r="CB626" s="226"/>
      <c r="CC626" s="226"/>
      <c r="CD626" s="226"/>
      <c r="CE626" s="226"/>
      <c r="CF626" s="226"/>
      <c r="CG626" s="226"/>
      <c r="CH626" s="226"/>
      <c r="CI626" s="226"/>
      <c r="CJ626" s="226"/>
      <c r="CK626" s="226"/>
      <c r="CL626" s="226"/>
      <c r="CM626" s="226"/>
    </row>
    <row r="627" spans="1:91" x14ac:dyDescent="0.2">
      <c r="A627" s="222"/>
      <c r="B627" s="222"/>
      <c r="C627" s="133"/>
      <c r="D627" s="134"/>
      <c r="E627" s="135"/>
      <c r="F627" s="136"/>
      <c r="G627" s="136"/>
      <c r="H627" s="137"/>
      <c r="I627" s="136"/>
      <c r="J627" s="138"/>
      <c r="K627" s="136"/>
      <c r="L627" s="139"/>
      <c r="M627" s="136"/>
      <c r="N627" s="134"/>
      <c r="O627" s="136"/>
      <c r="P627" s="136"/>
      <c r="Q627" s="136"/>
      <c r="R627" s="136"/>
      <c r="S627" s="136"/>
      <c r="T627" s="136"/>
      <c r="U627" s="136"/>
      <c r="V627" s="226"/>
      <c r="W627" s="226"/>
      <c r="X627" s="226"/>
      <c r="Y627" s="226"/>
      <c r="Z627" s="226"/>
      <c r="AA627" s="226"/>
      <c r="AB627" s="226"/>
      <c r="AC627" s="226"/>
      <c r="AD627" s="226"/>
      <c r="AE627" s="226"/>
      <c r="AF627" s="226"/>
      <c r="AG627" s="226"/>
      <c r="AH627" s="226"/>
      <c r="AI627" s="226"/>
      <c r="AJ627" s="226"/>
      <c r="AK627" s="226"/>
      <c r="AL627" s="226"/>
      <c r="AM627" s="226"/>
      <c r="AN627" s="226"/>
      <c r="AO627" s="226"/>
      <c r="AP627" s="226"/>
      <c r="AQ627" s="226"/>
      <c r="AR627" s="226"/>
      <c r="AS627" s="226"/>
      <c r="AT627" s="226"/>
      <c r="AU627" s="226"/>
      <c r="AV627" s="226"/>
      <c r="AW627" s="226"/>
      <c r="AX627" s="226"/>
      <c r="AY627" s="226"/>
      <c r="AZ627" s="226"/>
      <c r="BA627" s="226"/>
      <c r="BB627" s="226"/>
      <c r="BC627" s="226"/>
      <c r="BD627" s="226"/>
      <c r="BE627" s="226"/>
      <c r="BF627" s="226"/>
      <c r="BG627" s="226"/>
      <c r="BH627" s="226"/>
      <c r="BI627" s="226"/>
      <c r="BJ627" s="226"/>
      <c r="BK627" s="226"/>
      <c r="BL627" s="226"/>
      <c r="BM627" s="226"/>
      <c r="BN627" s="226"/>
      <c r="BO627" s="226"/>
      <c r="BP627" s="226"/>
      <c r="BQ627" s="226"/>
      <c r="BR627" s="226"/>
      <c r="BS627" s="226"/>
      <c r="BT627" s="226"/>
      <c r="BU627" s="226"/>
      <c r="BV627" s="226"/>
      <c r="BW627" s="226"/>
      <c r="BX627" s="226"/>
      <c r="BY627" s="226"/>
      <c r="BZ627" s="226"/>
      <c r="CA627" s="226"/>
      <c r="CB627" s="226"/>
      <c r="CC627" s="226"/>
      <c r="CD627" s="226"/>
      <c r="CE627" s="226"/>
      <c r="CF627" s="226"/>
      <c r="CG627" s="226"/>
      <c r="CH627" s="226"/>
      <c r="CI627" s="226"/>
      <c r="CJ627" s="226"/>
      <c r="CK627" s="226"/>
      <c r="CL627" s="226"/>
      <c r="CM627" s="226"/>
    </row>
    <row r="628" spans="1:91" x14ac:dyDescent="0.2">
      <c r="A628" s="222"/>
      <c r="B628" s="222"/>
      <c r="C628" s="133"/>
      <c r="D628" s="134"/>
      <c r="E628" s="135"/>
      <c r="F628" s="136"/>
      <c r="G628" s="136"/>
      <c r="H628" s="137"/>
      <c r="I628" s="136"/>
      <c r="J628" s="138"/>
      <c r="K628" s="136"/>
      <c r="L628" s="139"/>
      <c r="M628" s="136"/>
      <c r="N628" s="134"/>
      <c r="O628" s="136"/>
      <c r="P628" s="136"/>
      <c r="Q628" s="136"/>
      <c r="R628" s="136"/>
      <c r="S628" s="136"/>
      <c r="T628" s="136"/>
      <c r="U628" s="136"/>
      <c r="V628" s="226"/>
      <c r="W628" s="226"/>
      <c r="X628" s="226"/>
      <c r="Y628" s="226"/>
      <c r="Z628" s="226"/>
      <c r="AA628" s="226"/>
      <c r="AB628" s="226"/>
      <c r="AC628" s="226"/>
      <c r="AD628" s="226"/>
      <c r="AE628" s="226"/>
      <c r="AF628" s="226"/>
      <c r="AG628" s="226"/>
      <c r="AH628" s="226"/>
      <c r="AI628" s="226"/>
      <c r="AJ628" s="226"/>
      <c r="AK628" s="226"/>
      <c r="AL628" s="226"/>
      <c r="AM628" s="226"/>
      <c r="AN628" s="226"/>
      <c r="AO628" s="226"/>
      <c r="AP628" s="226"/>
      <c r="AQ628" s="226"/>
      <c r="AR628" s="226"/>
      <c r="AS628" s="226"/>
      <c r="AT628" s="226"/>
      <c r="AU628" s="226"/>
      <c r="AV628" s="226"/>
      <c r="AW628" s="226"/>
      <c r="AX628" s="226"/>
      <c r="AY628" s="226"/>
      <c r="AZ628" s="226"/>
      <c r="BA628" s="226"/>
      <c r="BB628" s="226"/>
      <c r="BC628" s="226"/>
      <c r="BD628" s="226"/>
      <c r="BE628" s="226"/>
      <c r="BF628" s="226"/>
      <c r="BG628" s="226"/>
      <c r="BH628" s="226"/>
      <c r="BI628" s="226"/>
      <c r="BJ628" s="226"/>
      <c r="BK628" s="226"/>
      <c r="BL628" s="226"/>
      <c r="BM628" s="226"/>
      <c r="BN628" s="226"/>
      <c r="BO628" s="226"/>
      <c r="BP628" s="226"/>
      <c r="BQ628" s="226"/>
      <c r="BR628" s="226"/>
      <c r="BS628" s="226"/>
      <c r="BT628" s="226"/>
      <c r="BU628" s="226"/>
      <c r="BV628" s="226"/>
      <c r="BW628" s="226"/>
      <c r="BX628" s="226"/>
      <c r="BY628" s="226"/>
      <c r="BZ628" s="226"/>
      <c r="CA628" s="226"/>
      <c r="CB628" s="226"/>
      <c r="CC628" s="226"/>
      <c r="CD628" s="226"/>
      <c r="CE628" s="226"/>
      <c r="CF628" s="226"/>
      <c r="CG628" s="226"/>
      <c r="CH628" s="226"/>
      <c r="CI628" s="226"/>
      <c r="CJ628" s="226"/>
      <c r="CK628" s="226"/>
      <c r="CL628" s="226"/>
      <c r="CM628" s="226"/>
    </row>
    <row r="629" spans="1:91" x14ac:dyDescent="0.2">
      <c r="A629" s="222"/>
      <c r="B629" s="222"/>
      <c r="C629" s="133"/>
      <c r="D629" s="134"/>
      <c r="E629" s="135"/>
      <c r="F629" s="136"/>
      <c r="G629" s="136"/>
      <c r="H629" s="137"/>
      <c r="I629" s="136"/>
      <c r="J629" s="138"/>
      <c r="K629" s="136"/>
      <c r="L629" s="139"/>
      <c r="M629" s="136"/>
      <c r="N629" s="134"/>
      <c r="O629" s="136"/>
      <c r="P629" s="136"/>
      <c r="Q629" s="136"/>
      <c r="R629" s="136"/>
      <c r="S629" s="136"/>
      <c r="T629" s="136"/>
      <c r="U629" s="136"/>
    </row>
    <row r="630" spans="1:91" x14ac:dyDescent="0.2">
      <c r="A630" s="222"/>
      <c r="B630" s="222"/>
      <c r="C630" s="133"/>
      <c r="D630" s="134"/>
      <c r="E630" s="135"/>
      <c r="F630" s="136"/>
      <c r="G630" s="136"/>
      <c r="H630" s="137"/>
      <c r="I630" s="136"/>
      <c r="J630" s="138"/>
      <c r="K630" s="136"/>
      <c r="L630" s="139"/>
      <c r="M630" s="136"/>
      <c r="N630" s="134"/>
      <c r="O630" s="136"/>
      <c r="P630" s="136"/>
      <c r="Q630" s="136"/>
      <c r="R630" s="136"/>
      <c r="S630" s="136"/>
      <c r="T630" s="136"/>
      <c r="U630" s="136"/>
    </row>
    <row r="631" spans="1:91" x14ac:dyDescent="0.2">
      <c r="A631" s="222"/>
      <c r="B631" s="222"/>
      <c r="C631" s="133"/>
      <c r="D631" s="134"/>
      <c r="E631" s="135"/>
      <c r="F631" s="136"/>
      <c r="G631" s="136"/>
      <c r="H631" s="137"/>
      <c r="I631" s="136"/>
      <c r="J631" s="138"/>
      <c r="K631" s="136"/>
      <c r="L631" s="139"/>
      <c r="M631" s="136"/>
      <c r="N631" s="134"/>
      <c r="O631" s="136"/>
      <c r="P631" s="136"/>
      <c r="Q631" s="136"/>
      <c r="R631" s="136"/>
      <c r="S631" s="136"/>
      <c r="T631" s="136"/>
      <c r="U631" s="136"/>
    </row>
    <row r="632" spans="1:91" x14ac:dyDescent="0.2">
      <c r="A632" s="222"/>
      <c r="B632" s="222"/>
      <c r="C632" s="133"/>
      <c r="D632" s="134"/>
      <c r="E632" s="135"/>
      <c r="F632" s="136"/>
      <c r="G632" s="136"/>
      <c r="H632" s="137"/>
      <c r="I632" s="136"/>
      <c r="J632" s="138"/>
      <c r="K632" s="136"/>
      <c r="L632" s="139"/>
      <c r="M632" s="136"/>
      <c r="N632" s="134"/>
      <c r="O632" s="136"/>
      <c r="P632" s="136"/>
      <c r="Q632" s="136"/>
      <c r="R632" s="136"/>
      <c r="S632" s="136"/>
      <c r="T632" s="136"/>
      <c r="U632" s="136"/>
    </row>
    <row r="633" spans="1:91" x14ac:dyDescent="0.2">
      <c r="A633" s="132"/>
      <c r="B633" s="227"/>
      <c r="C633" s="133"/>
      <c r="D633" s="228"/>
      <c r="E633" s="227"/>
      <c r="F633" s="227"/>
      <c r="G633" s="227"/>
      <c r="H633" s="136"/>
      <c r="I633" s="227"/>
      <c r="J633" s="227"/>
      <c r="K633" s="227"/>
      <c r="L633" s="229"/>
      <c r="M633" s="229"/>
      <c r="N633" s="228"/>
      <c r="O633" s="227"/>
      <c r="P633" s="136"/>
      <c r="Q633" s="136"/>
      <c r="R633" s="136"/>
      <c r="S633" s="136"/>
      <c r="T633" s="227"/>
      <c r="U633" s="136"/>
    </row>
    <row r="634" spans="1:91" x14ac:dyDescent="0.2">
      <c r="A634" s="132"/>
      <c r="B634" s="227"/>
      <c r="C634" s="133"/>
      <c r="D634" s="228"/>
      <c r="E634" s="227"/>
      <c r="F634" s="227"/>
      <c r="G634" s="227"/>
      <c r="H634" s="136"/>
      <c r="I634" s="227"/>
      <c r="J634" s="227"/>
      <c r="K634" s="227"/>
      <c r="L634" s="229"/>
      <c r="M634" s="229"/>
      <c r="N634" s="228"/>
      <c r="O634" s="227"/>
      <c r="P634" s="136"/>
      <c r="Q634" s="136"/>
      <c r="R634" s="136"/>
      <c r="S634" s="136"/>
      <c r="T634" s="227"/>
      <c r="U634" s="136"/>
    </row>
    <row r="635" spans="1:91" x14ac:dyDescent="0.2">
      <c r="A635" s="132"/>
      <c r="B635" s="227"/>
      <c r="C635" s="133"/>
      <c r="D635" s="228"/>
      <c r="E635" s="227"/>
      <c r="F635" s="227"/>
      <c r="G635" s="227"/>
      <c r="H635" s="136"/>
      <c r="I635" s="227"/>
      <c r="J635" s="227"/>
      <c r="K635" s="227"/>
      <c r="L635" s="229"/>
      <c r="M635" s="229"/>
      <c r="N635" s="228"/>
      <c r="O635" s="227"/>
      <c r="P635" s="136"/>
      <c r="Q635" s="136"/>
      <c r="R635" s="136"/>
      <c r="S635" s="136"/>
      <c r="T635" s="227"/>
      <c r="U635" s="136"/>
    </row>
    <row r="636" spans="1:91" x14ac:dyDescent="0.2">
      <c r="A636" s="132"/>
      <c r="B636" s="227"/>
      <c r="C636" s="133"/>
      <c r="D636" s="228"/>
      <c r="E636" s="227"/>
      <c r="F636" s="227"/>
      <c r="G636" s="227"/>
      <c r="H636" s="227"/>
      <c r="I636" s="227"/>
      <c r="J636" s="227"/>
      <c r="K636" s="227"/>
      <c r="L636" s="229"/>
      <c r="M636" s="229"/>
      <c r="N636" s="228"/>
      <c r="O636" s="227"/>
      <c r="P636" s="136"/>
      <c r="Q636" s="136"/>
      <c r="R636" s="136"/>
      <c r="S636" s="136"/>
      <c r="T636" s="227"/>
      <c r="U636" s="136"/>
    </row>
    <row r="637" spans="1:91" x14ac:dyDescent="0.2">
      <c r="A637" s="132"/>
      <c r="B637" s="227"/>
      <c r="C637" s="133"/>
      <c r="D637" s="228"/>
      <c r="E637" s="227"/>
      <c r="F637" s="227"/>
      <c r="G637" s="227"/>
      <c r="H637" s="136"/>
      <c r="I637" s="227"/>
      <c r="J637" s="227"/>
      <c r="K637" s="227"/>
      <c r="L637" s="229"/>
      <c r="M637" s="229"/>
      <c r="N637" s="228"/>
      <c r="O637" s="227"/>
      <c r="P637" s="136"/>
      <c r="Q637" s="136"/>
      <c r="R637" s="136"/>
      <c r="S637" s="136"/>
      <c r="T637" s="227"/>
      <c r="U637" s="136"/>
    </row>
    <row r="638" spans="1:91" x14ac:dyDescent="0.2">
      <c r="A638" s="132"/>
      <c r="B638" s="227"/>
      <c r="C638" s="133"/>
      <c r="D638" s="228"/>
      <c r="E638" s="227"/>
      <c r="F638" s="136"/>
      <c r="G638" s="227"/>
      <c r="H638" s="136"/>
      <c r="I638" s="227"/>
      <c r="J638" s="227"/>
      <c r="K638" s="227"/>
      <c r="L638" s="229"/>
      <c r="M638" s="229"/>
      <c r="N638" s="136"/>
      <c r="O638" s="136"/>
      <c r="P638" s="136"/>
      <c r="Q638" s="136"/>
      <c r="R638" s="136"/>
      <c r="S638" s="136"/>
      <c r="T638" s="227"/>
      <c r="U638" s="136"/>
    </row>
    <row r="639" spans="1:91" x14ac:dyDescent="0.2">
      <c r="A639" s="132"/>
      <c r="B639" s="227"/>
      <c r="C639" s="133"/>
      <c r="D639" s="228"/>
      <c r="E639" s="227"/>
      <c r="F639" s="227"/>
      <c r="G639" s="227"/>
      <c r="H639" s="227"/>
      <c r="I639" s="227"/>
      <c r="J639" s="227"/>
      <c r="K639" s="227"/>
      <c r="L639" s="229"/>
      <c r="M639" s="229"/>
      <c r="N639" s="228"/>
      <c r="O639" s="227"/>
      <c r="P639" s="136"/>
      <c r="Q639" s="136"/>
      <c r="R639" s="136"/>
      <c r="S639" s="136"/>
      <c r="T639" s="227"/>
      <c r="U639" s="136"/>
    </row>
    <row r="640" spans="1:91" x14ac:dyDescent="0.2">
      <c r="A640" s="132"/>
      <c r="B640" s="227"/>
      <c r="C640" s="133"/>
      <c r="D640" s="228"/>
      <c r="E640" s="227"/>
      <c r="F640" s="231"/>
      <c r="G640" s="227"/>
      <c r="H640" s="231"/>
      <c r="I640" s="227"/>
      <c r="J640" s="227"/>
      <c r="K640" s="227"/>
      <c r="L640" s="229"/>
      <c r="M640" s="229"/>
      <c r="N640" s="228"/>
      <c r="O640" s="227"/>
      <c r="P640" s="136"/>
      <c r="Q640" s="136"/>
      <c r="R640" s="136"/>
      <c r="S640" s="136"/>
      <c r="T640" s="227"/>
      <c r="U640" s="136"/>
    </row>
    <row r="641" spans="1:21" x14ac:dyDescent="0.2">
      <c r="A641" s="132"/>
      <c r="B641" s="227"/>
      <c r="C641" s="133"/>
      <c r="D641" s="228"/>
      <c r="E641" s="227"/>
      <c r="F641" s="227"/>
      <c r="G641" s="227"/>
      <c r="H641" s="136"/>
      <c r="I641" s="227"/>
      <c r="J641" s="227"/>
      <c r="K641" s="227"/>
      <c r="L641" s="229"/>
      <c r="M641" s="229"/>
      <c r="N641" s="228"/>
      <c r="O641" s="227"/>
      <c r="P641" s="136"/>
      <c r="Q641" s="136"/>
      <c r="R641" s="136"/>
      <c r="S641" s="136"/>
      <c r="T641" s="227"/>
      <c r="U641" s="136"/>
    </row>
    <row r="642" spans="1:21" x14ac:dyDescent="0.2">
      <c r="A642" s="132"/>
      <c r="B642" s="227"/>
      <c r="C642" s="133"/>
      <c r="D642" s="228"/>
      <c r="E642" s="227"/>
      <c r="F642" s="227"/>
      <c r="G642" s="227"/>
      <c r="H642" s="227"/>
      <c r="I642" s="227"/>
      <c r="J642" s="227"/>
      <c r="K642" s="227"/>
      <c r="L642" s="229"/>
      <c r="M642" s="229"/>
      <c r="N642" s="228"/>
      <c r="O642" s="227"/>
      <c r="P642" s="136"/>
      <c r="Q642" s="136"/>
      <c r="R642" s="136"/>
      <c r="S642" s="136"/>
      <c r="T642" s="227"/>
      <c r="U642" s="136"/>
    </row>
    <row r="643" spans="1:21" x14ac:dyDescent="0.2">
      <c r="A643" s="132"/>
      <c r="B643" s="227"/>
      <c r="C643" s="133"/>
      <c r="D643" s="228"/>
      <c r="E643" s="227"/>
      <c r="F643" s="232"/>
      <c r="G643" s="227"/>
      <c r="H643" s="227"/>
      <c r="I643" s="227"/>
      <c r="J643" s="227"/>
      <c r="K643" s="227"/>
      <c r="L643" s="229"/>
      <c r="M643" s="229"/>
      <c r="N643" s="228"/>
      <c r="O643" s="227"/>
      <c r="P643" s="136"/>
      <c r="Q643" s="136"/>
      <c r="R643" s="136"/>
      <c r="S643" s="136"/>
      <c r="T643" s="227"/>
      <c r="U643" s="136"/>
    </row>
    <row r="644" spans="1:21" x14ac:dyDescent="0.2">
      <c r="A644" s="132"/>
      <c r="B644" s="227"/>
      <c r="C644" s="133"/>
      <c r="D644" s="228"/>
      <c r="E644" s="227"/>
      <c r="F644" s="232"/>
      <c r="G644" s="227"/>
      <c r="H644" s="227"/>
      <c r="I644" s="227"/>
      <c r="J644" s="227"/>
      <c r="K644" s="227"/>
      <c r="L644" s="229"/>
      <c r="M644" s="229"/>
      <c r="N644" s="228"/>
      <c r="O644" s="227"/>
      <c r="P644" s="136"/>
      <c r="Q644" s="136"/>
      <c r="R644" s="136"/>
      <c r="S644" s="136"/>
      <c r="T644" s="227"/>
      <c r="U644" s="136"/>
    </row>
    <row r="645" spans="1:21" x14ac:dyDescent="0.2">
      <c r="A645" s="132"/>
      <c r="B645" s="227"/>
      <c r="C645" s="133"/>
      <c r="D645" s="228"/>
      <c r="E645" s="227"/>
      <c r="F645" s="227"/>
      <c r="G645" s="227"/>
      <c r="H645" s="136"/>
      <c r="I645" s="227"/>
      <c r="J645" s="230"/>
      <c r="K645" s="227"/>
      <c r="L645" s="229"/>
      <c r="M645" s="229"/>
      <c r="N645" s="136"/>
      <c r="O645" s="227"/>
      <c r="P645" s="136"/>
      <c r="Q645" s="136"/>
      <c r="R645" s="136"/>
      <c r="S645" s="136"/>
      <c r="T645" s="227"/>
      <c r="U645" s="136"/>
    </row>
    <row r="646" spans="1:21" x14ac:dyDescent="0.2">
      <c r="A646" s="132"/>
      <c r="B646" s="227"/>
      <c r="C646" s="133"/>
      <c r="D646" s="228"/>
      <c r="E646" s="227"/>
      <c r="F646" s="227"/>
      <c r="G646" s="227"/>
      <c r="H646" s="230"/>
      <c r="I646" s="227"/>
      <c r="J646" s="227"/>
      <c r="K646" s="227"/>
      <c r="L646" s="229"/>
      <c r="M646" s="229"/>
      <c r="N646" s="136"/>
      <c r="O646" s="227"/>
      <c r="P646" s="136"/>
      <c r="Q646" s="136"/>
      <c r="R646" s="136"/>
      <c r="S646" s="136"/>
      <c r="T646" s="227"/>
      <c r="U646" s="227"/>
    </row>
    <row r="647" spans="1:21" x14ac:dyDescent="0.2">
      <c r="A647" s="132"/>
      <c r="B647" s="227"/>
      <c r="C647" s="133"/>
      <c r="D647" s="228"/>
      <c r="E647" s="227"/>
      <c r="F647" s="227"/>
      <c r="G647" s="227"/>
      <c r="H647" s="136"/>
      <c r="I647" s="227"/>
      <c r="J647" s="227"/>
      <c r="K647" s="227"/>
      <c r="L647" s="229"/>
      <c r="M647" s="229"/>
      <c r="N647" s="228"/>
      <c r="O647" s="227"/>
      <c r="P647" s="136"/>
      <c r="Q647" s="136"/>
      <c r="R647" s="136"/>
      <c r="S647" s="136"/>
      <c r="T647" s="227"/>
      <c r="U647" s="136"/>
    </row>
    <row r="648" spans="1:21" x14ac:dyDescent="0.2">
      <c r="A648" s="132"/>
      <c r="B648" s="227"/>
      <c r="C648" s="133"/>
      <c r="D648" s="228"/>
      <c r="E648" s="227"/>
      <c r="F648" s="230"/>
      <c r="G648" s="227"/>
      <c r="H648" s="136"/>
      <c r="I648" s="227"/>
      <c r="J648" s="230"/>
      <c r="K648" s="227"/>
      <c r="L648" s="229"/>
      <c r="M648" s="229"/>
      <c r="N648" s="228"/>
      <c r="O648" s="227"/>
      <c r="P648" s="136"/>
      <c r="Q648" s="136"/>
      <c r="R648" s="136"/>
      <c r="S648" s="136"/>
      <c r="T648" s="227"/>
      <c r="U648" s="136"/>
    </row>
    <row r="649" spans="1:21" x14ac:dyDescent="0.2">
      <c r="A649" s="132"/>
      <c r="B649" s="227"/>
      <c r="C649" s="133"/>
      <c r="D649" s="228"/>
      <c r="E649" s="227"/>
      <c r="F649" s="230"/>
      <c r="G649" s="227"/>
      <c r="H649" s="136"/>
      <c r="I649" s="227"/>
      <c r="J649" s="230"/>
      <c r="K649" s="227"/>
      <c r="L649" s="229"/>
      <c r="M649" s="229"/>
      <c r="N649" s="228"/>
      <c r="O649" s="227"/>
      <c r="P649" s="136"/>
      <c r="Q649" s="136"/>
      <c r="R649" s="136"/>
      <c r="S649" s="136"/>
      <c r="T649" s="227"/>
      <c r="U649" s="136"/>
    </row>
    <row r="650" spans="1:21" x14ac:dyDescent="0.2">
      <c r="A650" s="132"/>
      <c r="B650" s="132"/>
      <c r="C650" s="133"/>
      <c r="D650" s="134"/>
      <c r="E650" s="135"/>
      <c r="F650" s="136"/>
      <c r="G650" s="136"/>
      <c r="H650" s="137"/>
      <c r="I650" s="227"/>
      <c r="J650" s="138"/>
      <c r="K650" s="227"/>
      <c r="L650" s="152"/>
      <c r="M650" s="136"/>
      <c r="N650" s="152"/>
      <c r="O650" s="227"/>
      <c r="P650" s="136"/>
      <c r="Q650" s="136"/>
      <c r="R650" s="136"/>
      <c r="S650" s="136"/>
      <c r="T650" s="227"/>
      <c r="U650" s="136"/>
    </row>
    <row r="651" spans="1:21" x14ac:dyDescent="0.2">
      <c r="A651" s="132"/>
      <c r="B651" s="222"/>
      <c r="C651" s="133"/>
      <c r="D651" s="134"/>
      <c r="E651" s="135"/>
      <c r="F651" s="136"/>
      <c r="G651" s="136"/>
      <c r="H651" s="137"/>
      <c r="I651" s="227"/>
      <c r="J651" s="138"/>
      <c r="K651" s="227"/>
      <c r="L651" s="139"/>
      <c r="M651" s="136"/>
      <c r="N651" s="139"/>
      <c r="O651" s="227"/>
      <c r="P651" s="136"/>
      <c r="Q651" s="136"/>
      <c r="R651" s="136"/>
      <c r="S651" s="136"/>
      <c r="T651" s="227"/>
      <c r="U651" s="136"/>
    </row>
    <row r="652" spans="1:21" x14ac:dyDescent="0.2">
      <c r="A652" s="132"/>
      <c r="B652" s="222"/>
      <c r="C652" s="133"/>
      <c r="D652" s="134"/>
      <c r="E652" s="135"/>
      <c r="F652" s="136"/>
      <c r="G652" s="136"/>
      <c r="H652" s="137"/>
      <c r="I652" s="227"/>
      <c r="J652" s="138"/>
      <c r="K652" s="227"/>
      <c r="L652" s="139"/>
      <c r="M652" s="136"/>
      <c r="N652" s="139"/>
      <c r="O652" s="227"/>
      <c r="P652" s="136"/>
      <c r="Q652" s="136"/>
      <c r="R652" s="136"/>
      <c r="S652" s="136"/>
      <c r="T652" s="227"/>
      <c r="U652" s="136"/>
    </row>
    <row r="653" spans="1:21" x14ac:dyDescent="0.2">
      <c r="A653" s="132"/>
      <c r="B653" s="234"/>
      <c r="C653" s="235"/>
      <c r="D653" s="236"/>
      <c r="E653" s="234"/>
      <c r="F653" s="234"/>
      <c r="G653" s="234"/>
      <c r="H653" s="242"/>
      <c r="I653" s="234"/>
      <c r="J653" s="234"/>
      <c r="K653" s="234"/>
      <c r="L653" s="237"/>
      <c r="M653" s="243"/>
      <c r="N653" s="236"/>
      <c r="O653" s="234"/>
      <c r="P653" s="242"/>
      <c r="Q653" s="242"/>
      <c r="R653" s="242"/>
      <c r="S653" s="242"/>
      <c r="T653" s="234"/>
      <c r="U653" s="242"/>
    </row>
    <row r="654" spans="1:21" x14ac:dyDescent="0.2">
      <c r="A654" s="132"/>
      <c r="B654" s="234"/>
      <c r="C654" s="235"/>
      <c r="D654" s="236"/>
      <c r="E654" s="234"/>
      <c r="F654" s="242"/>
      <c r="G654" s="234"/>
      <c r="H654" s="242"/>
      <c r="I654" s="234"/>
      <c r="J654" s="234"/>
      <c r="K654" s="234"/>
      <c r="L654" s="237"/>
      <c r="M654" s="243"/>
      <c r="N654" s="236"/>
      <c r="O654" s="234"/>
      <c r="P654" s="234"/>
      <c r="Q654" s="242"/>
      <c r="R654" s="242"/>
      <c r="S654" s="242"/>
      <c r="T654" s="234"/>
      <c r="U654" s="242"/>
    </row>
    <row r="655" spans="1:21" x14ac:dyDescent="0.2">
      <c r="A655" s="132"/>
      <c r="B655" s="234"/>
      <c r="C655" s="235"/>
      <c r="D655" s="236"/>
      <c r="E655" s="234"/>
      <c r="F655" s="241"/>
      <c r="G655" s="234"/>
      <c r="H655" s="242"/>
      <c r="I655" s="234"/>
      <c r="J655" s="234"/>
      <c r="K655" s="234"/>
      <c r="L655" s="237"/>
      <c r="M655" s="243"/>
      <c r="N655" s="236"/>
      <c r="O655" s="234"/>
      <c r="P655" s="242"/>
      <c r="Q655" s="242"/>
      <c r="R655" s="242"/>
      <c r="S655" s="242"/>
      <c r="T655" s="234"/>
      <c r="U655" s="242"/>
    </row>
    <row r="656" spans="1:21" x14ac:dyDescent="0.2">
      <c r="A656" s="132"/>
      <c r="B656" s="234"/>
      <c r="C656" s="235"/>
      <c r="D656" s="236"/>
      <c r="E656" s="234"/>
      <c r="F656" s="241"/>
      <c r="G656" s="234"/>
      <c r="H656" s="242"/>
      <c r="I656" s="234"/>
      <c r="J656" s="234"/>
      <c r="K656" s="234"/>
      <c r="L656" s="237"/>
      <c r="M656" s="243"/>
      <c r="N656" s="236"/>
      <c r="O656" s="234"/>
      <c r="P656" s="242"/>
      <c r="Q656" s="242"/>
      <c r="R656" s="242"/>
      <c r="S656" s="242"/>
      <c r="T656" s="234"/>
      <c r="U656" s="242"/>
    </row>
    <row r="657" spans="1:21" x14ac:dyDescent="0.2">
      <c r="A657" s="132"/>
      <c r="B657" s="234"/>
      <c r="C657" s="235"/>
      <c r="D657" s="236"/>
      <c r="E657" s="234"/>
      <c r="F657" s="241"/>
      <c r="G657" s="234"/>
      <c r="H657" s="242"/>
      <c r="I657" s="234"/>
      <c r="J657" s="234"/>
      <c r="K657" s="234"/>
      <c r="L657" s="237"/>
      <c r="M657" s="243"/>
      <c r="N657" s="236"/>
      <c r="O657" s="234"/>
      <c r="P657" s="242"/>
      <c r="Q657" s="242"/>
      <c r="R657" s="242"/>
      <c r="S657" s="242"/>
      <c r="T657" s="234"/>
      <c r="U657" s="242"/>
    </row>
    <row r="658" spans="1:21" x14ac:dyDescent="0.2">
      <c r="A658" s="132"/>
      <c r="B658" s="234"/>
      <c r="C658" s="235"/>
      <c r="D658" s="236"/>
      <c r="E658" s="234"/>
      <c r="F658" s="241"/>
      <c r="G658" s="234"/>
      <c r="H658" s="242"/>
      <c r="I658" s="234"/>
      <c r="J658" s="234"/>
      <c r="K658" s="234"/>
      <c r="L658" s="237"/>
      <c r="M658" s="243"/>
      <c r="N658" s="236"/>
      <c r="O658" s="234"/>
      <c r="P658" s="242"/>
      <c r="Q658" s="242"/>
      <c r="R658" s="242"/>
      <c r="S658" s="242"/>
      <c r="T658" s="234"/>
      <c r="U658" s="242"/>
    </row>
    <row r="659" spans="1:21" x14ac:dyDescent="0.2">
      <c r="A659" s="132"/>
      <c r="B659" s="234"/>
      <c r="C659" s="235"/>
      <c r="D659" s="236"/>
      <c r="E659" s="234"/>
      <c r="F659" s="242"/>
      <c r="G659" s="234"/>
      <c r="H659" s="242"/>
      <c r="I659" s="234"/>
      <c r="J659" s="234"/>
      <c r="K659" s="234"/>
      <c r="L659" s="237"/>
      <c r="M659" s="243"/>
      <c r="N659" s="236"/>
      <c r="O659" s="234"/>
      <c r="P659" s="242"/>
      <c r="Q659" s="242"/>
      <c r="R659" s="242"/>
      <c r="S659" s="242"/>
      <c r="T659" s="234"/>
      <c r="U659" s="242"/>
    </row>
    <row r="660" spans="1:21" x14ac:dyDescent="0.2">
      <c r="A660" s="132"/>
      <c r="B660" s="234"/>
      <c r="C660" s="235"/>
      <c r="D660" s="236"/>
      <c r="E660" s="234"/>
      <c r="F660" s="241"/>
      <c r="G660" s="234"/>
      <c r="H660" s="242"/>
      <c r="I660" s="234"/>
      <c r="J660" s="234"/>
      <c r="K660" s="234"/>
      <c r="L660" s="237"/>
      <c r="M660" s="243"/>
      <c r="N660" s="236"/>
      <c r="O660" s="234"/>
      <c r="P660" s="242"/>
      <c r="Q660" s="242"/>
      <c r="R660" s="242"/>
      <c r="S660" s="242"/>
      <c r="T660" s="234"/>
      <c r="U660" s="242"/>
    </row>
    <row r="661" spans="1:21" x14ac:dyDescent="0.2">
      <c r="A661" s="132"/>
      <c r="B661" s="234"/>
      <c r="C661" s="235"/>
      <c r="D661" s="236"/>
      <c r="E661" s="234"/>
      <c r="F661" s="241"/>
      <c r="G661" s="234"/>
      <c r="H661" s="242"/>
      <c r="I661" s="234"/>
      <c r="J661" s="239"/>
      <c r="K661" s="234"/>
      <c r="L661" s="237"/>
      <c r="M661" s="243"/>
      <c r="N661" s="236"/>
      <c r="O661" s="234"/>
      <c r="P661" s="242"/>
      <c r="Q661" s="242"/>
      <c r="R661" s="242"/>
      <c r="S661" s="242"/>
      <c r="T661" s="234"/>
      <c r="U661" s="242"/>
    </row>
    <row r="662" spans="1:21" x14ac:dyDescent="0.2">
      <c r="A662" s="132"/>
      <c r="B662" s="234"/>
      <c r="C662" s="235"/>
      <c r="D662" s="236"/>
      <c r="E662" s="234"/>
      <c r="F662" s="241"/>
      <c r="G662" s="234"/>
      <c r="H662" s="242"/>
      <c r="I662" s="234"/>
      <c r="J662" s="239"/>
      <c r="K662" s="234"/>
      <c r="L662" s="237"/>
      <c r="M662" s="243"/>
      <c r="N662" s="236"/>
      <c r="O662" s="234"/>
      <c r="P662" s="242"/>
      <c r="Q662" s="242"/>
      <c r="R662" s="242"/>
      <c r="S662" s="242"/>
      <c r="T662" s="234"/>
      <c r="U662" s="242"/>
    </row>
    <row r="663" spans="1:21" x14ac:dyDescent="0.2">
      <c r="A663" s="132"/>
      <c r="B663" s="234"/>
      <c r="C663" s="235"/>
      <c r="D663" s="236"/>
      <c r="E663" s="234"/>
      <c r="F663" s="242"/>
      <c r="G663" s="234"/>
      <c r="H663" s="234"/>
      <c r="I663" s="234"/>
      <c r="J663" s="234"/>
      <c r="K663" s="234"/>
      <c r="L663" s="237"/>
      <c r="M663" s="243"/>
      <c r="N663" s="236"/>
      <c r="O663" s="234"/>
      <c r="P663" s="242"/>
      <c r="Q663" s="242"/>
      <c r="R663" s="242"/>
      <c r="S663" s="242"/>
      <c r="T663" s="234"/>
      <c r="U663" s="242"/>
    </row>
    <row r="664" spans="1:21" x14ac:dyDescent="0.2">
      <c r="A664" s="132"/>
      <c r="B664" s="234"/>
      <c r="C664" s="235"/>
      <c r="D664" s="236"/>
      <c r="E664" s="234"/>
      <c r="F664" s="241"/>
      <c r="G664" s="234"/>
      <c r="H664" s="242"/>
      <c r="I664" s="234"/>
      <c r="J664" s="234"/>
      <c r="K664" s="234"/>
      <c r="L664" s="237"/>
      <c r="M664" s="243"/>
      <c r="N664" s="236"/>
      <c r="O664" s="234"/>
      <c r="P664" s="242"/>
      <c r="Q664" s="242"/>
      <c r="R664" s="242"/>
      <c r="S664" s="242"/>
      <c r="T664" s="234"/>
      <c r="U664" s="242"/>
    </row>
    <row r="665" spans="1:21" x14ac:dyDescent="0.2">
      <c r="A665" s="132"/>
      <c r="B665" s="234"/>
      <c r="C665" s="235"/>
      <c r="D665" s="236"/>
      <c r="E665" s="234"/>
      <c r="F665" s="241"/>
      <c r="G665" s="234"/>
      <c r="H665" s="242"/>
      <c r="I665" s="234"/>
      <c r="J665" s="234"/>
      <c r="K665" s="234"/>
      <c r="L665" s="237"/>
      <c r="M665" s="243"/>
      <c r="N665" s="236"/>
      <c r="O665" s="234"/>
      <c r="P665" s="242"/>
      <c r="Q665" s="242"/>
      <c r="R665" s="242"/>
      <c r="S665" s="242"/>
      <c r="T665" s="234"/>
      <c r="U665" s="242"/>
    </row>
    <row r="666" spans="1:21" x14ac:dyDescent="0.2">
      <c r="A666" s="132"/>
      <c r="B666" s="234"/>
      <c r="C666" s="235"/>
      <c r="D666" s="236"/>
      <c r="E666" s="234"/>
      <c r="F666" s="241"/>
      <c r="G666" s="234"/>
      <c r="H666" s="242"/>
      <c r="I666" s="234"/>
      <c r="J666" s="239"/>
      <c r="K666" s="234"/>
      <c r="L666" s="237"/>
      <c r="M666" s="243"/>
      <c r="N666" s="236"/>
      <c r="O666" s="234"/>
      <c r="P666" s="242"/>
      <c r="Q666" s="242"/>
      <c r="R666" s="242"/>
      <c r="S666" s="242"/>
      <c r="T666" s="234"/>
      <c r="U666" s="242"/>
    </row>
    <row r="667" spans="1:21" x14ac:dyDescent="0.2">
      <c r="A667" s="132"/>
      <c r="B667" s="234"/>
      <c r="C667" s="235"/>
      <c r="D667" s="236"/>
      <c r="E667" s="234"/>
      <c r="F667" s="241"/>
      <c r="G667" s="234"/>
      <c r="H667" s="242"/>
      <c r="I667" s="234"/>
      <c r="J667" s="234"/>
      <c r="K667" s="234"/>
      <c r="L667" s="237"/>
      <c r="M667" s="243"/>
      <c r="N667" s="236"/>
      <c r="O667" s="234"/>
      <c r="P667" s="242"/>
      <c r="Q667" s="242"/>
      <c r="R667" s="242"/>
      <c r="S667" s="242"/>
      <c r="T667" s="234"/>
      <c r="U667" s="242"/>
    </row>
    <row r="668" spans="1:21" x14ac:dyDescent="0.2">
      <c r="A668" s="132"/>
      <c r="B668" s="234"/>
      <c r="C668" s="235"/>
      <c r="D668" s="236"/>
      <c r="E668" s="234"/>
      <c r="F668" s="241"/>
      <c r="G668" s="234"/>
      <c r="H668" s="242"/>
      <c r="I668" s="234"/>
      <c r="J668" s="239"/>
      <c r="K668" s="234"/>
      <c r="L668" s="237"/>
      <c r="M668" s="243"/>
      <c r="N668" s="236"/>
      <c r="O668" s="234"/>
      <c r="P668" s="242"/>
      <c r="Q668" s="242"/>
      <c r="R668" s="242"/>
      <c r="S668" s="242"/>
      <c r="T668" s="234"/>
      <c r="U668" s="242"/>
    </row>
    <row r="669" spans="1:21" x14ac:dyDescent="0.2">
      <c r="A669" s="132"/>
      <c r="B669" s="234"/>
      <c r="C669" s="235"/>
      <c r="D669" s="236"/>
      <c r="E669" s="234"/>
      <c r="F669" s="241"/>
      <c r="G669" s="234"/>
      <c r="H669" s="242"/>
      <c r="I669" s="234"/>
      <c r="J669" s="234"/>
      <c r="K669" s="234"/>
      <c r="L669" s="237"/>
      <c r="M669" s="243"/>
      <c r="N669" s="236"/>
      <c r="O669" s="234"/>
      <c r="P669" s="242"/>
      <c r="Q669" s="242"/>
      <c r="R669" s="242"/>
      <c r="S669" s="242"/>
      <c r="T669" s="234"/>
      <c r="U669" s="242"/>
    </row>
    <row r="670" spans="1:21" x14ac:dyDescent="0.2">
      <c r="A670" s="132"/>
      <c r="B670" s="234"/>
      <c r="C670" s="235"/>
      <c r="D670" s="236"/>
      <c r="E670" s="234"/>
      <c r="F670" s="234"/>
      <c r="G670" s="234"/>
      <c r="H670" s="242"/>
      <c r="I670" s="234"/>
      <c r="J670" s="234"/>
      <c r="K670" s="234"/>
      <c r="L670" s="237"/>
      <c r="M670" s="243"/>
      <c r="N670" s="236"/>
      <c r="O670" s="234"/>
      <c r="P670" s="242"/>
      <c r="Q670" s="242"/>
      <c r="R670" s="242"/>
      <c r="S670" s="242"/>
      <c r="T670" s="234"/>
      <c r="U670" s="242"/>
    </row>
    <row r="671" spans="1:21" x14ac:dyDescent="0.2">
      <c r="A671" s="132"/>
      <c r="B671" s="234"/>
      <c r="C671" s="235"/>
      <c r="D671" s="236"/>
      <c r="E671" s="234"/>
      <c r="F671" s="234"/>
      <c r="G671" s="234"/>
      <c r="H671" s="242"/>
      <c r="I671" s="234"/>
      <c r="J671" s="234"/>
      <c r="K671" s="234"/>
      <c r="L671" s="237"/>
      <c r="M671" s="243"/>
      <c r="N671" s="236"/>
      <c r="O671" s="234"/>
      <c r="P671" s="242"/>
      <c r="Q671" s="242"/>
      <c r="R671" s="242"/>
      <c r="S671" s="242"/>
      <c r="T671" s="234"/>
      <c r="U671" s="242"/>
    </row>
    <row r="672" spans="1:21" x14ac:dyDescent="0.2">
      <c r="A672" s="132"/>
      <c r="B672" s="234"/>
      <c r="C672" s="235"/>
      <c r="D672" s="236"/>
      <c r="E672" s="234"/>
      <c r="F672" s="238"/>
      <c r="G672" s="234"/>
      <c r="H672" s="242"/>
      <c r="I672" s="234"/>
      <c r="J672" s="234"/>
      <c r="K672" s="234"/>
      <c r="L672" s="237"/>
      <c r="M672" s="243"/>
      <c r="N672" s="236"/>
      <c r="O672" s="234"/>
      <c r="P672" s="242"/>
      <c r="Q672" s="242"/>
      <c r="R672" s="242"/>
      <c r="S672" s="242"/>
      <c r="T672" s="234"/>
      <c r="U672" s="242"/>
    </row>
    <row r="673" spans="1:22" x14ac:dyDescent="0.2">
      <c r="A673" s="132"/>
      <c r="B673" s="234"/>
      <c r="C673" s="235"/>
      <c r="D673" s="236"/>
      <c r="E673" s="234"/>
      <c r="F673" s="238"/>
      <c r="G673" s="234"/>
      <c r="H673" s="242"/>
      <c r="I673" s="234"/>
      <c r="J673" s="234"/>
      <c r="K673" s="234"/>
      <c r="L673" s="237"/>
      <c r="M673" s="243"/>
      <c r="N673" s="236"/>
      <c r="O673" s="234"/>
      <c r="P673" s="242"/>
      <c r="Q673" s="242"/>
      <c r="R673" s="242"/>
      <c r="S673" s="242"/>
      <c r="T673" s="234"/>
      <c r="U673" s="242"/>
    </row>
    <row r="674" spans="1:22" x14ac:dyDescent="0.2">
      <c r="A674" s="132"/>
      <c r="B674" s="234"/>
      <c r="C674" s="235"/>
      <c r="D674" s="236"/>
      <c r="E674" s="234"/>
      <c r="F674" s="238"/>
      <c r="G674" s="234"/>
      <c r="H674" s="242"/>
      <c r="I674" s="234"/>
      <c r="J674" s="234"/>
      <c r="K674" s="234"/>
      <c r="L674" s="237"/>
      <c r="M674" s="243"/>
      <c r="N674" s="236"/>
      <c r="O674" s="234"/>
      <c r="P674" s="242"/>
      <c r="Q674" s="242"/>
      <c r="R674" s="242"/>
      <c r="S674" s="242"/>
      <c r="T674" s="234"/>
      <c r="U674" s="242"/>
    </row>
    <row r="675" spans="1:22" x14ac:dyDescent="0.2">
      <c r="A675" s="132"/>
      <c r="B675" s="234"/>
      <c r="C675" s="235"/>
      <c r="D675" s="236"/>
      <c r="E675" s="234"/>
      <c r="F675" s="238"/>
      <c r="G675" s="234"/>
      <c r="H675" s="242"/>
      <c r="I675" s="234"/>
      <c r="J675" s="234"/>
      <c r="K675" s="234"/>
      <c r="L675" s="237"/>
      <c r="M675" s="243"/>
      <c r="N675" s="236"/>
      <c r="O675" s="234"/>
      <c r="P675" s="242"/>
      <c r="Q675" s="242"/>
      <c r="R675" s="242"/>
      <c r="S675" s="242"/>
      <c r="T675" s="234"/>
      <c r="U675" s="242"/>
    </row>
    <row r="676" spans="1:22" x14ac:dyDescent="0.2">
      <c r="A676" s="132"/>
      <c r="B676" s="234"/>
      <c r="C676" s="235"/>
      <c r="D676" s="236"/>
      <c r="E676" s="234"/>
      <c r="F676" s="239"/>
      <c r="G676" s="234"/>
      <c r="H676" s="242"/>
      <c r="I676" s="234"/>
      <c r="J676" s="239"/>
      <c r="K676" s="234"/>
      <c r="L676" s="237"/>
      <c r="M676" s="243"/>
      <c r="N676" s="236"/>
      <c r="O676" s="234"/>
      <c r="P676" s="242"/>
      <c r="Q676" s="242"/>
      <c r="R676" s="242"/>
      <c r="S676" s="242"/>
      <c r="T676" s="234"/>
      <c r="U676" s="242"/>
    </row>
    <row r="677" spans="1:22" x14ac:dyDescent="0.2">
      <c r="A677" s="132"/>
      <c r="B677" s="234"/>
      <c r="C677" s="235"/>
      <c r="D677" s="236"/>
      <c r="E677" s="234"/>
      <c r="F677" s="242"/>
      <c r="G677" s="234"/>
      <c r="H677" s="234"/>
      <c r="I677" s="234"/>
      <c r="J677" s="240"/>
      <c r="K677" s="234"/>
      <c r="L677" s="237"/>
      <c r="M677" s="243"/>
      <c r="N677" s="242"/>
      <c r="O677" s="242"/>
      <c r="P677" s="242"/>
      <c r="Q677" s="242"/>
      <c r="R677" s="242"/>
      <c r="S677" s="242"/>
      <c r="T677" s="234"/>
      <c r="U677" s="242"/>
    </row>
    <row r="678" spans="1:22" x14ac:dyDescent="0.2">
      <c r="A678" s="132"/>
      <c r="B678" s="234"/>
      <c r="C678" s="235"/>
      <c r="D678" s="236"/>
      <c r="E678" s="234"/>
      <c r="F678" s="234"/>
      <c r="G678" s="234"/>
      <c r="H678" s="240"/>
      <c r="I678" s="234"/>
      <c r="J678" s="234"/>
      <c r="K678" s="234"/>
      <c r="L678" s="237"/>
      <c r="M678" s="243"/>
      <c r="N678" s="236"/>
      <c r="O678" s="234"/>
      <c r="P678" s="242"/>
      <c r="Q678" s="242"/>
      <c r="R678" s="242"/>
      <c r="S678" s="242"/>
      <c r="T678" s="234"/>
      <c r="U678" s="242"/>
    </row>
    <row r="679" spans="1:22" x14ac:dyDescent="0.2">
      <c r="A679" s="242"/>
      <c r="B679" s="242"/>
      <c r="C679" s="133"/>
      <c r="D679" s="134"/>
      <c r="E679" s="135"/>
      <c r="F679" s="243"/>
      <c r="G679" s="243"/>
      <c r="H679" s="137"/>
      <c r="I679" s="243"/>
      <c r="J679" s="138"/>
      <c r="K679" s="243"/>
      <c r="L679" s="139"/>
      <c r="M679" s="243"/>
      <c r="N679" s="134"/>
      <c r="O679" s="243"/>
      <c r="P679" s="243"/>
      <c r="Q679" s="243"/>
      <c r="R679" s="243"/>
      <c r="S679" s="243"/>
      <c r="T679" s="243"/>
      <c r="U679" s="243"/>
      <c r="V679" s="233"/>
    </row>
    <row r="680" spans="1:22" x14ac:dyDescent="0.2">
      <c r="A680" s="242"/>
      <c r="B680" s="242"/>
      <c r="C680" s="133"/>
      <c r="D680" s="134"/>
      <c r="E680" s="135"/>
      <c r="F680" s="243"/>
      <c r="G680" s="243"/>
      <c r="H680" s="137"/>
      <c r="I680" s="243"/>
      <c r="J680" s="138"/>
      <c r="K680" s="243"/>
      <c r="L680" s="139"/>
      <c r="M680" s="243"/>
      <c r="N680" s="134"/>
      <c r="O680" s="243"/>
      <c r="P680" s="243"/>
      <c r="Q680" s="243"/>
      <c r="R680" s="243"/>
      <c r="S680" s="243"/>
      <c r="T680" s="243"/>
      <c r="U680" s="243"/>
      <c r="V680" s="233"/>
    </row>
    <row r="681" spans="1:22" x14ac:dyDescent="0.2">
      <c r="A681" s="242"/>
      <c r="B681" s="242"/>
      <c r="C681" s="133"/>
      <c r="D681" s="134"/>
      <c r="E681" s="135"/>
      <c r="F681" s="243"/>
      <c r="G681" s="243"/>
      <c r="H681" s="137"/>
      <c r="I681" s="243"/>
      <c r="J681" s="138"/>
      <c r="K681" s="243"/>
      <c r="L681" s="139"/>
      <c r="M681" s="243"/>
      <c r="N681" s="134"/>
      <c r="O681" s="243"/>
      <c r="P681" s="243"/>
      <c r="Q681" s="243"/>
      <c r="R681" s="243"/>
      <c r="S681" s="243"/>
      <c r="T681" s="243"/>
      <c r="U681" s="243"/>
      <c r="V681" s="233"/>
    </row>
    <row r="682" spans="1:22" x14ac:dyDescent="0.2">
      <c r="A682" s="242"/>
      <c r="B682" s="242"/>
      <c r="C682" s="133"/>
      <c r="D682" s="134"/>
      <c r="E682" s="135"/>
      <c r="F682" s="243"/>
      <c r="G682" s="243"/>
      <c r="H682" s="137"/>
      <c r="I682" s="243"/>
      <c r="J682" s="138"/>
      <c r="K682" s="243"/>
      <c r="L682" s="139"/>
      <c r="M682" s="243"/>
      <c r="N682" s="134"/>
      <c r="O682" s="243"/>
      <c r="P682" s="243"/>
      <c r="Q682" s="243"/>
      <c r="R682" s="243"/>
      <c r="S682" s="243"/>
      <c r="T682" s="243"/>
      <c r="U682" s="243"/>
      <c r="V682" s="233"/>
    </row>
    <row r="683" spans="1:22" x14ac:dyDescent="0.2">
      <c r="A683" s="242"/>
      <c r="B683" s="242"/>
      <c r="C683" s="133"/>
      <c r="D683" s="134"/>
      <c r="E683" s="135"/>
      <c r="F683" s="243"/>
      <c r="G683" s="243"/>
      <c r="H683" s="137"/>
      <c r="I683" s="243"/>
      <c r="J683" s="138"/>
      <c r="K683" s="243"/>
      <c r="L683" s="139"/>
      <c r="M683" s="243"/>
      <c r="N683" s="134"/>
      <c r="O683" s="243"/>
      <c r="P683" s="243"/>
      <c r="Q683" s="243"/>
      <c r="R683" s="243"/>
      <c r="S683" s="243"/>
      <c r="T683" s="243"/>
      <c r="U683" s="243"/>
      <c r="V683" s="233"/>
    </row>
    <row r="684" spans="1:22" x14ac:dyDescent="0.2">
      <c r="A684" s="242"/>
      <c r="B684" s="242"/>
      <c r="C684" s="133"/>
      <c r="D684" s="134"/>
      <c r="E684" s="135"/>
      <c r="F684" s="243"/>
      <c r="G684" s="243"/>
      <c r="H684" s="137"/>
      <c r="I684" s="243"/>
      <c r="J684" s="138"/>
      <c r="K684" s="243"/>
      <c r="L684" s="139"/>
      <c r="M684" s="243"/>
      <c r="N684" s="134"/>
      <c r="O684" s="243"/>
      <c r="P684" s="243"/>
      <c r="Q684" s="243"/>
      <c r="R684" s="243"/>
      <c r="S684" s="243"/>
      <c r="T684" s="243"/>
      <c r="U684" s="243"/>
      <c r="V684" s="233"/>
    </row>
    <row r="685" spans="1:22" x14ac:dyDescent="0.2">
      <c r="A685" s="242"/>
      <c r="B685" s="242"/>
      <c r="C685" s="133"/>
      <c r="D685" s="134"/>
      <c r="E685" s="135"/>
      <c r="F685" s="243"/>
      <c r="G685" s="243"/>
      <c r="H685" s="137"/>
      <c r="I685" s="243"/>
      <c r="J685" s="138"/>
      <c r="K685" s="243"/>
      <c r="L685" s="139"/>
      <c r="M685" s="243"/>
      <c r="N685" s="134"/>
      <c r="O685" s="243"/>
      <c r="P685" s="243"/>
      <c r="Q685" s="243"/>
      <c r="R685" s="243"/>
      <c r="S685" s="243"/>
      <c r="T685" s="243"/>
      <c r="U685" s="243"/>
      <c r="V685" s="233"/>
    </row>
    <row r="686" spans="1:22" x14ac:dyDescent="0.2">
      <c r="A686" s="242"/>
      <c r="B686" s="242"/>
      <c r="C686" s="133"/>
      <c r="D686" s="134"/>
      <c r="E686" s="135"/>
      <c r="F686" s="243"/>
      <c r="G686" s="243"/>
      <c r="H686" s="137"/>
      <c r="I686" s="243"/>
      <c r="J686" s="138"/>
      <c r="K686" s="243"/>
      <c r="L686" s="139"/>
      <c r="M686" s="243"/>
      <c r="N686" s="134"/>
      <c r="O686" s="243"/>
      <c r="P686" s="243"/>
      <c r="Q686" s="243"/>
      <c r="R686" s="243"/>
      <c r="S686" s="243"/>
      <c r="T686" s="243"/>
      <c r="U686" s="243"/>
      <c r="V686" s="233"/>
    </row>
    <row r="687" spans="1:22" x14ac:dyDescent="0.2">
      <c r="A687" s="242"/>
      <c r="B687" s="242"/>
      <c r="C687" s="133"/>
      <c r="D687" s="134"/>
      <c r="E687" s="135"/>
      <c r="F687" s="243"/>
      <c r="G687" s="243"/>
      <c r="H687" s="137"/>
      <c r="I687" s="243"/>
      <c r="J687" s="138"/>
      <c r="K687" s="243"/>
      <c r="L687" s="139"/>
      <c r="M687" s="243"/>
      <c r="N687" s="134"/>
      <c r="O687" s="243"/>
      <c r="P687" s="243"/>
      <c r="Q687" s="243"/>
      <c r="R687" s="243"/>
      <c r="S687" s="243"/>
      <c r="T687" s="243"/>
      <c r="U687" s="243"/>
      <c r="V687" s="233"/>
    </row>
    <row r="688" spans="1:22" x14ac:dyDescent="0.2">
      <c r="A688" s="242"/>
      <c r="B688" s="242"/>
      <c r="C688" s="133"/>
      <c r="D688" s="134"/>
      <c r="E688" s="135"/>
      <c r="F688" s="243"/>
      <c r="G688" s="243"/>
      <c r="H688" s="137"/>
      <c r="I688" s="243"/>
      <c r="J688" s="138"/>
      <c r="K688" s="243"/>
      <c r="L688" s="139"/>
      <c r="M688" s="243"/>
      <c r="N688" s="134"/>
      <c r="O688" s="243"/>
      <c r="P688" s="243"/>
      <c r="Q688" s="243"/>
      <c r="R688" s="243"/>
      <c r="S688" s="243"/>
      <c r="T688" s="243"/>
      <c r="U688" s="243"/>
      <c r="V688" s="233"/>
    </row>
    <row r="689" spans="1:22" x14ac:dyDescent="0.2">
      <c r="A689" s="242"/>
      <c r="B689" s="242"/>
      <c r="C689" s="133"/>
      <c r="D689" s="134"/>
      <c r="E689" s="135"/>
      <c r="F689" s="243"/>
      <c r="G689" s="243"/>
      <c r="H689" s="137"/>
      <c r="I689" s="243"/>
      <c r="J689" s="138"/>
      <c r="K689" s="243"/>
      <c r="L689" s="139"/>
      <c r="M689" s="243"/>
      <c r="N689" s="134"/>
      <c r="O689" s="243"/>
      <c r="P689" s="243"/>
      <c r="Q689" s="243"/>
      <c r="R689" s="243"/>
      <c r="S689" s="243"/>
      <c r="T689" s="243"/>
      <c r="U689" s="243"/>
      <c r="V689" s="233"/>
    </row>
    <row r="690" spans="1:22" x14ac:dyDescent="0.2">
      <c r="A690" s="242"/>
      <c r="B690" s="242"/>
      <c r="C690" s="133"/>
      <c r="D690" s="134"/>
      <c r="E690" s="135"/>
      <c r="F690" s="243"/>
      <c r="G690" s="243"/>
      <c r="H690" s="137"/>
      <c r="I690" s="243"/>
      <c r="J690" s="138"/>
      <c r="K690" s="243"/>
      <c r="L690" s="139"/>
      <c r="M690" s="243"/>
      <c r="N690" s="134"/>
      <c r="O690" s="243"/>
      <c r="P690" s="243"/>
      <c r="Q690" s="243"/>
      <c r="R690" s="243"/>
      <c r="S690" s="243"/>
      <c r="T690" s="243"/>
      <c r="V690" s="233"/>
    </row>
    <row r="691" spans="1:22" x14ac:dyDescent="0.2">
      <c r="A691" s="242"/>
      <c r="B691" s="242"/>
      <c r="C691" s="133"/>
      <c r="D691" s="134"/>
      <c r="E691" s="135"/>
      <c r="F691" s="243"/>
      <c r="G691" s="243"/>
      <c r="H691" s="137"/>
      <c r="I691" s="243"/>
      <c r="J691" s="138"/>
      <c r="K691" s="243"/>
      <c r="L691" s="139"/>
      <c r="M691" s="243"/>
      <c r="N691" s="134"/>
      <c r="O691" s="243"/>
      <c r="P691" s="243"/>
      <c r="Q691" s="243"/>
      <c r="R691" s="243"/>
      <c r="S691" s="243"/>
      <c r="T691" s="243"/>
      <c r="U691" s="243"/>
      <c r="V691" s="233"/>
    </row>
    <row r="692" spans="1:22" x14ac:dyDescent="0.2">
      <c r="A692" s="242"/>
      <c r="B692" s="242"/>
      <c r="C692" s="133"/>
      <c r="D692" s="134"/>
      <c r="E692" s="135"/>
      <c r="F692" s="243"/>
      <c r="G692" s="243"/>
      <c r="H692" s="137"/>
      <c r="I692" s="243"/>
      <c r="J692" s="138"/>
      <c r="K692" s="243"/>
      <c r="L692" s="139"/>
      <c r="M692" s="243"/>
      <c r="N692" s="134"/>
      <c r="O692" s="243"/>
      <c r="P692" s="243"/>
      <c r="Q692" s="243"/>
      <c r="R692" s="243"/>
      <c r="S692" s="243"/>
      <c r="T692" s="243"/>
      <c r="U692" s="243"/>
      <c r="V692" s="233"/>
    </row>
    <row r="693" spans="1:22" x14ac:dyDescent="0.2">
      <c r="A693" s="242"/>
      <c r="B693" s="242"/>
      <c r="C693" s="133"/>
      <c r="D693" s="134"/>
      <c r="E693" s="135"/>
      <c r="F693" s="243"/>
      <c r="G693" s="243"/>
      <c r="H693" s="137"/>
      <c r="I693" s="243"/>
      <c r="J693" s="138"/>
      <c r="K693" s="243"/>
      <c r="L693" s="139"/>
      <c r="M693" s="243"/>
      <c r="N693" s="134"/>
      <c r="O693" s="243"/>
      <c r="P693" s="243"/>
      <c r="Q693" s="243"/>
      <c r="R693" s="243"/>
      <c r="S693" s="243"/>
      <c r="T693" s="243"/>
      <c r="U693" s="243"/>
      <c r="V693" s="233"/>
    </row>
    <row r="694" spans="1:22" x14ac:dyDescent="0.2">
      <c r="A694" s="242"/>
      <c r="B694" s="242"/>
      <c r="C694" s="133"/>
      <c r="D694" s="134"/>
      <c r="E694" s="135"/>
      <c r="F694" s="243"/>
      <c r="G694" s="243"/>
      <c r="H694" s="137"/>
      <c r="I694" s="243"/>
      <c r="J694" s="138"/>
      <c r="K694" s="243"/>
      <c r="L694" s="139"/>
      <c r="M694" s="243"/>
      <c r="N694" s="134"/>
      <c r="O694" s="243"/>
      <c r="P694" s="243"/>
      <c r="Q694" s="243"/>
      <c r="R694" s="243"/>
      <c r="S694" s="243"/>
      <c r="T694" s="243"/>
      <c r="U694" s="243"/>
    </row>
    <row r="695" spans="1:22" x14ac:dyDescent="0.2">
      <c r="A695" s="242"/>
      <c r="B695" s="242"/>
      <c r="C695" s="133"/>
      <c r="D695" s="134"/>
      <c r="E695" s="135"/>
      <c r="F695" s="243"/>
      <c r="G695" s="243"/>
      <c r="H695" s="137"/>
      <c r="I695" s="243"/>
      <c r="J695" s="138"/>
      <c r="K695" s="243"/>
      <c r="L695" s="139"/>
      <c r="M695" s="243"/>
      <c r="N695" s="134"/>
      <c r="O695" s="243"/>
      <c r="P695" s="243"/>
      <c r="Q695" s="243"/>
      <c r="R695" s="243"/>
      <c r="S695" s="243"/>
      <c r="T695" s="243"/>
      <c r="U695" s="243"/>
    </row>
    <row r="696" spans="1:22" x14ac:dyDescent="0.2">
      <c r="A696" s="242"/>
      <c r="B696" s="242"/>
      <c r="C696" s="133"/>
      <c r="D696" s="134"/>
      <c r="E696" s="135"/>
      <c r="F696" s="243"/>
      <c r="G696" s="243"/>
      <c r="H696" s="137"/>
      <c r="I696" s="243"/>
      <c r="J696" s="138"/>
      <c r="K696" s="243"/>
      <c r="L696" s="139"/>
      <c r="M696" s="243"/>
      <c r="N696" s="134"/>
      <c r="O696" s="243"/>
      <c r="P696" s="243"/>
      <c r="Q696" s="243"/>
      <c r="R696" s="243"/>
      <c r="S696" s="243"/>
      <c r="T696" s="243"/>
      <c r="U696" s="243"/>
    </row>
    <row r="697" spans="1:22" x14ac:dyDescent="0.2">
      <c r="A697" s="242"/>
      <c r="B697" s="242"/>
      <c r="C697" s="133"/>
      <c r="D697" s="134"/>
      <c r="E697" s="135"/>
      <c r="F697" s="243"/>
      <c r="G697" s="243"/>
      <c r="H697" s="137"/>
      <c r="I697" s="243"/>
      <c r="J697" s="138"/>
      <c r="K697" s="243"/>
      <c r="L697" s="139"/>
      <c r="M697" s="243"/>
      <c r="N697" s="134"/>
      <c r="O697" s="243"/>
      <c r="P697" s="243"/>
      <c r="Q697" s="243"/>
      <c r="R697" s="243"/>
      <c r="S697" s="243"/>
      <c r="T697" s="243"/>
      <c r="U697" s="243"/>
    </row>
    <row r="698" spans="1:22" x14ac:dyDescent="0.2">
      <c r="A698" s="242"/>
      <c r="B698" s="242"/>
      <c r="C698" s="133"/>
      <c r="D698" s="134"/>
      <c r="E698" s="135"/>
      <c r="F698" s="243"/>
      <c r="G698" s="243"/>
      <c r="H698" s="137"/>
      <c r="I698" s="243"/>
      <c r="J698" s="138"/>
      <c r="K698" s="243"/>
      <c r="L698" s="139"/>
      <c r="M698" s="243"/>
      <c r="N698" s="134"/>
      <c r="O698" s="243"/>
      <c r="P698" s="243"/>
      <c r="Q698" s="243"/>
      <c r="R698" s="243"/>
      <c r="S698" s="243"/>
      <c r="T698" s="243"/>
      <c r="U698" s="243"/>
    </row>
    <row r="699" spans="1:22" x14ac:dyDescent="0.2">
      <c r="A699" s="242"/>
      <c r="B699" s="242"/>
      <c r="C699" s="133"/>
      <c r="D699" s="134"/>
      <c r="E699" s="135"/>
      <c r="F699" s="243"/>
      <c r="G699" s="243"/>
      <c r="H699" s="137"/>
      <c r="I699" s="243"/>
      <c r="J699" s="138"/>
      <c r="K699" s="243"/>
      <c r="L699" s="139"/>
      <c r="M699" s="243"/>
      <c r="N699" s="134"/>
      <c r="O699" s="243"/>
      <c r="P699" s="243"/>
      <c r="Q699" s="243"/>
      <c r="R699" s="243"/>
      <c r="S699" s="243"/>
      <c r="T699" s="243"/>
      <c r="U699" s="243"/>
    </row>
    <row r="700" spans="1:22" x14ac:dyDescent="0.2">
      <c r="A700" s="242"/>
      <c r="B700" s="242"/>
      <c r="C700" s="133"/>
      <c r="D700" s="134"/>
      <c r="E700" s="135"/>
      <c r="F700" s="243"/>
      <c r="G700" s="243"/>
      <c r="H700" s="137"/>
      <c r="I700" s="243"/>
      <c r="J700" s="138"/>
      <c r="K700" s="243"/>
      <c r="L700" s="139"/>
      <c r="M700" s="243"/>
      <c r="N700" s="134"/>
      <c r="O700" s="243"/>
      <c r="P700" s="243"/>
      <c r="Q700" s="243"/>
      <c r="R700" s="243"/>
      <c r="S700" s="243"/>
      <c r="T700" s="243"/>
      <c r="U700" s="243"/>
    </row>
    <row r="701" spans="1:22" x14ac:dyDescent="0.2">
      <c r="A701" s="242"/>
      <c r="B701" s="242"/>
      <c r="C701" s="133"/>
      <c r="D701" s="134"/>
      <c r="E701" s="135"/>
      <c r="F701" s="243"/>
      <c r="G701" s="243"/>
      <c r="H701" s="137"/>
      <c r="I701" s="243"/>
      <c r="J701" s="138"/>
      <c r="K701" s="243"/>
      <c r="L701" s="139"/>
      <c r="M701" s="243"/>
      <c r="N701" s="134"/>
      <c r="O701" s="243"/>
      <c r="P701" s="243"/>
      <c r="Q701" s="243"/>
      <c r="R701" s="243"/>
      <c r="S701" s="243"/>
      <c r="T701" s="243"/>
      <c r="U701" s="243"/>
    </row>
    <row r="702" spans="1:22" x14ac:dyDescent="0.2">
      <c r="A702" s="242"/>
      <c r="B702" s="242"/>
      <c r="C702" s="133"/>
      <c r="D702" s="134"/>
      <c r="E702" s="135"/>
      <c r="F702" s="243"/>
      <c r="G702" s="243"/>
      <c r="H702" s="137"/>
      <c r="I702" s="243"/>
      <c r="J702" s="138"/>
      <c r="K702" s="243"/>
      <c r="L702" s="139"/>
      <c r="M702" s="243"/>
      <c r="N702" s="134"/>
      <c r="O702" s="243"/>
      <c r="P702" s="243"/>
      <c r="Q702" s="243"/>
      <c r="R702" s="243"/>
      <c r="S702" s="243"/>
      <c r="T702" s="243"/>
      <c r="U702" s="243"/>
    </row>
    <row r="703" spans="1:22" x14ac:dyDescent="0.2">
      <c r="A703" s="242"/>
      <c r="B703" s="242"/>
      <c r="C703" s="133"/>
      <c r="D703" s="134"/>
      <c r="E703" s="135"/>
      <c r="F703" s="243"/>
      <c r="G703" s="243"/>
      <c r="H703" s="137"/>
      <c r="I703" s="243"/>
      <c r="J703" s="138"/>
      <c r="K703" s="243"/>
      <c r="L703" s="139"/>
      <c r="M703" s="243"/>
      <c r="N703" s="134"/>
      <c r="O703" s="243"/>
      <c r="P703" s="243"/>
      <c r="Q703" s="243"/>
      <c r="R703" s="243"/>
      <c r="S703" s="243"/>
      <c r="T703" s="243"/>
      <c r="U703" s="243"/>
    </row>
    <row r="704" spans="1:22" x14ac:dyDescent="0.2">
      <c r="A704" s="242"/>
      <c r="B704" s="242"/>
      <c r="C704" s="133"/>
      <c r="D704" s="134"/>
      <c r="E704" s="135"/>
      <c r="F704" s="243"/>
      <c r="G704" s="243"/>
      <c r="H704" s="137"/>
      <c r="I704" s="243"/>
      <c r="J704" s="138"/>
      <c r="K704" s="243"/>
      <c r="L704" s="139"/>
      <c r="M704" s="243"/>
      <c r="N704" s="134"/>
      <c r="O704" s="243"/>
      <c r="P704" s="243"/>
      <c r="Q704" s="243"/>
      <c r="R704" s="243"/>
      <c r="S704" s="243"/>
      <c r="T704" s="243"/>
      <c r="U704" s="243"/>
    </row>
    <row r="705" spans="1:91" x14ac:dyDescent="0.2">
      <c r="A705" s="242"/>
      <c r="B705" s="242"/>
      <c r="C705" s="133"/>
      <c r="D705" s="134"/>
      <c r="E705" s="135"/>
      <c r="F705" s="243"/>
      <c r="G705" s="243"/>
      <c r="H705" s="137"/>
      <c r="I705" s="243"/>
      <c r="J705" s="138"/>
      <c r="K705" s="243"/>
      <c r="L705" s="139"/>
      <c r="M705" s="243"/>
      <c r="N705" s="134"/>
      <c r="O705" s="243"/>
      <c r="P705" s="243"/>
      <c r="Q705" s="243"/>
      <c r="R705" s="243"/>
      <c r="S705" s="243"/>
      <c r="T705" s="243"/>
      <c r="U705" s="243"/>
    </row>
    <row r="706" spans="1:91" x14ac:dyDescent="0.2">
      <c r="A706" s="242"/>
      <c r="B706" s="242"/>
      <c r="C706" s="133"/>
      <c r="D706" s="134"/>
      <c r="E706" s="135"/>
      <c r="F706" s="243"/>
      <c r="G706" s="243"/>
      <c r="H706" s="137"/>
      <c r="I706" s="243"/>
      <c r="J706" s="138"/>
      <c r="K706" s="243"/>
      <c r="L706" s="139"/>
      <c r="M706" s="243"/>
      <c r="N706" s="134"/>
      <c r="O706" s="243"/>
      <c r="P706" s="243"/>
      <c r="Q706" s="243"/>
      <c r="R706" s="243"/>
      <c r="S706" s="243"/>
      <c r="T706" s="243"/>
      <c r="U706" s="243"/>
    </row>
    <row r="707" spans="1:91" x14ac:dyDescent="0.2">
      <c r="A707" s="242"/>
      <c r="B707" s="242"/>
      <c r="C707" s="133"/>
      <c r="D707" s="134"/>
      <c r="E707" s="135"/>
      <c r="F707" s="243"/>
      <c r="G707" s="243"/>
      <c r="H707" s="137"/>
      <c r="I707" s="243"/>
      <c r="J707" s="138"/>
      <c r="K707" s="243"/>
      <c r="L707" s="139"/>
      <c r="M707" s="243"/>
      <c r="N707" s="134"/>
      <c r="O707" s="243"/>
      <c r="P707" s="243"/>
      <c r="Q707" s="243"/>
      <c r="R707" s="243"/>
      <c r="S707" s="243"/>
      <c r="T707" s="243"/>
      <c r="U707" s="243"/>
    </row>
    <row r="708" spans="1:91" x14ac:dyDescent="0.2">
      <c r="A708" s="242"/>
      <c r="B708" s="242"/>
      <c r="C708" s="133"/>
      <c r="D708" s="134"/>
      <c r="E708" s="135"/>
      <c r="F708" s="243"/>
      <c r="G708" s="243"/>
      <c r="H708" s="137"/>
      <c r="I708" s="243"/>
      <c r="J708" s="138"/>
      <c r="K708" s="243"/>
      <c r="L708" s="139"/>
      <c r="M708" s="243"/>
      <c r="N708" s="134"/>
      <c r="O708" s="243"/>
      <c r="P708" s="243"/>
      <c r="Q708" s="243"/>
      <c r="R708" s="243"/>
      <c r="S708" s="243"/>
      <c r="T708" s="243"/>
      <c r="U708" s="243"/>
    </row>
    <row r="709" spans="1:91" x14ac:dyDescent="0.2">
      <c r="A709" s="242"/>
      <c r="B709" s="242"/>
      <c r="C709" s="133"/>
      <c r="D709" s="134"/>
      <c r="E709" s="135"/>
      <c r="F709" s="243"/>
      <c r="G709" s="243"/>
      <c r="H709" s="137"/>
      <c r="I709" s="243"/>
      <c r="J709" s="138"/>
      <c r="K709" s="243"/>
      <c r="L709" s="139"/>
      <c r="M709" s="243"/>
      <c r="N709" s="134"/>
      <c r="O709" s="243"/>
      <c r="P709" s="243"/>
      <c r="Q709" s="243"/>
      <c r="R709" s="243"/>
      <c r="S709" s="243"/>
      <c r="T709" s="243"/>
      <c r="U709" s="243"/>
    </row>
    <row r="710" spans="1:91" x14ac:dyDescent="0.2">
      <c r="A710" s="242"/>
      <c r="B710" s="242"/>
      <c r="C710" s="133"/>
      <c r="D710" s="134"/>
      <c r="E710" s="135"/>
      <c r="F710" s="243"/>
      <c r="G710" s="243"/>
      <c r="H710" s="137"/>
      <c r="I710" s="243"/>
      <c r="J710" s="138"/>
      <c r="K710" s="243"/>
      <c r="L710" s="139"/>
      <c r="M710" s="243"/>
      <c r="N710" s="134"/>
      <c r="O710" s="243"/>
      <c r="P710" s="243"/>
      <c r="Q710" s="243"/>
      <c r="R710" s="243"/>
      <c r="S710" s="243"/>
      <c r="T710" s="243"/>
      <c r="U710" s="243"/>
    </row>
    <row r="711" spans="1:91" x14ac:dyDescent="0.2">
      <c r="A711" s="242"/>
      <c r="B711" s="242"/>
      <c r="C711" s="133"/>
      <c r="D711" s="134"/>
      <c r="E711" s="135"/>
      <c r="F711" s="243"/>
      <c r="G711" s="243"/>
      <c r="H711" s="137"/>
      <c r="I711" s="243"/>
      <c r="J711" s="138"/>
      <c r="K711" s="243"/>
      <c r="L711" s="139"/>
      <c r="M711" s="243"/>
      <c r="N711" s="134"/>
      <c r="O711" s="243"/>
      <c r="P711" s="243"/>
      <c r="Q711" s="243"/>
      <c r="R711" s="243"/>
      <c r="S711" s="243"/>
      <c r="T711" s="243"/>
      <c r="U711" s="243"/>
      <c r="V711" s="233"/>
      <c r="W711" s="233"/>
      <c r="X711" s="233"/>
      <c r="Y711" s="233"/>
      <c r="Z711" s="233"/>
      <c r="AA711" s="233"/>
      <c r="AB711" s="233"/>
      <c r="AC711" s="233"/>
      <c r="AD711" s="233"/>
      <c r="AE711" s="233"/>
      <c r="AF711" s="233"/>
      <c r="AG711" s="233"/>
      <c r="AH711" s="233"/>
      <c r="AI711" s="233"/>
      <c r="AJ711" s="233"/>
      <c r="AK711" s="233"/>
      <c r="AL711" s="233"/>
      <c r="AM711" s="233"/>
      <c r="AN711" s="233"/>
      <c r="AO711" s="233"/>
      <c r="AP711" s="233"/>
      <c r="AQ711" s="233"/>
      <c r="AR711" s="233"/>
      <c r="AS711" s="233"/>
      <c r="AT711" s="233"/>
      <c r="AU711" s="233"/>
      <c r="AV711" s="233"/>
      <c r="AW711" s="233"/>
      <c r="AX711" s="233"/>
      <c r="AY711" s="233"/>
      <c r="AZ711" s="233"/>
      <c r="BA711" s="233"/>
      <c r="BB711" s="233"/>
      <c r="BC711" s="233"/>
      <c r="BD711" s="233"/>
      <c r="BE711" s="233"/>
      <c r="BF711" s="233"/>
      <c r="BG711" s="233"/>
      <c r="BH711" s="233"/>
      <c r="BI711" s="233"/>
      <c r="BJ711" s="233"/>
      <c r="BK711" s="233"/>
      <c r="BL711" s="233"/>
      <c r="BM711" s="233"/>
      <c r="BN711" s="233"/>
      <c r="BO711" s="233"/>
      <c r="BP711" s="233"/>
      <c r="BQ711" s="233"/>
      <c r="BR711" s="233"/>
      <c r="BS711" s="233"/>
      <c r="BT711" s="233"/>
      <c r="BU711" s="233"/>
      <c r="BV711" s="233"/>
      <c r="BW711" s="233"/>
      <c r="BX711" s="233"/>
      <c r="BY711" s="233"/>
      <c r="BZ711" s="233"/>
      <c r="CA711" s="233"/>
      <c r="CB711" s="233"/>
      <c r="CC711" s="233"/>
      <c r="CD711" s="233"/>
      <c r="CE711" s="233"/>
      <c r="CF711" s="233"/>
      <c r="CG711" s="233"/>
      <c r="CH711" s="233"/>
      <c r="CI711" s="233"/>
      <c r="CJ711" s="233"/>
      <c r="CK711" s="233"/>
      <c r="CL711" s="233"/>
      <c r="CM711" s="233"/>
    </row>
    <row r="712" spans="1:91" x14ac:dyDescent="0.2">
      <c r="A712" s="242"/>
      <c r="B712" s="242"/>
      <c r="C712" s="133"/>
      <c r="D712" s="134"/>
      <c r="E712" s="135"/>
      <c r="F712" s="243"/>
      <c r="G712" s="243"/>
      <c r="H712" s="137"/>
      <c r="I712" s="243"/>
      <c r="J712" s="138"/>
      <c r="K712" s="243"/>
      <c r="L712" s="139"/>
      <c r="M712" s="243"/>
      <c r="N712" s="134"/>
      <c r="O712" s="243"/>
      <c r="P712" s="243"/>
      <c r="Q712" s="243"/>
      <c r="R712" s="243"/>
      <c r="S712" s="243"/>
      <c r="T712" s="243"/>
      <c r="U712" s="243"/>
      <c r="V712" s="233"/>
      <c r="W712" s="233"/>
      <c r="X712" s="233"/>
      <c r="Y712" s="233"/>
      <c r="Z712" s="233"/>
      <c r="AA712" s="233"/>
      <c r="AB712" s="233"/>
      <c r="AC712" s="233"/>
      <c r="AD712" s="233"/>
      <c r="AE712" s="233"/>
      <c r="AF712" s="233"/>
      <c r="AG712" s="233"/>
      <c r="AH712" s="233"/>
      <c r="AI712" s="233"/>
      <c r="AJ712" s="233"/>
      <c r="AK712" s="233"/>
      <c r="AL712" s="233"/>
      <c r="AM712" s="233"/>
      <c r="AN712" s="233"/>
      <c r="AO712" s="233"/>
      <c r="AP712" s="233"/>
      <c r="AQ712" s="233"/>
      <c r="AR712" s="233"/>
      <c r="AS712" s="233"/>
      <c r="AT712" s="233"/>
      <c r="AU712" s="233"/>
      <c r="AV712" s="233"/>
      <c r="AW712" s="233"/>
      <c r="AX712" s="233"/>
      <c r="AY712" s="233"/>
      <c r="AZ712" s="233"/>
      <c r="BA712" s="233"/>
      <c r="BB712" s="233"/>
      <c r="BC712" s="233"/>
      <c r="BD712" s="233"/>
      <c r="BE712" s="233"/>
      <c r="BF712" s="233"/>
      <c r="BG712" s="233"/>
      <c r="BH712" s="233"/>
      <c r="BI712" s="233"/>
      <c r="BJ712" s="233"/>
      <c r="BK712" s="233"/>
      <c r="BL712" s="233"/>
      <c r="BM712" s="233"/>
      <c r="BN712" s="233"/>
      <c r="BO712" s="233"/>
      <c r="BP712" s="233"/>
      <c r="BQ712" s="233"/>
      <c r="BR712" s="233"/>
      <c r="BS712" s="233"/>
      <c r="BT712" s="233"/>
      <c r="BU712" s="233"/>
      <c r="BV712" s="233"/>
      <c r="BW712" s="233"/>
      <c r="BX712" s="233"/>
      <c r="BY712" s="233"/>
      <c r="BZ712" s="233"/>
      <c r="CA712" s="233"/>
      <c r="CB712" s="233"/>
      <c r="CC712" s="233"/>
      <c r="CD712" s="233"/>
      <c r="CE712" s="233"/>
      <c r="CF712" s="233"/>
      <c r="CG712" s="233"/>
      <c r="CH712" s="233"/>
      <c r="CI712" s="233"/>
      <c r="CJ712" s="233"/>
      <c r="CK712" s="233"/>
      <c r="CL712" s="233"/>
      <c r="CM712" s="233"/>
    </row>
    <row r="713" spans="1:91" x14ac:dyDescent="0.2">
      <c r="A713" s="242"/>
      <c r="B713" s="242"/>
      <c r="C713" s="133"/>
      <c r="D713" s="134"/>
      <c r="E713" s="135"/>
      <c r="F713" s="243"/>
      <c r="G713" s="243"/>
      <c r="H713" s="137"/>
      <c r="I713" s="243"/>
      <c r="J713" s="138"/>
      <c r="K713" s="243"/>
      <c r="L713" s="139"/>
      <c r="M713" s="243"/>
      <c r="N713" s="134"/>
      <c r="O713" s="243"/>
      <c r="P713" s="243"/>
      <c r="Q713" s="152"/>
      <c r="R713" s="243"/>
      <c r="S713" s="152"/>
      <c r="T713" s="243"/>
      <c r="U713" s="243"/>
      <c r="V713" s="233"/>
      <c r="W713" s="233"/>
      <c r="X713" s="233"/>
      <c r="Y713" s="233"/>
      <c r="Z713" s="233"/>
      <c r="AA713" s="233"/>
      <c r="AB713" s="233"/>
      <c r="AC713" s="233"/>
      <c r="AD713" s="233"/>
      <c r="AE713" s="233"/>
      <c r="AF713" s="233"/>
      <c r="AG713" s="233"/>
      <c r="AH713" s="233"/>
      <c r="AI713" s="233"/>
      <c r="AJ713" s="233"/>
      <c r="AK713" s="233"/>
      <c r="AL713" s="233"/>
      <c r="AM713" s="233"/>
      <c r="AN713" s="233"/>
      <c r="AO713" s="233"/>
      <c r="AP713" s="233"/>
      <c r="AQ713" s="233"/>
      <c r="AR713" s="233"/>
      <c r="AS713" s="233"/>
      <c r="AT713" s="233"/>
      <c r="AU713" s="233"/>
      <c r="AV713" s="233"/>
      <c r="AW713" s="233"/>
      <c r="AX713" s="233"/>
      <c r="AY713" s="233"/>
      <c r="AZ713" s="233"/>
      <c r="BA713" s="233"/>
      <c r="BB713" s="233"/>
      <c r="BC713" s="233"/>
      <c r="BD713" s="233"/>
      <c r="BE713" s="233"/>
      <c r="BF713" s="233"/>
      <c r="BG713" s="233"/>
      <c r="BH713" s="233"/>
      <c r="BI713" s="233"/>
      <c r="BJ713" s="233"/>
      <c r="BK713" s="233"/>
      <c r="BL713" s="233"/>
      <c r="BM713" s="233"/>
      <c r="BN713" s="233"/>
      <c r="BO713" s="233"/>
      <c r="BP713" s="233"/>
      <c r="BQ713" s="233"/>
      <c r="BR713" s="233"/>
      <c r="BS713" s="233"/>
      <c r="BT713" s="233"/>
      <c r="BU713" s="233"/>
      <c r="BV713" s="233"/>
      <c r="BW713" s="233"/>
      <c r="BX713" s="233"/>
      <c r="BY713" s="233"/>
      <c r="BZ713" s="233"/>
      <c r="CA713" s="233"/>
      <c r="CB713" s="233"/>
      <c r="CC713" s="233"/>
      <c r="CD713" s="233"/>
      <c r="CE713" s="233"/>
      <c r="CF713" s="233"/>
      <c r="CG713" s="233"/>
      <c r="CH713" s="233"/>
      <c r="CI713" s="233"/>
      <c r="CJ713" s="233"/>
      <c r="CK713" s="233"/>
      <c r="CL713" s="233"/>
      <c r="CM713" s="233"/>
    </row>
    <row r="714" spans="1:91" x14ac:dyDescent="0.2">
      <c r="A714" s="242"/>
      <c r="B714" s="242"/>
      <c r="C714" s="133"/>
      <c r="D714" s="134"/>
      <c r="E714" s="135"/>
      <c r="F714" s="243"/>
      <c r="G714" s="243"/>
      <c r="H714" s="137"/>
      <c r="I714" s="243"/>
      <c r="J714" s="138"/>
      <c r="K714" s="243"/>
      <c r="L714" s="139"/>
      <c r="M714" s="243"/>
      <c r="N714" s="134"/>
      <c r="O714" s="243"/>
      <c r="P714" s="243"/>
      <c r="Q714" s="243"/>
      <c r="R714" s="243"/>
      <c r="S714" s="243"/>
      <c r="T714" s="243"/>
      <c r="U714" s="243"/>
      <c r="V714" s="233"/>
      <c r="W714" s="233"/>
      <c r="X714" s="233"/>
      <c r="Y714" s="233"/>
      <c r="Z714" s="233"/>
      <c r="AA714" s="233"/>
      <c r="AB714" s="233"/>
      <c r="AC714" s="233"/>
      <c r="AD714" s="233"/>
      <c r="AE714" s="233"/>
      <c r="AF714" s="233"/>
      <c r="AG714" s="233"/>
      <c r="AH714" s="233"/>
      <c r="AI714" s="233"/>
      <c r="AJ714" s="233"/>
      <c r="AK714" s="233"/>
      <c r="AL714" s="233"/>
      <c r="AM714" s="233"/>
      <c r="AN714" s="233"/>
      <c r="AO714" s="233"/>
      <c r="AP714" s="233"/>
      <c r="AQ714" s="233"/>
      <c r="AR714" s="233"/>
      <c r="AS714" s="233"/>
      <c r="AT714" s="233"/>
      <c r="AU714" s="233"/>
      <c r="AV714" s="233"/>
      <c r="AW714" s="233"/>
      <c r="AX714" s="233"/>
      <c r="AY714" s="233"/>
      <c r="AZ714" s="233"/>
      <c r="BA714" s="233"/>
      <c r="BB714" s="233"/>
      <c r="BC714" s="233"/>
      <c r="BD714" s="233"/>
      <c r="BE714" s="233"/>
      <c r="BF714" s="233"/>
      <c r="BG714" s="233"/>
      <c r="BH714" s="233"/>
      <c r="BI714" s="233"/>
      <c r="BJ714" s="233"/>
      <c r="BK714" s="233"/>
      <c r="BL714" s="233"/>
      <c r="BM714" s="233"/>
      <c r="BN714" s="233"/>
      <c r="BO714" s="233"/>
      <c r="BP714" s="233"/>
      <c r="BQ714" s="233"/>
      <c r="BR714" s="233"/>
      <c r="BS714" s="233"/>
      <c r="BT714" s="233"/>
      <c r="BU714" s="233"/>
      <c r="BV714" s="233"/>
      <c r="BW714" s="233"/>
      <c r="BX714" s="233"/>
      <c r="BY714" s="233"/>
      <c r="BZ714" s="233"/>
      <c r="CA714" s="233"/>
      <c r="CB714" s="233"/>
      <c r="CC714" s="233"/>
      <c r="CD714" s="233"/>
      <c r="CE714" s="233"/>
      <c r="CF714" s="233"/>
      <c r="CG714" s="233"/>
      <c r="CH714" s="233"/>
      <c r="CI714" s="233"/>
      <c r="CJ714" s="233"/>
      <c r="CK714" s="233"/>
      <c r="CL714" s="233"/>
      <c r="CM714" s="233"/>
    </row>
    <row r="715" spans="1:91" x14ac:dyDescent="0.2">
      <c r="A715" s="242"/>
      <c r="B715" s="242"/>
      <c r="C715" s="133"/>
      <c r="D715" s="134"/>
      <c r="E715" s="135"/>
      <c r="F715" s="243"/>
      <c r="G715" s="243"/>
      <c r="H715" s="137"/>
      <c r="I715" s="243"/>
      <c r="J715" s="138"/>
      <c r="K715" s="243"/>
      <c r="L715" s="139"/>
      <c r="M715" s="243"/>
      <c r="N715" s="134"/>
      <c r="O715" s="243"/>
      <c r="P715" s="243"/>
      <c r="Q715" s="243"/>
      <c r="R715" s="243"/>
      <c r="S715" s="243"/>
      <c r="T715" s="243"/>
      <c r="U715" s="243"/>
      <c r="V715" s="233"/>
      <c r="W715" s="233"/>
      <c r="X715" s="233"/>
      <c r="Y715" s="233"/>
      <c r="Z715" s="233"/>
      <c r="AA715" s="233"/>
      <c r="AB715" s="233"/>
      <c r="AC715" s="233"/>
      <c r="AD715" s="233"/>
      <c r="AE715" s="233"/>
      <c r="AF715" s="233"/>
      <c r="AG715" s="233"/>
      <c r="AH715" s="233"/>
      <c r="AI715" s="233"/>
      <c r="AJ715" s="233"/>
      <c r="AK715" s="233"/>
      <c r="AL715" s="233"/>
      <c r="AM715" s="233"/>
      <c r="AN715" s="233"/>
      <c r="AO715" s="233"/>
      <c r="AP715" s="233"/>
      <c r="AQ715" s="233"/>
      <c r="AR715" s="233"/>
      <c r="AS715" s="233"/>
      <c r="AT715" s="233"/>
      <c r="AU715" s="233"/>
      <c r="AV715" s="233"/>
      <c r="AW715" s="233"/>
      <c r="AX715" s="233"/>
      <c r="AY715" s="233"/>
      <c r="AZ715" s="233"/>
      <c r="BA715" s="233"/>
      <c r="BB715" s="233"/>
      <c r="BC715" s="233"/>
      <c r="BD715" s="233"/>
      <c r="BE715" s="233"/>
      <c r="BF715" s="233"/>
      <c r="BG715" s="233"/>
      <c r="BH715" s="233"/>
      <c r="BI715" s="233"/>
      <c r="BJ715" s="233"/>
      <c r="BK715" s="233"/>
      <c r="BL715" s="233"/>
      <c r="BM715" s="233"/>
      <c r="BN715" s="233"/>
      <c r="BO715" s="233"/>
      <c r="BP715" s="233"/>
      <c r="BQ715" s="233"/>
      <c r="BR715" s="233"/>
      <c r="BS715" s="233"/>
      <c r="BT715" s="233"/>
      <c r="BU715" s="233"/>
      <c r="BV715" s="233"/>
      <c r="BW715" s="233"/>
      <c r="BX715" s="233"/>
      <c r="BY715" s="233"/>
      <c r="BZ715" s="233"/>
      <c r="CA715" s="233"/>
      <c r="CB715" s="233"/>
      <c r="CC715" s="233"/>
      <c r="CD715" s="233"/>
      <c r="CE715" s="233"/>
      <c r="CF715" s="233"/>
      <c r="CG715" s="233"/>
      <c r="CH715" s="233"/>
      <c r="CI715" s="233"/>
      <c r="CJ715" s="233"/>
      <c r="CK715" s="233"/>
      <c r="CL715" s="233"/>
      <c r="CM715" s="233"/>
    </row>
    <row r="716" spans="1:91" x14ac:dyDescent="0.2">
      <c r="A716" s="242"/>
      <c r="B716" s="242"/>
      <c r="C716" s="133"/>
      <c r="D716" s="134"/>
      <c r="E716" s="135"/>
      <c r="F716" s="243"/>
      <c r="G716" s="243"/>
      <c r="H716" s="137"/>
      <c r="I716" s="243"/>
      <c r="J716" s="138"/>
      <c r="K716" s="243"/>
      <c r="L716" s="139"/>
      <c r="M716" s="243"/>
      <c r="N716" s="134"/>
      <c r="O716" s="243"/>
      <c r="P716" s="243"/>
      <c r="Q716" s="152"/>
      <c r="R716" s="243"/>
      <c r="S716" s="152"/>
      <c r="T716" s="243"/>
      <c r="U716" s="243"/>
      <c r="V716" s="233"/>
      <c r="W716" s="233"/>
      <c r="X716" s="233"/>
      <c r="Y716" s="233"/>
      <c r="Z716" s="233"/>
      <c r="AA716" s="233"/>
      <c r="AB716" s="233"/>
      <c r="AC716" s="233"/>
      <c r="AD716" s="233"/>
      <c r="AE716" s="233"/>
      <c r="AF716" s="233"/>
      <c r="AG716" s="233"/>
      <c r="AH716" s="233"/>
      <c r="AI716" s="233"/>
      <c r="AJ716" s="233"/>
      <c r="AK716" s="233"/>
      <c r="AL716" s="233"/>
      <c r="AM716" s="233"/>
      <c r="AN716" s="233"/>
      <c r="AO716" s="233"/>
      <c r="AP716" s="233"/>
      <c r="AQ716" s="233"/>
      <c r="AR716" s="233"/>
      <c r="AS716" s="233"/>
      <c r="AT716" s="233"/>
      <c r="AU716" s="233"/>
      <c r="AV716" s="233"/>
      <c r="AW716" s="233"/>
      <c r="AX716" s="233"/>
      <c r="AY716" s="233"/>
      <c r="AZ716" s="233"/>
      <c r="BA716" s="233"/>
      <c r="BB716" s="233"/>
      <c r="BC716" s="233"/>
      <c r="BD716" s="233"/>
      <c r="BE716" s="233"/>
      <c r="BF716" s="233"/>
      <c r="BG716" s="233"/>
      <c r="BH716" s="233"/>
      <c r="BI716" s="233"/>
      <c r="BJ716" s="233"/>
      <c r="BK716" s="233"/>
      <c r="BL716" s="233"/>
      <c r="BM716" s="233"/>
      <c r="BN716" s="233"/>
      <c r="BO716" s="233"/>
      <c r="BP716" s="233"/>
      <c r="BQ716" s="233"/>
      <c r="BR716" s="233"/>
      <c r="BS716" s="233"/>
      <c r="BT716" s="233"/>
      <c r="BU716" s="233"/>
      <c r="BV716" s="233"/>
      <c r="BW716" s="233"/>
      <c r="BX716" s="233"/>
      <c r="BY716" s="233"/>
      <c r="BZ716" s="233"/>
      <c r="CA716" s="233"/>
      <c r="CB716" s="233"/>
      <c r="CC716" s="233"/>
      <c r="CD716" s="233"/>
      <c r="CE716" s="233"/>
      <c r="CF716" s="233"/>
      <c r="CG716" s="233"/>
      <c r="CH716" s="233"/>
      <c r="CI716" s="233"/>
      <c r="CJ716" s="233"/>
      <c r="CK716" s="233"/>
      <c r="CL716" s="233"/>
      <c r="CM716" s="233"/>
    </row>
    <row r="717" spans="1:91" x14ac:dyDescent="0.2">
      <c r="A717" s="242"/>
      <c r="B717" s="242"/>
      <c r="C717" s="133"/>
      <c r="D717" s="134"/>
      <c r="E717" s="135"/>
      <c r="F717" s="243"/>
      <c r="G717" s="243"/>
      <c r="H717" s="137"/>
      <c r="I717" s="243"/>
      <c r="J717" s="138"/>
      <c r="K717" s="243"/>
      <c r="L717" s="139"/>
      <c r="M717" s="243"/>
      <c r="N717" s="134"/>
      <c r="O717" s="243"/>
      <c r="P717" s="243"/>
      <c r="Q717" s="243"/>
      <c r="R717" s="243"/>
      <c r="S717" s="243"/>
      <c r="T717" s="243"/>
      <c r="U717" s="243"/>
      <c r="V717" s="233"/>
      <c r="W717" s="233"/>
      <c r="X717" s="233"/>
      <c r="Y717" s="233"/>
      <c r="Z717" s="233"/>
      <c r="AA717" s="233"/>
      <c r="AB717" s="233"/>
      <c r="AC717" s="233"/>
      <c r="AD717" s="233"/>
      <c r="AE717" s="233"/>
      <c r="AF717" s="233"/>
      <c r="AG717" s="233"/>
      <c r="AH717" s="233"/>
      <c r="AI717" s="233"/>
      <c r="AJ717" s="233"/>
      <c r="AK717" s="233"/>
      <c r="AL717" s="233"/>
      <c r="AM717" s="233"/>
      <c r="AN717" s="233"/>
      <c r="AO717" s="233"/>
      <c r="AP717" s="233"/>
      <c r="AQ717" s="233"/>
      <c r="AR717" s="233"/>
      <c r="AS717" s="233"/>
      <c r="AT717" s="233"/>
      <c r="AU717" s="233"/>
      <c r="AV717" s="233"/>
      <c r="AW717" s="233"/>
      <c r="AX717" s="233"/>
      <c r="AY717" s="233"/>
      <c r="AZ717" s="233"/>
      <c r="BA717" s="233"/>
      <c r="BB717" s="233"/>
      <c r="BC717" s="233"/>
      <c r="BD717" s="233"/>
      <c r="BE717" s="233"/>
      <c r="BF717" s="233"/>
      <c r="BG717" s="233"/>
      <c r="BH717" s="233"/>
      <c r="BI717" s="233"/>
      <c r="BJ717" s="233"/>
      <c r="BK717" s="233"/>
      <c r="BL717" s="233"/>
      <c r="BM717" s="233"/>
      <c r="BN717" s="233"/>
      <c r="BO717" s="233"/>
      <c r="BP717" s="233"/>
      <c r="BQ717" s="233"/>
      <c r="BR717" s="233"/>
      <c r="BS717" s="233"/>
      <c r="BT717" s="233"/>
      <c r="BU717" s="233"/>
      <c r="BV717" s="233"/>
      <c r="BW717" s="233"/>
      <c r="BX717" s="233"/>
      <c r="BY717" s="233"/>
      <c r="BZ717" s="233"/>
      <c r="CA717" s="233"/>
      <c r="CB717" s="233"/>
      <c r="CC717" s="233"/>
      <c r="CD717" s="233"/>
      <c r="CE717" s="233"/>
      <c r="CF717" s="233"/>
      <c r="CG717" s="233"/>
      <c r="CH717" s="233"/>
      <c r="CI717" s="233"/>
      <c r="CJ717" s="233"/>
      <c r="CK717" s="233"/>
      <c r="CL717" s="233"/>
      <c r="CM717" s="233"/>
    </row>
    <row r="718" spans="1:91" x14ac:dyDescent="0.2">
      <c r="A718" s="242"/>
      <c r="B718" s="242"/>
      <c r="C718" s="133"/>
      <c r="D718" s="134"/>
      <c r="E718" s="135"/>
      <c r="F718" s="243"/>
      <c r="G718" s="243"/>
      <c r="H718" s="137"/>
      <c r="I718" s="243"/>
      <c r="J718" s="138"/>
      <c r="K718" s="243"/>
      <c r="L718" s="139"/>
      <c r="M718" s="243"/>
      <c r="N718" s="134"/>
      <c r="O718" s="243"/>
      <c r="P718" s="243"/>
      <c r="Q718" s="243"/>
      <c r="R718" s="243"/>
      <c r="S718" s="243"/>
      <c r="T718" s="243"/>
      <c r="U718" s="243"/>
      <c r="V718" s="233"/>
      <c r="W718" s="233"/>
      <c r="X718" s="233"/>
      <c r="Y718" s="233"/>
      <c r="Z718" s="233"/>
      <c r="AA718" s="233"/>
      <c r="AB718" s="233"/>
      <c r="AC718" s="233"/>
      <c r="AD718" s="233"/>
      <c r="AE718" s="233"/>
      <c r="AF718" s="233"/>
      <c r="AG718" s="233"/>
      <c r="AH718" s="233"/>
      <c r="AI718" s="233"/>
      <c r="AJ718" s="233"/>
      <c r="AK718" s="233"/>
      <c r="AL718" s="233"/>
      <c r="AM718" s="233"/>
      <c r="AN718" s="233"/>
      <c r="AO718" s="233"/>
      <c r="AP718" s="233"/>
      <c r="AQ718" s="233"/>
      <c r="AR718" s="233"/>
      <c r="AS718" s="233"/>
      <c r="AT718" s="233"/>
      <c r="AU718" s="233"/>
      <c r="AV718" s="233"/>
      <c r="AW718" s="233"/>
      <c r="AX718" s="233"/>
      <c r="AY718" s="233"/>
      <c r="AZ718" s="233"/>
      <c r="BA718" s="233"/>
      <c r="BB718" s="233"/>
      <c r="BC718" s="233"/>
      <c r="BD718" s="233"/>
      <c r="BE718" s="233"/>
      <c r="BF718" s="233"/>
      <c r="BG718" s="233"/>
      <c r="BH718" s="233"/>
      <c r="BI718" s="233"/>
      <c r="BJ718" s="233"/>
      <c r="BK718" s="233"/>
      <c r="BL718" s="233"/>
      <c r="BM718" s="233"/>
      <c r="BN718" s="233"/>
      <c r="BO718" s="233"/>
      <c r="BP718" s="233"/>
      <c r="BQ718" s="233"/>
      <c r="BR718" s="233"/>
      <c r="BS718" s="233"/>
      <c r="BT718" s="233"/>
      <c r="BU718" s="233"/>
      <c r="BV718" s="233"/>
      <c r="BW718" s="233"/>
      <c r="BX718" s="233"/>
      <c r="BY718" s="233"/>
      <c r="BZ718" s="233"/>
      <c r="CA718" s="233"/>
      <c r="CB718" s="233"/>
      <c r="CC718" s="233"/>
      <c r="CD718" s="233"/>
      <c r="CE718" s="233"/>
      <c r="CF718" s="233"/>
      <c r="CG718" s="233"/>
      <c r="CH718" s="233"/>
      <c r="CI718" s="233"/>
      <c r="CJ718" s="233"/>
      <c r="CK718" s="233"/>
      <c r="CL718" s="233"/>
      <c r="CM718" s="233"/>
    </row>
    <row r="719" spans="1:91" x14ac:dyDescent="0.2">
      <c r="A719" s="242"/>
      <c r="B719" s="242"/>
      <c r="C719" s="133"/>
      <c r="D719" s="134"/>
      <c r="E719" s="135"/>
      <c r="F719" s="243"/>
      <c r="G719" s="243"/>
      <c r="H719" s="137"/>
      <c r="I719" s="243"/>
      <c r="J719" s="138"/>
      <c r="K719" s="243"/>
      <c r="L719" s="139"/>
      <c r="M719" s="243"/>
      <c r="N719" s="134"/>
      <c r="O719" s="243"/>
      <c r="P719" s="243"/>
      <c r="Q719" s="243"/>
      <c r="R719" s="243"/>
      <c r="S719" s="243"/>
      <c r="T719" s="243"/>
      <c r="U719" s="243"/>
      <c r="V719" s="233"/>
      <c r="W719" s="233"/>
      <c r="X719" s="233"/>
      <c r="Y719" s="233"/>
      <c r="Z719" s="233"/>
      <c r="AA719" s="233"/>
      <c r="AB719" s="233"/>
      <c r="AC719" s="233"/>
      <c r="AD719" s="233"/>
      <c r="AE719" s="233"/>
      <c r="AF719" s="233"/>
      <c r="AG719" s="233"/>
      <c r="AH719" s="233"/>
      <c r="AI719" s="233"/>
      <c r="AJ719" s="233"/>
      <c r="AK719" s="233"/>
      <c r="AL719" s="233"/>
      <c r="AM719" s="233"/>
      <c r="AN719" s="233"/>
      <c r="AO719" s="233"/>
      <c r="AP719" s="233"/>
      <c r="AQ719" s="233"/>
      <c r="AR719" s="233"/>
      <c r="AS719" s="233"/>
      <c r="AT719" s="233"/>
      <c r="AU719" s="233"/>
      <c r="AV719" s="233"/>
      <c r="AW719" s="233"/>
      <c r="AX719" s="233"/>
      <c r="AY719" s="233"/>
      <c r="AZ719" s="233"/>
      <c r="BA719" s="233"/>
      <c r="BB719" s="233"/>
      <c r="BC719" s="233"/>
      <c r="BD719" s="233"/>
      <c r="BE719" s="233"/>
      <c r="BF719" s="233"/>
      <c r="BG719" s="233"/>
      <c r="BH719" s="233"/>
      <c r="BI719" s="233"/>
      <c r="BJ719" s="233"/>
      <c r="BK719" s="233"/>
      <c r="BL719" s="233"/>
      <c r="BM719" s="233"/>
      <c r="BN719" s="233"/>
      <c r="BO719" s="233"/>
      <c r="BP719" s="233"/>
      <c r="BQ719" s="233"/>
      <c r="BR719" s="233"/>
      <c r="BS719" s="233"/>
      <c r="BT719" s="233"/>
      <c r="BU719" s="233"/>
      <c r="BV719" s="233"/>
      <c r="BW719" s="233"/>
      <c r="BX719" s="233"/>
      <c r="BY719" s="233"/>
      <c r="BZ719" s="233"/>
      <c r="CA719" s="233"/>
      <c r="CB719" s="233"/>
      <c r="CC719" s="233"/>
      <c r="CD719" s="233"/>
      <c r="CE719" s="233"/>
      <c r="CF719" s="233"/>
      <c r="CG719" s="233"/>
      <c r="CH719" s="233"/>
      <c r="CI719" s="233"/>
      <c r="CJ719" s="233"/>
      <c r="CK719" s="233"/>
      <c r="CL719" s="233"/>
      <c r="CM719" s="233"/>
    </row>
    <row r="720" spans="1:91" x14ac:dyDescent="0.2">
      <c r="A720" s="242"/>
      <c r="B720" s="242"/>
      <c r="C720" s="133"/>
      <c r="D720" s="134"/>
      <c r="E720" s="135"/>
      <c r="F720" s="243"/>
      <c r="G720" s="243"/>
      <c r="H720" s="137"/>
      <c r="I720" s="243"/>
      <c r="J720" s="138"/>
      <c r="K720" s="243"/>
      <c r="L720" s="139"/>
      <c r="M720" s="243"/>
      <c r="N720" s="134"/>
      <c r="O720" s="243"/>
      <c r="P720" s="243"/>
      <c r="Q720" s="243"/>
      <c r="R720" s="243"/>
      <c r="S720" s="243"/>
      <c r="T720" s="243"/>
      <c r="U720" s="243"/>
      <c r="V720" s="233"/>
      <c r="W720" s="233"/>
      <c r="X720" s="233"/>
      <c r="Y720" s="233"/>
      <c r="Z720" s="233"/>
      <c r="AA720" s="233"/>
      <c r="AB720" s="233"/>
      <c r="AC720" s="233"/>
      <c r="AD720" s="233"/>
      <c r="AE720" s="233"/>
      <c r="AF720" s="233"/>
      <c r="AG720" s="233"/>
      <c r="AH720" s="233"/>
      <c r="AI720" s="233"/>
      <c r="AJ720" s="233"/>
      <c r="AK720" s="233"/>
      <c r="AL720" s="233"/>
      <c r="AM720" s="233"/>
      <c r="AN720" s="233"/>
      <c r="AO720" s="233"/>
      <c r="AP720" s="233"/>
      <c r="AQ720" s="233"/>
      <c r="AR720" s="233"/>
      <c r="AS720" s="233"/>
      <c r="AT720" s="233"/>
      <c r="AU720" s="233"/>
      <c r="AV720" s="233"/>
      <c r="AW720" s="233"/>
      <c r="AX720" s="233"/>
      <c r="AY720" s="233"/>
      <c r="AZ720" s="233"/>
      <c r="BA720" s="233"/>
      <c r="BB720" s="233"/>
      <c r="BC720" s="233"/>
      <c r="BD720" s="233"/>
      <c r="BE720" s="233"/>
      <c r="BF720" s="233"/>
      <c r="BG720" s="233"/>
      <c r="BH720" s="233"/>
      <c r="BI720" s="233"/>
      <c r="BJ720" s="233"/>
      <c r="BK720" s="233"/>
      <c r="BL720" s="233"/>
      <c r="BM720" s="233"/>
      <c r="BN720" s="233"/>
      <c r="BO720" s="233"/>
      <c r="BP720" s="233"/>
      <c r="BQ720" s="233"/>
      <c r="BR720" s="233"/>
      <c r="BS720" s="233"/>
      <c r="BT720" s="233"/>
      <c r="BU720" s="233"/>
      <c r="BV720" s="233"/>
      <c r="BW720" s="233"/>
      <c r="BX720" s="233"/>
      <c r="BY720" s="233"/>
      <c r="BZ720" s="233"/>
      <c r="CA720" s="233"/>
      <c r="CB720" s="233"/>
      <c r="CC720" s="233"/>
      <c r="CD720" s="233"/>
      <c r="CE720" s="233"/>
      <c r="CF720" s="233"/>
      <c r="CG720" s="233"/>
      <c r="CH720" s="233"/>
      <c r="CI720" s="233"/>
      <c r="CJ720" s="233"/>
      <c r="CK720" s="233"/>
      <c r="CL720" s="233"/>
      <c r="CM720" s="233"/>
    </row>
    <row r="721" spans="1:91" x14ac:dyDescent="0.2">
      <c r="A721" s="242"/>
      <c r="B721" s="242"/>
      <c r="C721" s="133"/>
      <c r="D721" s="134"/>
      <c r="E721" s="135"/>
      <c r="F721" s="243"/>
      <c r="G721" s="243"/>
      <c r="H721" s="137"/>
      <c r="I721" s="243"/>
      <c r="J721" s="138"/>
      <c r="K721" s="243"/>
      <c r="L721" s="139"/>
      <c r="M721" s="243"/>
      <c r="N721" s="134"/>
      <c r="O721" s="243"/>
      <c r="P721" s="243"/>
      <c r="Q721" s="243"/>
      <c r="R721" s="243"/>
      <c r="S721" s="243"/>
      <c r="T721" s="243"/>
      <c r="U721" s="243"/>
      <c r="V721" s="233"/>
      <c r="W721" s="233"/>
      <c r="X721" s="233"/>
      <c r="Y721" s="233"/>
      <c r="Z721" s="233"/>
      <c r="AA721" s="233"/>
      <c r="AB721" s="233"/>
      <c r="AC721" s="233"/>
      <c r="AD721" s="233"/>
      <c r="AE721" s="233"/>
      <c r="AF721" s="233"/>
      <c r="AG721" s="233"/>
      <c r="AH721" s="233"/>
      <c r="AI721" s="233"/>
      <c r="AJ721" s="233"/>
      <c r="AK721" s="233"/>
      <c r="AL721" s="233"/>
      <c r="AM721" s="233"/>
      <c r="AN721" s="233"/>
      <c r="AO721" s="233"/>
      <c r="AP721" s="233"/>
      <c r="AQ721" s="233"/>
      <c r="AR721" s="233"/>
      <c r="AS721" s="233"/>
      <c r="AT721" s="233"/>
      <c r="AU721" s="233"/>
      <c r="AV721" s="233"/>
      <c r="AW721" s="233"/>
      <c r="AX721" s="233"/>
      <c r="AY721" s="233"/>
      <c r="AZ721" s="233"/>
      <c r="BA721" s="233"/>
      <c r="BB721" s="233"/>
      <c r="BC721" s="233"/>
      <c r="BD721" s="233"/>
      <c r="BE721" s="233"/>
      <c r="BF721" s="233"/>
      <c r="BG721" s="233"/>
      <c r="BH721" s="233"/>
      <c r="BI721" s="233"/>
      <c r="BJ721" s="233"/>
      <c r="BK721" s="233"/>
      <c r="BL721" s="233"/>
      <c r="BM721" s="233"/>
      <c r="BN721" s="233"/>
      <c r="BO721" s="233"/>
      <c r="BP721" s="233"/>
      <c r="BQ721" s="233"/>
      <c r="BR721" s="233"/>
      <c r="BS721" s="233"/>
      <c r="BT721" s="233"/>
      <c r="BU721" s="233"/>
      <c r="BV721" s="233"/>
      <c r="BW721" s="233"/>
      <c r="BX721" s="233"/>
      <c r="BY721" s="233"/>
      <c r="BZ721" s="233"/>
      <c r="CA721" s="233"/>
      <c r="CB721" s="233"/>
      <c r="CC721" s="233"/>
      <c r="CD721" s="233"/>
      <c r="CE721" s="233"/>
      <c r="CF721" s="233"/>
      <c r="CG721" s="233"/>
      <c r="CH721" s="233"/>
      <c r="CI721" s="233"/>
      <c r="CJ721" s="233"/>
      <c r="CK721" s="233"/>
      <c r="CL721" s="233"/>
      <c r="CM721" s="233"/>
    </row>
    <row r="722" spans="1:91" x14ac:dyDescent="0.2">
      <c r="A722" s="242"/>
      <c r="B722" s="242"/>
      <c r="C722" s="133"/>
      <c r="D722" s="134"/>
      <c r="E722" s="135"/>
      <c r="F722" s="243"/>
      <c r="G722" s="243"/>
      <c r="H722" s="137"/>
      <c r="I722" s="243"/>
      <c r="J722" s="138"/>
      <c r="K722" s="243"/>
      <c r="L722" s="139"/>
      <c r="M722" s="243"/>
      <c r="N722" s="134"/>
      <c r="O722" s="243"/>
      <c r="P722" s="243"/>
      <c r="Q722" s="243"/>
      <c r="R722" s="243"/>
      <c r="S722" s="243"/>
      <c r="T722" s="243"/>
      <c r="U722" s="243"/>
      <c r="V722" s="233"/>
      <c r="W722" s="233"/>
      <c r="X722" s="233"/>
      <c r="Y722" s="233"/>
      <c r="Z722" s="233"/>
      <c r="AA722" s="233"/>
      <c r="AB722" s="233"/>
      <c r="AC722" s="233"/>
      <c r="AD722" s="233"/>
      <c r="AE722" s="233"/>
      <c r="AF722" s="233"/>
      <c r="AG722" s="233"/>
      <c r="AH722" s="233"/>
      <c r="AI722" s="233"/>
      <c r="AJ722" s="233"/>
      <c r="AK722" s="233"/>
      <c r="AL722" s="233"/>
      <c r="AM722" s="233"/>
      <c r="AN722" s="233"/>
      <c r="AO722" s="233"/>
      <c r="AP722" s="233"/>
      <c r="AQ722" s="233"/>
      <c r="AR722" s="233"/>
      <c r="AS722" s="233"/>
      <c r="AT722" s="233"/>
      <c r="AU722" s="233"/>
      <c r="AV722" s="233"/>
      <c r="AW722" s="233"/>
      <c r="AX722" s="233"/>
      <c r="AY722" s="233"/>
      <c r="AZ722" s="233"/>
      <c r="BA722" s="233"/>
      <c r="BB722" s="233"/>
      <c r="BC722" s="233"/>
      <c r="BD722" s="233"/>
      <c r="BE722" s="233"/>
      <c r="BF722" s="233"/>
      <c r="BG722" s="233"/>
      <c r="BH722" s="233"/>
      <c r="BI722" s="233"/>
      <c r="BJ722" s="233"/>
      <c r="BK722" s="233"/>
      <c r="BL722" s="233"/>
      <c r="BM722" s="233"/>
      <c r="BN722" s="233"/>
      <c r="BO722" s="233"/>
      <c r="BP722" s="233"/>
      <c r="BQ722" s="233"/>
      <c r="BR722" s="233"/>
      <c r="BS722" s="233"/>
      <c r="BT722" s="233"/>
      <c r="BU722" s="233"/>
      <c r="BV722" s="233"/>
      <c r="BW722" s="233"/>
      <c r="BX722" s="233"/>
      <c r="BY722" s="233"/>
      <c r="BZ722" s="233"/>
      <c r="CA722" s="233"/>
      <c r="CB722" s="233"/>
      <c r="CC722" s="233"/>
      <c r="CD722" s="233"/>
      <c r="CE722" s="233"/>
      <c r="CF722" s="233"/>
      <c r="CG722" s="233"/>
      <c r="CH722" s="233"/>
      <c r="CI722" s="233"/>
      <c r="CJ722" s="233"/>
      <c r="CK722" s="233"/>
      <c r="CL722" s="233"/>
      <c r="CM722" s="233"/>
    </row>
    <row r="723" spans="1:91" x14ac:dyDescent="0.2">
      <c r="A723" s="242"/>
      <c r="B723" s="242"/>
      <c r="C723" s="133"/>
      <c r="D723" s="134"/>
      <c r="E723" s="135"/>
      <c r="F723" s="243"/>
      <c r="G723" s="243"/>
      <c r="H723" s="137"/>
      <c r="I723" s="243"/>
      <c r="J723" s="138"/>
      <c r="K723" s="243"/>
      <c r="L723" s="139"/>
      <c r="M723" s="243"/>
      <c r="N723" s="134"/>
      <c r="O723" s="243"/>
      <c r="P723" s="243"/>
      <c r="Q723" s="243"/>
      <c r="R723" s="243"/>
      <c r="S723" s="243"/>
      <c r="T723" s="243"/>
      <c r="U723" s="243"/>
      <c r="V723" s="233"/>
      <c r="W723" s="233"/>
      <c r="X723" s="233"/>
      <c r="Y723" s="233"/>
      <c r="Z723" s="233"/>
      <c r="AA723" s="233"/>
      <c r="AB723" s="233"/>
      <c r="AC723" s="233"/>
      <c r="AD723" s="233"/>
      <c r="AE723" s="233"/>
      <c r="AF723" s="233"/>
      <c r="AG723" s="233"/>
      <c r="AH723" s="233"/>
      <c r="AI723" s="233"/>
      <c r="AJ723" s="233"/>
      <c r="AK723" s="233"/>
      <c r="AL723" s="233"/>
      <c r="AM723" s="233"/>
      <c r="AN723" s="233"/>
      <c r="AO723" s="233"/>
      <c r="AP723" s="233"/>
      <c r="AQ723" s="233"/>
      <c r="AR723" s="233"/>
      <c r="AS723" s="233"/>
      <c r="AT723" s="233"/>
      <c r="AU723" s="233"/>
      <c r="AV723" s="233"/>
      <c r="AW723" s="233"/>
      <c r="AX723" s="233"/>
      <c r="AY723" s="233"/>
      <c r="AZ723" s="233"/>
      <c r="BA723" s="233"/>
      <c r="BB723" s="233"/>
      <c r="BC723" s="233"/>
      <c r="BD723" s="233"/>
      <c r="BE723" s="233"/>
      <c r="BF723" s="233"/>
      <c r="BG723" s="233"/>
      <c r="BH723" s="233"/>
      <c r="BI723" s="233"/>
      <c r="BJ723" s="233"/>
      <c r="BK723" s="233"/>
      <c r="BL723" s="233"/>
      <c r="BM723" s="233"/>
      <c r="BN723" s="233"/>
      <c r="BO723" s="233"/>
      <c r="BP723" s="233"/>
      <c r="BQ723" s="233"/>
      <c r="BR723" s="233"/>
      <c r="BS723" s="233"/>
      <c r="BT723" s="233"/>
      <c r="BU723" s="233"/>
      <c r="BV723" s="233"/>
      <c r="BW723" s="233"/>
      <c r="BX723" s="233"/>
      <c r="BY723" s="233"/>
      <c r="BZ723" s="233"/>
      <c r="CA723" s="233"/>
      <c r="CB723" s="233"/>
      <c r="CC723" s="233"/>
      <c r="CD723" s="233"/>
      <c r="CE723" s="233"/>
      <c r="CF723" s="233"/>
      <c r="CG723" s="233"/>
      <c r="CH723" s="233"/>
      <c r="CI723" s="233"/>
      <c r="CJ723" s="233"/>
      <c r="CK723" s="233"/>
      <c r="CL723" s="233"/>
      <c r="CM723" s="233"/>
    </row>
    <row r="724" spans="1:91" x14ac:dyDescent="0.2">
      <c r="A724" s="242"/>
      <c r="B724" s="242"/>
      <c r="C724" s="133"/>
      <c r="D724" s="134"/>
      <c r="E724" s="135"/>
      <c r="F724" s="243"/>
      <c r="G724" s="243"/>
      <c r="H724" s="137"/>
      <c r="I724" s="243"/>
      <c r="J724" s="138"/>
      <c r="K724" s="243"/>
      <c r="L724" s="139"/>
      <c r="M724" s="243"/>
      <c r="N724" s="134"/>
      <c r="O724" s="243"/>
      <c r="P724" s="243"/>
      <c r="Q724" s="243"/>
      <c r="R724" s="243"/>
      <c r="S724" s="243"/>
      <c r="T724" s="243"/>
      <c r="U724" s="243"/>
      <c r="V724" s="233"/>
      <c r="W724" s="233"/>
      <c r="X724" s="233"/>
      <c r="Y724" s="233"/>
      <c r="Z724" s="233"/>
      <c r="AA724" s="233"/>
      <c r="AB724" s="233"/>
      <c r="AC724" s="233"/>
      <c r="AD724" s="233"/>
      <c r="AE724" s="233"/>
      <c r="AF724" s="233"/>
      <c r="AG724" s="233"/>
      <c r="AH724" s="233"/>
      <c r="AI724" s="233"/>
      <c r="AJ724" s="233"/>
      <c r="AK724" s="233"/>
      <c r="AL724" s="233"/>
      <c r="AM724" s="233"/>
      <c r="AN724" s="233"/>
      <c r="AO724" s="233"/>
      <c r="AP724" s="233"/>
      <c r="AQ724" s="233"/>
      <c r="AR724" s="233"/>
      <c r="AS724" s="233"/>
      <c r="AT724" s="233"/>
      <c r="AU724" s="233"/>
      <c r="AV724" s="233"/>
      <c r="AW724" s="233"/>
      <c r="AX724" s="233"/>
      <c r="AY724" s="233"/>
      <c r="AZ724" s="233"/>
      <c r="BA724" s="233"/>
      <c r="BB724" s="233"/>
      <c r="BC724" s="233"/>
      <c r="BD724" s="233"/>
      <c r="BE724" s="233"/>
      <c r="BF724" s="233"/>
      <c r="BG724" s="233"/>
      <c r="BH724" s="233"/>
      <c r="BI724" s="233"/>
      <c r="BJ724" s="233"/>
      <c r="BK724" s="233"/>
      <c r="BL724" s="233"/>
      <c r="BM724" s="233"/>
      <c r="BN724" s="233"/>
      <c r="BO724" s="233"/>
      <c r="BP724" s="233"/>
      <c r="BQ724" s="233"/>
      <c r="BR724" s="233"/>
      <c r="BS724" s="233"/>
      <c r="BT724" s="233"/>
      <c r="BU724" s="233"/>
      <c r="BV724" s="233"/>
      <c r="BW724" s="233"/>
      <c r="BX724" s="233"/>
      <c r="BY724" s="233"/>
      <c r="BZ724" s="233"/>
      <c r="CA724" s="233"/>
      <c r="CB724" s="233"/>
      <c r="CC724" s="233"/>
      <c r="CD724" s="233"/>
      <c r="CE724" s="233"/>
      <c r="CF724" s="233"/>
      <c r="CG724" s="233"/>
      <c r="CH724" s="233"/>
      <c r="CI724" s="233"/>
      <c r="CJ724" s="233"/>
      <c r="CK724" s="233"/>
      <c r="CL724" s="233"/>
      <c r="CM724" s="233"/>
    </row>
    <row r="725" spans="1:91" x14ac:dyDescent="0.2">
      <c r="A725" s="242"/>
      <c r="B725" s="242"/>
      <c r="C725" s="133"/>
      <c r="D725" s="134"/>
      <c r="E725" s="135"/>
      <c r="F725" s="243"/>
      <c r="G725" s="243"/>
      <c r="H725" s="137"/>
      <c r="I725" s="243"/>
      <c r="J725" s="138"/>
      <c r="K725" s="243"/>
      <c r="L725" s="139"/>
      <c r="M725" s="243"/>
      <c r="N725" s="134"/>
      <c r="O725" s="243"/>
      <c r="P725" s="243"/>
      <c r="Q725" s="243"/>
      <c r="R725" s="243"/>
      <c r="S725" s="243"/>
      <c r="T725" s="243"/>
      <c r="U725" s="243"/>
      <c r="V725" s="233"/>
      <c r="W725" s="233"/>
      <c r="X725" s="233"/>
      <c r="Y725" s="233"/>
      <c r="Z725" s="233"/>
      <c r="AA725" s="233"/>
      <c r="AB725" s="233"/>
      <c r="AC725" s="233"/>
      <c r="AD725" s="233"/>
      <c r="AE725" s="233"/>
      <c r="AF725" s="233"/>
      <c r="AG725" s="233"/>
      <c r="AH725" s="233"/>
      <c r="AI725" s="233"/>
      <c r="AJ725" s="233"/>
      <c r="AK725" s="233"/>
      <c r="AL725" s="233"/>
      <c r="AM725" s="233"/>
      <c r="AN725" s="233"/>
      <c r="AO725" s="233"/>
      <c r="AP725" s="233"/>
      <c r="AQ725" s="233"/>
      <c r="AR725" s="233"/>
      <c r="AS725" s="233"/>
      <c r="AT725" s="233"/>
      <c r="AU725" s="233"/>
      <c r="AV725" s="233"/>
      <c r="AW725" s="233"/>
      <c r="AX725" s="233"/>
      <c r="AY725" s="233"/>
      <c r="AZ725" s="233"/>
      <c r="BA725" s="233"/>
      <c r="BB725" s="233"/>
      <c r="BC725" s="233"/>
      <c r="BD725" s="233"/>
      <c r="BE725" s="233"/>
      <c r="BF725" s="233"/>
      <c r="BG725" s="233"/>
      <c r="BH725" s="233"/>
      <c r="BI725" s="233"/>
      <c r="BJ725" s="233"/>
      <c r="BK725" s="233"/>
      <c r="BL725" s="233"/>
      <c r="BM725" s="233"/>
      <c r="BN725" s="233"/>
      <c r="BO725" s="233"/>
      <c r="BP725" s="233"/>
      <c r="BQ725" s="233"/>
      <c r="BR725" s="233"/>
      <c r="BS725" s="233"/>
      <c r="BT725" s="233"/>
      <c r="BU725" s="233"/>
      <c r="BV725" s="233"/>
      <c r="BW725" s="233"/>
      <c r="BX725" s="233"/>
      <c r="BY725" s="233"/>
      <c r="BZ725" s="233"/>
      <c r="CA725" s="233"/>
      <c r="CB725" s="233"/>
      <c r="CC725" s="233"/>
      <c r="CD725" s="233"/>
      <c r="CE725" s="233"/>
      <c r="CF725" s="233"/>
      <c r="CG725" s="233"/>
      <c r="CH725" s="233"/>
      <c r="CI725" s="233"/>
      <c r="CJ725" s="233"/>
      <c r="CK725" s="233"/>
      <c r="CL725" s="233"/>
      <c r="CM725" s="233"/>
    </row>
    <row r="726" spans="1:91" x14ac:dyDescent="0.2">
      <c r="A726" s="242"/>
      <c r="B726" s="242"/>
      <c r="C726" s="133"/>
      <c r="D726" s="134"/>
      <c r="E726" s="135"/>
      <c r="F726" s="243"/>
      <c r="G726" s="243"/>
      <c r="H726" s="137"/>
      <c r="I726" s="243"/>
      <c r="J726" s="138"/>
      <c r="K726" s="243"/>
      <c r="L726" s="139"/>
      <c r="M726" s="243"/>
      <c r="N726" s="134"/>
      <c r="O726" s="243"/>
      <c r="P726" s="243"/>
      <c r="Q726" s="243"/>
      <c r="R726" s="243"/>
      <c r="S726" s="243"/>
      <c r="T726" s="243"/>
      <c r="U726" s="243"/>
      <c r="V726" s="233"/>
      <c r="W726" s="233"/>
      <c r="X726" s="233"/>
      <c r="Y726" s="233"/>
      <c r="Z726" s="233"/>
      <c r="AA726" s="233"/>
      <c r="AB726" s="233"/>
      <c r="AC726" s="233"/>
      <c r="AD726" s="233"/>
      <c r="AE726" s="233"/>
      <c r="AF726" s="233"/>
      <c r="AG726" s="233"/>
      <c r="AH726" s="233"/>
      <c r="AI726" s="233"/>
      <c r="AJ726" s="233"/>
      <c r="AK726" s="233"/>
      <c r="AL726" s="233"/>
      <c r="AM726" s="233"/>
      <c r="AN726" s="233"/>
      <c r="AO726" s="233"/>
      <c r="AP726" s="233"/>
      <c r="AQ726" s="233"/>
      <c r="AR726" s="233"/>
      <c r="AS726" s="233"/>
      <c r="AT726" s="233"/>
      <c r="AU726" s="233"/>
      <c r="AV726" s="233"/>
      <c r="AW726" s="233"/>
      <c r="AX726" s="233"/>
      <c r="AY726" s="233"/>
      <c r="AZ726" s="233"/>
      <c r="BA726" s="233"/>
      <c r="BB726" s="233"/>
      <c r="BC726" s="233"/>
      <c r="BD726" s="233"/>
      <c r="BE726" s="233"/>
      <c r="BF726" s="233"/>
      <c r="BG726" s="233"/>
      <c r="BH726" s="233"/>
      <c r="BI726" s="233"/>
      <c r="BJ726" s="233"/>
      <c r="BK726" s="233"/>
      <c r="BL726" s="233"/>
      <c r="BM726" s="233"/>
      <c r="BN726" s="233"/>
      <c r="BO726" s="233"/>
      <c r="BP726" s="233"/>
      <c r="BQ726" s="233"/>
      <c r="BR726" s="233"/>
      <c r="BS726" s="233"/>
      <c r="BT726" s="233"/>
      <c r="BU726" s="233"/>
      <c r="BV726" s="233"/>
      <c r="BW726" s="233"/>
      <c r="BX726" s="233"/>
      <c r="BY726" s="233"/>
      <c r="BZ726" s="233"/>
      <c r="CA726" s="233"/>
      <c r="CB726" s="233"/>
      <c r="CC726" s="233"/>
      <c r="CD726" s="233"/>
      <c r="CE726" s="233"/>
      <c r="CF726" s="233"/>
      <c r="CG726" s="233"/>
      <c r="CH726" s="233"/>
      <c r="CI726" s="233"/>
      <c r="CJ726" s="233"/>
      <c r="CK726" s="233"/>
      <c r="CL726" s="233"/>
      <c r="CM726" s="233"/>
    </row>
    <row r="727" spans="1:91" x14ac:dyDescent="0.2">
      <c r="A727" s="242"/>
      <c r="B727" s="242"/>
      <c r="C727" s="133"/>
      <c r="D727" s="134"/>
      <c r="E727" s="135"/>
      <c r="F727" s="243"/>
      <c r="G727" s="243"/>
      <c r="H727" s="137"/>
      <c r="I727" s="243"/>
      <c r="J727" s="138"/>
      <c r="K727" s="243"/>
      <c r="L727" s="139"/>
      <c r="M727" s="243"/>
      <c r="N727" s="134"/>
      <c r="O727" s="243"/>
      <c r="P727" s="243"/>
      <c r="Q727" s="243"/>
      <c r="R727" s="243"/>
      <c r="S727" s="243"/>
      <c r="T727" s="243"/>
      <c r="U727" s="243"/>
      <c r="V727" s="233"/>
      <c r="W727" s="233"/>
      <c r="X727" s="233"/>
      <c r="Y727" s="233"/>
      <c r="Z727" s="233"/>
      <c r="AA727" s="233"/>
      <c r="AB727" s="233"/>
      <c r="AC727" s="233"/>
      <c r="AD727" s="233"/>
      <c r="AE727" s="233"/>
      <c r="AF727" s="233"/>
      <c r="AG727" s="233"/>
      <c r="AH727" s="233"/>
      <c r="AI727" s="233"/>
      <c r="AJ727" s="233"/>
      <c r="AK727" s="233"/>
      <c r="AL727" s="233"/>
      <c r="AM727" s="233"/>
      <c r="AN727" s="233"/>
      <c r="AO727" s="233"/>
      <c r="AP727" s="233"/>
      <c r="AQ727" s="233"/>
      <c r="AR727" s="233"/>
      <c r="AS727" s="233"/>
      <c r="AT727" s="233"/>
      <c r="AU727" s="233"/>
      <c r="AV727" s="233"/>
      <c r="AW727" s="233"/>
      <c r="AX727" s="233"/>
      <c r="AY727" s="233"/>
      <c r="AZ727" s="233"/>
      <c r="BA727" s="233"/>
      <c r="BB727" s="233"/>
      <c r="BC727" s="233"/>
      <c r="BD727" s="233"/>
      <c r="BE727" s="233"/>
      <c r="BF727" s="233"/>
      <c r="BG727" s="233"/>
      <c r="BH727" s="233"/>
      <c r="BI727" s="233"/>
      <c r="BJ727" s="233"/>
      <c r="BK727" s="233"/>
      <c r="BL727" s="233"/>
      <c r="BM727" s="233"/>
      <c r="BN727" s="233"/>
      <c r="BO727" s="233"/>
      <c r="BP727" s="233"/>
      <c r="BQ727" s="233"/>
      <c r="BR727" s="233"/>
      <c r="BS727" s="233"/>
      <c r="BT727" s="233"/>
      <c r="BU727" s="233"/>
      <c r="BV727" s="233"/>
      <c r="BW727" s="233"/>
      <c r="BX727" s="233"/>
      <c r="BY727" s="233"/>
      <c r="BZ727" s="233"/>
      <c r="CA727" s="233"/>
      <c r="CB727" s="233"/>
      <c r="CC727" s="233"/>
      <c r="CD727" s="233"/>
      <c r="CE727" s="233"/>
      <c r="CF727" s="233"/>
      <c r="CG727" s="233"/>
      <c r="CH727" s="233"/>
      <c r="CI727" s="233"/>
      <c r="CJ727" s="233"/>
      <c r="CK727" s="233"/>
      <c r="CL727" s="233"/>
      <c r="CM727" s="233"/>
    </row>
    <row r="728" spans="1:91" x14ac:dyDescent="0.2">
      <c r="A728" s="242"/>
      <c r="B728" s="242"/>
      <c r="C728" s="133"/>
      <c r="D728" s="134"/>
      <c r="E728" s="135"/>
      <c r="F728" s="243"/>
      <c r="G728" s="243"/>
      <c r="H728" s="137"/>
      <c r="I728" s="243"/>
      <c r="J728" s="138"/>
      <c r="K728" s="243"/>
      <c r="L728" s="139"/>
      <c r="M728" s="243"/>
      <c r="N728" s="134"/>
      <c r="O728" s="243"/>
      <c r="P728" s="243"/>
      <c r="Q728" s="243"/>
      <c r="R728" s="243"/>
      <c r="S728" s="243"/>
      <c r="T728" s="243"/>
      <c r="U728" s="243"/>
      <c r="V728" s="233"/>
      <c r="W728" s="233"/>
      <c r="X728" s="233"/>
      <c r="Y728" s="233"/>
      <c r="Z728" s="233"/>
      <c r="AA728" s="233"/>
      <c r="AB728" s="233"/>
      <c r="AC728" s="233"/>
      <c r="AD728" s="233"/>
      <c r="AE728" s="233"/>
      <c r="AF728" s="233"/>
      <c r="AG728" s="233"/>
      <c r="AH728" s="233"/>
      <c r="AI728" s="233"/>
      <c r="AJ728" s="233"/>
      <c r="AK728" s="233"/>
      <c r="AL728" s="233"/>
      <c r="AM728" s="233"/>
      <c r="AN728" s="233"/>
      <c r="AO728" s="233"/>
      <c r="AP728" s="233"/>
      <c r="AQ728" s="233"/>
      <c r="AR728" s="233"/>
      <c r="AS728" s="233"/>
      <c r="AT728" s="233"/>
      <c r="AU728" s="233"/>
      <c r="AV728" s="233"/>
      <c r="AW728" s="233"/>
      <c r="AX728" s="233"/>
      <c r="AY728" s="233"/>
      <c r="AZ728" s="233"/>
      <c r="BA728" s="233"/>
      <c r="BB728" s="233"/>
      <c r="BC728" s="233"/>
      <c r="BD728" s="233"/>
      <c r="BE728" s="233"/>
      <c r="BF728" s="233"/>
      <c r="BG728" s="233"/>
      <c r="BH728" s="233"/>
      <c r="BI728" s="233"/>
      <c r="BJ728" s="233"/>
      <c r="BK728" s="233"/>
      <c r="BL728" s="233"/>
      <c r="BM728" s="233"/>
      <c r="BN728" s="233"/>
      <c r="BO728" s="233"/>
      <c r="BP728" s="233"/>
      <c r="BQ728" s="233"/>
      <c r="BR728" s="233"/>
      <c r="BS728" s="233"/>
      <c r="BT728" s="233"/>
      <c r="BU728" s="233"/>
      <c r="BV728" s="233"/>
      <c r="BW728" s="233"/>
      <c r="BX728" s="233"/>
      <c r="BY728" s="233"/>
      <c r="BZ728" s="233"/>
      <c r="CA728" s="233"/>
      <c r="CB728" s="233"/>
      <c r="CC728" s="233"/>
      <c r="CD728" s="233"/>
      <c r="CE728" s="233"/>
      <c r="CF728" s="233"/>
      <c r="CG728" s="233"/>
      <c r="CH728" s="233"/>
      <c r="CI728" s="233"/>
      <c r="CJ728" s="233"/>
      <c r="CK728" s="233"/>
      <c r="CL728" s="233"/>
      <c r="CM728" s="233"/>
    </row>
    <row r="729" spans="1:91" x14ac:dyDescent="0.2">
      <c r="A729" s="242"/>
      <c r="B729" s="242"/>
      <c r="C729" s="133"/>
      <c r="D729" s="134"/>
      <c r="E729" s="135"/>
      <c r="F729" s="243"/>
      <c r="G729" s="243"/>
      <c r="H729" s="137"/>
      <c r="I729" s="243"/>
      <c r="J729" s="138"/>
      <c r="K729" s="243"/>
      <c r="L729" s="139"/>
      <c r="M729" s="243"/>
      <c r="N729" s="134"/>
      <c r="O729" s="243"/>
      <c r="P729" s="243"/>
      <c r="Q729" s="243"/>
      <c r="R729" s="243"/>
      <c r="S729" s="243"/>
      <c r="T729" s="243"/>
      <c r="U729" s="243"/>
      <c r="V729" s="233"/>
      <c r="W729" s="233"/>
      <c r="X729" s="233"/>
      <c r="Y729" s="233"/>
      <c r="Z729" s="233"/>
      <c r="AA729" s="233"/>
      <c r="AB729" s="233"/>
      <c r="AC729" s="233"/>
      <c r="AD729" s="233"/>
      <c r="AE729" s="233"/>
      <c r="AF729" s="233"/>
      <c r="AG729" s="233"/>
      <c r="AH729" s="233"/>
      <c r="AI729" s="233"/>
      <c r="AJ729" s="233"/>
      <c r="AK729" s="233"/>
      <c r="AL729" s="233"/>
      <c r="AM729" s="233"/>
      <c r="AN729" s="233"/>
      <c r="AO729" s="233"/>
      <c r="AP729" s="233"/>
      <c r="AQ729" s="233"/>
      <c r="AR729" s="233"/>
      <c r="AS729" s="233"/>
      <c r="AT729" s="233"/>
      <c r="AU729" s="233"/>
      <c r="AV729" s="233"/>
      <c r="AW729" s="233"/>
      <c r="AX729" s="233"/>
      <c r="AY729" s="233"/>
      <c r="AZ729" s="233"/>
      <c r="BA729" s="233"/>
      <c r="BB729" s="233"/>
      <c r="BC729" s="233"/>
      <c r="BD729" s="233"/>
      <c r="BE729" s="233"/>
      <c r="BF729" s="233"/>
      <c r="BG729" s="233"/>
      <c r="BH729" s="233"/>
      <c r="BI729" s="233"/>
      <c r="BJ729" s="233"/>
      <c r="BK729" s="233"/>
      <c r="BL729" s="233"/>
      <c r="BM729" s="233"/>
      <c r="BN729" s="233"/>
      <c r="BO729" s="233"/>
      <c r="BP729" s="233"/>
      <c r="BQ729" s="233"/>
      <c r="BR729" s="233"/>
      <c r="BS729" s="233"/>
      <c r="BT729" s="233"/>
      <c r="BU729" s="233"/>
      <c r="BV729" s="233"/>
      <c r="BW729" s="233"/>
      <c r="BX729" s="233"/>
      <c r="BY729" s="233"/>
      <c r="BZ729" s="233"/>
      <c r="CA729" s="233"/>
      <c r="CB729" s="233"/>
      <c r="CC729" s="233"/>
      <c r="CD729" s="233"/>
      <c r="CE729" s="233"/>
      <c r="CF729" s="233"/>
      <c r="CG729" s="233"/>
      <c r="CH729" s="233"/>
      <c r="CI729" s="233"/>
      <c r="CJ729" s="233"/>
      <c r="CK729" s="233"/>
      <c r="CL729" s="233"/>
      <c r="CM729" s="233"/>
    </row>
    <row r="730" spans="1:91" x14ac:dyDescent="0.2">
      <c r="A730" s="242"/>
      <c r="B730" s="242"/>
      <c r="C730" s="133"/>
      <c r="D730" s="134"/>
      <c r="E730" s="135"/>
      <c r="F730" s="243"/>
      <c r="G730" s="243"/>
      <c r="H730" s="137"/>
      <c r="I730" s="243"/>
      <c r="J730" s="138"/>
      <c r="K730" s="243"/>
      <c r="L730" s="139"/>
      <c r="M730" s="243"/>
      <c r="N730" s="134"/>
      <c r="O730" s="243"/>
      <c r="P730" s="243"/>
      <c r="Q730" s="243"/>
      <c r="R730" s="243"/>
      <c r="S730" s="243"/>
      <c r="T730" s="243"/>
      <c r="U730" s="243"/>
      <c r="V730" s="233"/>
      <c r="W730" s="233"/>
      <c r="X730" s="233"/>
      <c r="Y730" s="233"/>
      <c r="Z730" s="233"/>
      <c r="AA730" s="233"/>
      <c r="AB730" s="233"/>
      <c r="AC730" s="233"/>
      <c r="AD730" s="233"/>
      <c r="AE730" s="233"/>
      <c r="AF730" s="233"/>
      <c r="AG730" s="233"/>
      <c r="AH730" s="233"/>
      <c r="AI730" s="233"/>
      <c r="AJ730" s="233"/>
      <c r="AK730" s="233"/>
      <c r="AL730" s="233"/>
      <c r="AM730" s="233"/>
      <c r="AN730" s="233"/>
      <c r="AO730" s="233"/>
      <c r="AP730" s="233"/>
      <c r="AQ730" s="233"/>
      <c r="AR730" s="233"/>
      <c r="AS730" s="233"/>
      <c r="AT730" s="233"/>
      <c r="AU730" s="233"/>
      <c r="AV730" s="233"/>
      <c r="AW730" s="233"/>
      <c r="AX730" s="233"/>
      <c r="AY730" s="233"/>
      <c r="AZ730" s="233"/>
      <c r="BA730" s="233"/>
      <c r="BB730" s="233"/>
      <c r="BC730" s="233"/>
      <c r="BD730" s="233"/>
      <c r="BE730" s="233"/>
      <c r="BF730" s="233"/>
      <c r="BG730" s="233"/>
      <c r="BH730" s="233"/>
      <c r="BI730" s="233"/>
      <c r="BJ730" s="233"/>
      <c r="BK730" s="233"/>
      <c r="BL730" s="233"/>
      <c r="BM730" s="233"/>
      <c r="BN730" s="233"/>
      <c r="BO730" s="233"/>
      <c r="BP730" s="233"/>
      <c r="BQ730" s="233"/>
      <c r="BR730" s="233"/>
      <c r="BS730" s="233"/>
      <c r="BT730" s="233"/>
      <c r="BU730" s="233"/>
      <c r="BV730" s="233"/>
      <c r="BW730" s="233"/>
      <c r="BX730" s="233"/>
      <c r="BY730" s="233"/>
      <c r="BZ730" s="233"/>
      <c r="CA730" s="233"/>
      <c r="CB730" s="233"/>
      <c r="CC730" s="233"/>
      <c r="CD730" s="233"/>
      <c r="CE730" s="233"/>
      <c r="CF730" s="233"/>
      <c r="CG730" s="233"/>
      <c r="CH730" s="233"/>
      <c r="CI730" s="233"/>
      <c r="CJ730" s="233"/>
      <c r="CK730" s="233"/>
      <c r="CL730" s="233"/>
      <c r="CM730" s="233"/>
    </row>
    <row r="731" spans="1:91" x14ac:dyDescent="0.2">
      <c r="A731" s="242"/>
      <c r="B731" s="242"/>
      <c r="C731" s="133"/>
      <c r="D731" s="134"/>
      <c r="E731" s="135"/>
      <c r="F731" s="243"/>
      <c r="G731" s="243"/>
      <c r="H731" s="137"/>
      <c r="I731" s="243"/>
      <c r="J731" s="138"/>
      <c r="K731" s="243"/>
      <c r="L731" s="139"/>
      <c r="M731" s="243"/>
      <c r="N731" s="134"/>
      <c r="O731" s="243"/>
      <c r="P731" s="243"/>
      <c r="Q731" s="243"/>
      <c r="R731" s="243"/>
      <c r="S731" s="243"/>
      <c r="T731" s="243"/>
      <c r="U731" s="243"/>
      <c r="V731" s="233"/>
      <c r="W731" s="233"/>
      <c r="X731" s="233"/>
      <c r="Y731" s="233"/>
      <c r="Z731" s="233"/>
      <c r="AA731" s="233"/>
      <c r="AB731" s="233"/>
      <c r="AC731" s="233"/>
      <c r="AD731" s="233"/>
      <c r="AE731" s="233"/>
      <c r="AF731" s="233"/>
      <c r="AG731" s="233"/>
      <c r="AH731" s="233"/>
      <c r="AI731" s="233"/>
      <c r="AJ731" s="233"/>
      <c r="AK731" s="233"/>
      <c r="AL731" s="233"/>
      <c r="AM731" s="233"/>
      <c r="AN731" s="233"/>
      <c r="AO731" s="233"/>
      <c r="AP731" s="233"/>
      <c r="AQ731" s="233"/>
      <c r="AR731" s="233"/>
      <c r="AS731" s="233"/>
      <c r="AT731" s="233"/>
      <c r="AU731" s="233"/>
      <c r="AV731" s="233"/>
      <c r="AW731" s="233"/>
      <c r="AX731" s="233"/>
      <c r="AY731" s="233"/>
      <c r="AZ731" s="233"/>
      <c r="BA731" s="233"/>
      <c r="BB731" s="233"/>
      <c r="BC731" s="233"/>
      <c r="BD731" s="233"/>
      <c r="BE731" s="233"/>
      <c r="BF731" s="233"/>
      <c r="BG731" s="233"/>
      <c r="BH731" s="233"/>
      <c r="BI731" s="233"/>
      <c r="BJ731" s="233"/>
      <c r="BK731" s="233"/>
      <c r="BL731" s="233"/>
      <c r="BM731" s="233"/>
      <c r="BN731" s="233"/>
      <c r="BO731" s="233"/>
      <c r="BP731" s="233"/>
      <c r="BQ731" s="233"/>
      <c r="BR731" s="233"/>
      <c r="BS731" s="233"/>
      <c r="BT731" s="233"/>
      <c r="BU731" s="233"/>
      <c r="BV731" s="233"/>
      <c r="BW731" s="233"/>
      <c r="BX731" s="233"/>
      <c r="BY731" s="233"/>
      <c r="BZ731" s="233"/>
      <c r="CA731" s="233"/>
      <c r="CB731" s="233"/>
      <c r="CC731" s="233"/>
      <c r="CD731" s="233"/>
      <c r="CE731" s="233"/>
      <c r="CF731" s="233"/>
      <c r="CG731" s="233"/>
      <c r="CH731" s="233"/>
      <c r="CI731" s="233"/>
      <c r="CJ731" s="233"/>
      <c r="CK731" s="233"/>
      <c r="CL731" s="233"/>
      <c r="CM731" s="233"/>
    </row>
    <row r="732" spans="1:91" x14ac:dyDescent="0.2">
      <c r="A732" s="242"/>
      <c r="B732" s="242"/>
      <c r="C732" s="133"/>
      <c r="D732" s="134"/>
      <c r="E732" s="135"/>
      <c r="F732" s="243"/>
      <c r="G732" s="243"/>
      <c r="H732" s="137"/>
      <c r="I732" s="243"/>
      <c r="J732" s="138"/>
      <c r="K732" s="243"/>
      <c r="L732" s="139"/>
      <c r="M732" s="243"/>
      <c r="N732" s="134"/>
      <c r="O732" s="243"/>
      <c r="P732" s="243"/>
      <c r="Q732" s="243"/>
      <c r="R732" s="243"/>
      <c r="S732" s="243"/>
      <c r="T732" s="243"/>
      <c r="U732" s="243"/>
      <c r="V732" s="233"/>
      <c r="W732" s="233"/>
      <c r="X732" s="233"/>
      <c r="Y732" s="233"/>
      <c r="Z732" s="233"/>
      <c r="AA732" s="233"/>
      <c r="AB732" s="233"/>
      <c r="AC732" s="233"/>
      <c r="AD732" s="233"/>
      <c r="AE732" s="233"/>
      <c r="AF732" s="233"/>
      <c r="AG732" s="233"/>
      <c r="AH732" s="233"/>
      <c r="AI732" s="233"/>
      <c r="AJ732" s="233"/>
      <c r="AK732" s="233"/>
      <c r="AL732" s="233"/>
      <c r="AM732" s="233"/>
      <c r="AN732" s="233"/>
      <c r="AO732" s="233"/>
      <c r="AP732" s="233"/>
      <c r="AQ732" s="233"/>
      <c r="AR732" s="233"/>
      <c r="AS732" s="233"/>
      <c r="AT732" s="233"/>
      <c r="AU732" s="233"/>
      <c r="AV732" s="233"/>
      <c r="AW732" s="233"/>
      <c r="AX732" s="233"/>
      <c r="AY732" s="233"/>
      <c r="AZ732" s="233"/>
      <c r="BA732" s="233"/>
      <c r="BB732" s="233"/>
      <c r="BC732" s="233"/>
      <c r="BD732" s="233"/>
      <c r="BE732" s="233"/>
      <c r="BF732" s="233"/>
      <c r="BG732" s="233"/>
      <c r="BH732" s="233"/>
      <c r="BI732" s="233"/>
      <c r="BJ732" s="233"/>
      <c r="BK732" s="233"/>
      <c r="BL732" s="233"/>
      <c r="BM732" s="233"/>
      <c r="BN732" s="233"/>
      <c r="BO732" s="233"/>
      <c r="BP732" s="233"/>
      <c r="BQ732" s="233"/>
      <c r="BR732" s="233"/>
      <c r="BS732" s="233"/>
      <c r="BT732" s="233"/>
      <c r="BU732" s="233"/>
      <c r="BV732" s="233"/>
      <c r="BW732" s="233"/>
      <c r="BX732" s="233"/>
      <c r="BY732" s="233"/>
      <c r="BZ732" s="233"/>
      <c r="CA732" s="233"/>
      <c r="CB732" s="233"/>
      <c r="CC732" s="233"/>
      <c r="CD732" s="233"/>
      <c r="CE732" s="233"/>
      <c r="CF732" s="233"/>
      <c r="CG732" s="233"/>
      <c r="CH732" s="233"/>
      <c r="CI732" s="233"/>
      <c r="CJ732" s="233"/>
      <c r="CK732" s="233"/>
      <c r="CL732" s="233"/>
      <c r="CM732" s="233"/>
    </row>
    <row r="733" spans="1:91" x14ac:dyDescent="0.2">
      <c r="A733" s="242"/>
      <c r="B733" s="242"/>
      <c r="C733" s="133"/>
      <c r="D733" s="134"/>
      <c r="E733" s="135"/>
      <c r="F733" s="243"/>
      <c r="G733" s="243"/>
      <c r="H733" s="137"/>
      <c r="I733" s="243"/>
      <c r="J733" s="138"/>
      <c r="K733" s="243"/>
      <c r="L733" s="139"/>
      <c r="M733" s="243"/>
      <c r="N733" s="134"/>
      <c r="O733" s="243"/>
      <c r="P733" s="243"/>
      <c r="Q733" s="243"/>
      <c r="R733" s="243"/>
      <c r="S733" s="243"/>
      <c r="T733" s="243"/>
      <c r="U733" s="243"/>
      <c r="V733" s="233"/>
      <c r="W733" s="233"/>
      <c r="X733" s="233"/>
      <c r="Y733" s="233"/>
      <c r="Z733" s="233"/>
      <c r="AA733" s="233"/>
      <c r="AB733" s="233"/>
      <c r="AC733" s="233"/>
      <c r="AD733" s="233"/>
      <c r="AE733" s="233"/>
      <c r="AF733" s="233"/>
      <c r="AG733" s="233"/>
      <c r="AH733" s="233"/>
      <c r="AI733" s="233"/>
      <c r="AJ733" s="233"/>
      <c r="AK733" s="233"/>
      <c r="AL733" s="233"/>
      <c r="AM733" s="233"/>
      <c r="AN733" s="233"/>
      <c r="AO733" s="233"/>
      <c r="AP733" s="233"/>
      <c r="AQ733" s="233"/>
      <c r="AR733" s="233"/>
      <c r="AS733" s="233"/>
      <c r="AT733" s="233"/>
      <c r="AU733" s="233"/>
      <c r="AV733" s="233"/>
      <c r="AW733" s="233"/>
      <c r="AX733" s="233"/>
      <c r="AY733" s="233"/>
      <c r="AZ733" s="233"/>
      <c r="BA733" s="233"/>
      <c r="BB733" s="233"/>
      <c r="BC733" s="233"/>
      <c r="BD733" s="233"/>
      <c r="BE733" s="233"/>
      <c r="BF733" s="233"/>
      <c r="BG733" s="233"/>
      <c r="BH733" s="233"/>
      <c r="BI733" s="233"/>
      <c r="BJ733" s="233"/>
      <c r="BK733" s="233"/>
      <c r="BL733" s="233"/>
      <c r="BM733" s="233"/>
      <c r="BN733" s="233"/>
      <c r="BO733" s="233"/>
      <c r="BP733" s="233"/>
      <c r="BQ733" s="233"/>
      <c r="BR733" s="233"/>
      <c r="BS733" s="233"/>
      <c r="BT733" s="233"/>
      <c r="BU733" s="233"/>
      <c r="BV733" s="233"/>
      <c r="BW733" s="233"/>
      <c r="BX733" s="233"/>
      <c r="BY733" s="233"/>
      <c r="BZ733" s="233"/>
      <c r="CA733" s="233"/>
      <c r="CB733" s="233"/>
      <c r="CC733" s="233"/>
      <c r="CD733" s="233"/>
      <c r="CE733" s="233"/>
      <c r="CF733" s="233"/>
      <c r="CG733" s="233"/>
      <c r="CH733" s="233"/>
      <c r="CI733" s="233"/>
      <c r="CJ733" s="233"/>
      <c r="CK733" s="233"/>
      <c r="CL733" s="233"/>
      <c r="CM733" s="233"/>
    </row>
    <row r="734" spans="1:91" x14ac:dyDescent="0.2">
      <c r="A734" s="242"/>
      <c r="B734" s="242"/>
      <c r="C734" s="133"/>
      <c r="D734" s="134"/>
      <c r="E734" s="135"/>
      <c r="F734" s="243"/>
      <c r="G734" s="243"/>
      <c r="H734" s="137"/>
      <c r="I734" s="243"/>
      <c r="J734" s="138"/>
      <c r="K734" s="243"/>
      <c r="L734" s="139"/>
      <c r="M734" s="243"/>
      <c r="N734" s="134"/>
      <c r="O734" s="243"/>
      <c r="P734" s="243"/>
      <c r="Q734" s="243"/>
      <c r="R734" s="243"/>
      <c r="S734" s="243"/>
      <c r="T734" s="243"/>
      <c r="U734" s="243"/>
      <c r="V734" s="233"/>
      <c r="W734" s="233"/>
      <c r="X734" s="233"/>
      <c r="Y734" s="233"/>
      <c r="Z734" s="233"/>
      <c r="AA734" s="233"/>
      <c r="AB734" s="233"/>
      <c r="AC734" s="233"/>
      <c r="AD734" s="233"/>
      <c r="AE734" s="233"/>
      <c r="AF734" s="233"/>
      <c r="AG734" s="233"/>
      <c r="AH734" s="233"/>
      <c r="AI734" s="233"/>
      <c r="AJ734" s="233"/>
      <c r="AK734" s="233"/>
      <c r="AL734" s="233"/>
      <c r="AM734" s="233"/>
      <c r="AN734" s="233"/>
      <c r="AO734" s="233"/>
      <c r="AP734" s="233"/>
      <c r="AQ734" s="233"/>
      <c r="AR734" s="233"/>
      <c r="AS734" s="233"/>
      <c r="AT734" s="233"/>
      <c r="AU734" s="233"/>
      <c r="AV734" s="233"/>
      <c r="AW734" s="233"/>
      <c r="AX734" s="233"/>
      <c r="AY734" s="233"/>
      <c r="AZ734" s="233"/>
      <c r="BA734" s="233"/>
      <c r="BB734" s="233"/>
      <c r="BC734" s="233"/>
      <c r="BD734" s="233"/>
      <c r="BE734" s="233"/>
      <c r="BF734" s="233"/>
      <c r="BG734" s="233"/>
      <c r="BH734" s="233"/>
      <c r="BI734" s="233"/>
      <c r="BJ734" s="233"/>
      <c r="BK734" s="233"/>
      <c r="BL734" s="233"/>
      <c r="BM734" s="233"/>
      <c r="BN734" s="233"/>
      <c r="BO734" s="233"/>
      <c r="BP734" s="233"/>
      <c r="BQ734" s="233"/>
      <c r="BR734" s="233"/>
      <c r="BS734" s="233"/>
      <c r="BT734" s="233"/>
      <c r="BU734" s="233"/>
      <c r="BV734" s="233"/>
      <c r="BW734" s="233"/>
      <c r="BX734" s="233"/>
      <c r="BY734" s="233"/>
      <c r="BZ734" s="233"/>
      <c r="CA734" s="233"/>
      <c r="CB734" s="233"/>
      <c r="CC734" s="233"/>
      <c r="CD734" s="233"/>
      <c r="CE734" s="233"/>
      <c r="CF734" s="233"/>
      <c r="CG734" s="233"/>
      <c r="CH734" s="233"/>
      <c r="CI734" s="233"/>
      <c r="CJ734" s="233"/>
      <c r="CK734" s="233"/>
      <c r="CL734" s="233"/>
      <c r="CM734" s="233"/>
    </row>
    <row r="735" spans="1:91" x14ac:dyDescent="0.2">
      <c r="A735" s="242"/>
      <c r="B735" s="242"/>
      <c r="C735" s="133"/>
      <c r="D735" s="134"/>
      <c r="E735" s="135"/>
      <c r="F735" s="243"/>
      <c r="G735" s="243"/>
      <c r="H735" s="137"/>
      <c r="I735" s="243"/>
      <c r="J735" s="138"/>
      <c r="K735" s="243"/>
      <c r="L735" s="139"/>
      <c r="M735" s="243"/>
      <c r="N735" s="134"/>
      <c r="O735" s="243"/>
      <c r="P735" s="243"/>
      <c r="Q735" s="243"/>
      <c r="R735" s="243"/>
      <c r="S735" s="243"/>
      <c r="T735" s="243"/>
      <c r="U735" s="243"/>
      <c r="V735" s="233"/>
      <c r="W735" s="233"/>
      <c r="X735" s="233"/>
      <c r="Y735" s="233"/>
      <c r="Z735" s="233"/>
      <c r="AA735" s="233"/>
      <c r="AB735" s="233"/>
      <c r="AC735" s="233"/>
      <c r="AD735" s="233"/>
      <c r="AE735" s="233"/>
      <c r="AF735" s="233"/>
      <c r="AG735" s="233"/>
      <c r="AH735" s="233"/>
      <c r="AI735" s="233"/>
      <c r="AJ735" s="233"/>
      <c r="AK735" s="233"/>
      <c r="AL735" s="233"/>
      <c r="AM735" s="233"/>
      <c r="AN735" s="233"/>
      <c r="AO735" s="233"/>
      <c r="AP735" s="233"/>
      <c r="AQ735" s="233"/>
      <c r="AR735" s="233"/>
      <c r="AS735" s="233"/>
      <c r="AT735" s="233"/>
      <c r="AU735" s="233"/>
      <c r="AV735" s="233"/>
      <c r="AW735" s="233"/>
      <c r="AX735" s="233"/>
      <c r="AY735" s="233"/>
      <c r="AZ735" s="233"/>
      <c r="BA735" s="233"/>
      <c r="BB735" s="233"/>
      <c r="BC735" s="233"/>
      <c r="BD735" s="233"/>
      <c r="BE735" s="233"/>
      <c r="BF735" s="233"/>
      <c r="BG735" s="233"/>
      <c r="BH735" s="233"/>
      <c r="BI735" s="233"/>
      <c r="BJ735" s="233"/>
      <c r="BK735" s="233"/>
      <c r="BL735" s="233"/>
      <c r="BM735" s="233"/>
      <c r="BN735" s="233"/>
      <c r="BO735" s="233"/>
      <c r="BP735" s="233"/>
      <c r="BQ735" s="233"/>
      <c r="BR735" s="233"/>
      <c r="BS735" s="233"/>
      <c r="BT735" s="233"/>
      <c r="BU735" s="233"/>
      <c r="BV735" s="233"/>
      <c r="BW735" s="233"/>
      <c r="BX735" s="233"/>
      <c r="BY735" s="233"/>
      <c r="BZ735" s="233"/>
      <c r="CA735" s="233"/>
      <c r="CB735" s="233"/>
      <c r="CC735" s="233"/>
      <c r="CD735" s="233"/>
      <c r="CE735" s="233"/>
      <c r="CF735" s="233"/>
      <c r="CG735" s="233"/>
      <c r="CH735" s="233"/>
      <c r="CI735" s="233"/>
      <c r="CJ735" s="233"/>
      <c r="CK735" s="233"/>
      <c r="CL735" s="233"/>
      <c r="CM735" s="233"/>
    </row>
    <row r="736" spans="1:91" x14ac:dyDescent="0.2">
      <c r="A736" s="242"/>
      <c r="B736" s="242"/>
      <c r="C736" s="133"/>
      <c r="D736" s="134"/>
      <c r="E736" s="135"/>
      <c r="F736" s="243"/>
      <c r="G736" s="243"/>
      <c r="H736" s="137"/>
      <c r="I736" s="243"/>
      <c r="J736" s="138"/>
      <c r="K736" s="243"/>
      <c r="L736" s="139"/>
      <c r="M736" s="243"/>
      <c r="N736" s="134"/>
      <c r="O736" s="243"/>
      <c r="P736" s="243"/>
      <c r="Q736" s="152"/>
      <c r="R736" s="243"/>
      <c r="S736" s="243"/>
      <c r="T736" s="243"/>
      <c r="U736" s="243"/>
      <c r="V736" s="233"/>
      <c r="W736" s="233"/>
      <c r="X736" s="233"/>
      <c r="Y736" s="233"/>
      <c r="Z736" s="233"/>
      <c r="AA736" s="233"/>
      <c r="AB736" s="233"/>
      <c r="AC736" s="233"/>
      <c r="AD736" s="233"/>
      <c r="AE736" s="233"/>
      <c r="AF736" s="233"/>
      <c r="AG736" s="233"/>
      <c r="AH736" s="233"/>
      <c r="AI736" s="233"/>
      <c r="AJ736" s="233"/>
      <c r="AK736" s="233"/>
      <c r="AL736" s="233"/>
      <c r="AM736" s="233"/>
      <c r="AN736" s="233"/>
      <c r="AO736" s="233"/>
      <c r="AP736" s="233"/>
      <c r="AQ736" s="233"/>
      <c r="AR736" s="233"/>
      <c r="AS736" s="233"/>
      <c r="AT736" s="233"/>
      <c r="AU736" s="233"/>
      <c r="AV736" s="233"/>
      <c r="AW736" s="233"/>
      <c r="AX736" s="233"/>
      <c r="AY736" s="233"/>
      <c r="AZ736" s="233"/>
      <c r="BA736" s="233"/>
      <c r="BB736" s="233"/>
      <c r="BC736" s="233"/>
      <c r="BD736" s="233"/>
      <c r="BE736" s="233"/>
      <c r="BF736" s="233"/>
      <c r="BG736" s="233"/>
      <c r="BH736" s="233"/>
      <c r="BI736" s="233"/>
      <c r="BJ736" s="233"/>
      <c r="BK736" s="233"/>
      <c r="BL736" s="233"/>
      <c r="BM736" s="233"/>
      <c r="BN736" s="233"/>
      <c r="BO736" s="233"/>
      <c r="BP736" s="233"/>
      <c r="BQ736" s="233"/>
      <c r="BR736" s="233"/>
      <c r="BS736" s="233"/>
      <c r="BT736" s="233"/>
      <c r="BU736" s="233"/>
      <c r="BV736" s="233"/>
      <c r="BW736" s="233"/>
      <c r="BX736" s="233"/>
      <c r="BY736" s="233"/>
      <c r="BZ736" s="233"/>
      <c r="CA736" s="233"/>
      <c r="CB736" s="233"/>
      <c r="CC736" s="233"/>
      <c r="CD736" s="233"/>
      <c r="CE736" s="233"/>
      <c r="CF736" s="233"/>
      <c r="CG736" s="233"/>
      <c r="CH736" s="233"/>
      <c r="CI736" s="233"/>
      <c r="CJ736" s="233"/>
      <c r="CK736" s="233"/>
      <c r="CL736" s="233"/>
      <c r="CM736" s="233"/>
    </row>
    <row r="737" spans="1:91" x14ac:dyDescent="0.2">
      <c r="A737" s="242"/>
      <c r="B737" s="242"/>
      <c r="C737" s="133"/>
      <c r="D737" s="134"/>
      <c r="E737" s="135"/>
      <c r="F737" s="243"/>
      <c r="G737" s="243"/>
      <c r="H737" s="137"/>
      <c r="I737" s="243"/>
      <c r="J737" s="138"/>
      <c r="K737" s="243"/>
      <c r="L737" s="139"/>
      <c r="M737" s="243"/>
      <c r="N737" s="134"/>
      <c r="O737" s="243"/>
      <c r="P737" s="243"/>
      <c r="Q737" s="243"/>
      <c r="R737" s="243"/>
      <c r="S737" s="243"/>
      <c r="T737" s="243"/>
      <c r="U737" s="243"/>
      <c r="V737" s="233"/>
      <c r="W737" s="233"/>
      <c r="X737" s="233"/>
      <c r="Y737" s="233"/>
      <c r="Z737" s="233"/>
      <c r="AA737" s="233"/>
      <c r="AB737" s="233"/>
      <c r="AC737" s="233"/>
      <c r="AD737" s="233"/>
      <c r="AE737" s="233"/>
      <c r="AF737" s="233"/>
      <c r="AG737" s="233"/>
      <c r="AH737" s="233"/>
      <c r="AI737" s="233"/>
      <c r="AJ737" s="233"/>
      <c r="AK737" s="233"/>
      <c r="AL737" s="233"/>
      <c r="AM737" s="233"/>
      <c r="AN737" s="233"/>
      <c r="AO737" s="233"/>
      <c r="AP737" s="233"/>
      <c r="AQ737" s="233"/>
      <c r="AR737" s="233"/>
      <c r="AS737" s="233"/>
      <c r="AT737" s="233"/>
      <c r="AU737" s="233"/>
      <c r="AV737" s="233"/>
      <c r="AW737" s="233"/>
      <c r="AX737" s="233"/>
      <c r="AY737" s="233"/>
      <c r="AZ737" s="233"/>
      <c r="BA737" s="233"/>
      <c r="BB737" s="233"/>
      <c r="BC737" s="233"/>
      <c r="BD737" s="233"/>
      <c r="BE737" s="233"/>
      <c r="BF737" s="233"/>
      <c r="BG737" s="233"/>
      <c r="BH737" s="233"/>
      <c r="BI737" s="233"/>
      <c r="BJ737" s="233"/>
      <c r="BK737" s="233"/>
      <c r="BL737" s="233"/>
      <c r="BM737" s="233"/>
      <c r="BN737" s="233"/>
      <c r="BO737" s="233"/>
      <c r="BP737" s="233"/>
      <c r="BQ737" s="233"/>
      <c r="BR737" s="233"/>
      <c r="BS737" s="233"/>
      <c r="BT737" s="233"/>
      <c r="BU737" s="233"/>
      <c r="BV737" s="233"/>
      <c r="BW737" s="233"/>
      <c r="BX737" s="233"/>
      <c r="BY737" s="233"/>
      <c r="BZ737" s="233"/>
      <c r="CA737" s="233"/>
      <c r="CB737" s="233"/>
      <c r="CC737" s="233"/>
      <c r="CD737" s="233"/>
      <c r="CE737" s="233"/>
      <c r="CF737" s="233"/>
      <c r="CG737" s="233"/>
      <c r="CH737" s="233"/>
      <c r="CI737" s="233"/>
      <c r="CJ737" s="233"/>
      <c r="CK737" s="233"/>
      <c r="CL737" s="233"/>
      <c r="CM737" s="233"/>
    </row>
    <row r="738" spans="1:91" x14ac:dyDescent="0.2">
      <c r="A738" s="242"/>
      <c r="B738" s="242"/>
      <c r="C738" s="133"/>
      <c r="D738" s="134"/>
      <c r="E738" s="135"/>
      <c r="F738" s="243"/>
      <c r="G738" s="243"/>
      <c r="H738" s="137"/>
      <c r="I738" s="243"/>
      <c r="J738" s="138"/>
      <c r="K738" s="243"/>
      <c r="L738" s="139"/>
      <c r="M738" s="243"/>
      <c r="N738" s="134"/>
      <c r="O738" s="243"/>
      <c r="P738" s="243"/>
      <c r="Q738" s="243"/>
      <c r="R738" s="243"/>
      <c r="S738" s="243"/>
      <c r="T738" s="243"/>
      <c r="U738" s="243"/>
      <c r="V738" s="233"/>
      <c r="W738" s="233"/>
      <c r="X738" s="233"/>
      <c r="Y738" s="233"/>
      <c r="Z738" s="233"/>
      <c r="AA738" s="233"/>
      <c r="AB738" s="233"/>
      <c r="AC738" s="233"/>
      <c r="AD738" s="233"/>
      <c r="AE738" s="233"/>
      <c r="AF738" s="233"/>
      <c r="AG738" s="233"/>
      <c r="AH738" s="233"/>
      <c r="AI738" s="233"/>
      <c r="AJ738" s="233"/>
      <c r="AK738" s="233"/>
      <c r="AL738" s="233"/>
      <c r="AM738" s="233"/>
      <c r="AN738" s="233"/>
      <c r="AO738" s="233"/>
      <c r="AP738" s="233"/>
      <c r="AQ738" s="233"/>
      <c r="AR738" s="233"/>
      <c r="AS738" s="233"/>
      <c r="AT738" s="233"/>
      <c r="AU738" s="233"/>
      <c r="AV738" s="233"/>
      <c r="AW738" s="233"/>
      <c r="AX738" s="233"/>
      <c r="AY738" s="233"/>
      <c r="AZ738" s="233"/>
      <c r="BA738" s="233"/>
      <c r="BB738" s="233"/>
      <c r="BC738" s="233"/>
      <c r="BD738" s="233"/>
      <c r="BE738" s="233"/>
      <c r="BF738" s="233"/>
      <c r="BG738" s="233"/>
      <c r="BH738" s="233"/>
      <c r="BI738" s="233"/>
      <c r="BJ738" s="233"/>
      <c r="BK738" s="233"/>
      <c r="BL738" s="233"/>
      <c r="BM738" s="233"/>
      <c r="BN738" s="233"/>
      <c r="BO738" s="233"/>
      <c r="BP738" s="233"/>
      <c r="BQ738" s="233"/>
      <c r="BR738" s="233"/>
      <c r="BS738" s="233"/>
      <c r="BT738" s="233"/>
      <c r="BU738" s="233"/>
      <c r="BV738" s="233"/>
      <c r="BW738" s="233"/>
      <c r="BX738" s="233"/>
      <c r="BY738" s="233"/>
      <c r="BZ738" s="233"/>
      <c r="CA738" s="233"/>
      <c r="CB738" s="233"/>
      <c r="CC738" s="233"/>
      <c r="CD738" s="233"/>
      <c r="CE738" s="233"/>
      <c r="CF738" s="233"/>
      <c r="CG738" s="233"/>
      <c r="CH738" s="233"/>
      <c r="CI738" s="233"/>
      <c r="CJ738" s="233"/>
      <c r="CK738" s="233"/>
      <c r="CL738" s="233"/>
      <c r="CM738" s="233"/>
    </row>
    <row r="739" spans="1:91" x14ac:dyDescent="0.2">
      <c r="A739" s="132"/>
      <c r="B739" s="246"/>
      <c r="C739" s="247"/>
      <c r="D739" s="248"/>
      <c r="E739" s="246"/>
      <c r="F739" s="246"/>
      <c r="G739" s="246"/>
      <c r="H739" s="254"/>
      <c r="I739" s="246"/>
      <c r="J739" s="246"/>
      <c r="K739" s="246"/>
      <c r="L739" s="249"/>
      <c r="M739" s="243"/>
      <c r="N739" s="248"/>
      <c r="O739" s="246"/>
      <c r="P739" s="246"/>
      <c r="Q739" s="246"/>
      <c r="R739" s="246"/>
      <c r="S739" s="246"/>
      <c r="T739" s="246"/>
      <c r="U739" s="246"/>
    </row>
    <row r="740" spans="1:91" x14ac:dyDescent="0.2">
      <c r="A740" s="132"/>
      <c r="B740" s="246"/>
      <c r="C740" s="247"/>
      <c r="D740" s="248"/>
      <c r="E740" s="246"/>
      <c r="F740" s="246"/>
      <c r="G740" s="246"/>
      <c r="H740" s="255"/>
      <c r="I740" s="246"/>
      <c r="J740" s="246"/>
      <c r="K740" s="246"/>
      <c r="L740" s="249"/>
      <c r="M740" s="243"/>
      <c r="N740" s="248"/>
      <c r="O740" s="246"/>
      <c r="P740" s="246"/>
      <c r="Q740" s="246"/>
      <c r="R740" s="246"/>
      <c r="S740" s="246"/>
      <c r="T740" s="246"/>
      <c r="U740" s="246"/>
    </row>
    <row r="741" spans="1:91" x14ac:dyDescent="0.2">
      <c r="A741" s="132"/>
      <c r="B741" s="246"/>
      <c r="C741" s="247"/>
      <c r="D741" s="248"/>
      <c r="E741" s="246"/>
      <c r="F741" s="246"/>
      <c r="G741" s="246"/>
      <c r="H741" s="255"/>
      <c r="I741" s="246"/>
      <c r="J741" s="246"/>
      <c r="K741" s="246"/>
      <c r="L741" s="249"/>
      <c r="M741" s="243"/>
      <c r="N741" s="248"/>
      <c r="O741" s="246"/>
      <c r="P741" s="246"/>
      <c r="Q741" s="246"/>
      <c r="R741" s="246"/>
      <c r="S741" s="246"/>
      <c r="T741" s="246"/>
      <c r="U741" s="246"/>
    </row>
    <row r="742" spans="1:91" x14ac:dyDescent="0.2">
      <c r="A742" s="132"/>
      <c r="B742" s="246"/>
      <c r="C742" s="247"/>
      <c r="D742" s="248"/>
      <c r="E742" s="246"/>
      <c r="F742" s="254"/>
      <c r="G742" s="246"/>
      <c r="H742" s="246"/>
      <c r="I742" s="246"/>
      <c r="J742" s="254"/>
      <c r="K742" s="246"/>
      <c r="L742" s="249"/>
      <c r="M742" s="243"/>
      <c r="N742" s="248"/>
      <c r="O742" s="246"/>
      <c r="P742" s="246"/>
      <c r="Q742" s="246"/>
      <c r="R742" s="246"/>
      <c r="S742" s="246"/>
      <c r="T742" s="246"/>
      <c r="U742" s="246"/>
    </row>
    <row r="743" spans="1:91" x14ac:dyDescent="0.2">
      <c r="A743" s="132"/>
      <c r="B743" s="246"/>
      <c r="C743" s="247"/>
      <c r="D743" s="248"/>
      <c r="E743" s="246"/>
      <c r="F743" s="246"/>
      <c r="G743" s="246"/>
      <c r="H743" s="246"/>
      <c r="I743" s="246"/>
      <c r="J743" s="246"/>
      <c r="K743" s="246"/>
      <c r="L743" s="249"/>
      <c r="M743" s="243"/>
      <c r="N743" s="248"/>
      <c r="O743" s="246"/>
      <c r="P743" s="246"/>
      <c r="Q743" s="246"/>
      <c r="R743" s="246"/>
      <c r="S743" s="246"/>
      <c r="T743" s="246"/>
      <c r="U743" s="246"/>
    </row>
    <row r="744" spans="1:91" x14ac:dyDescent="0.2">
      <c r="A744" s="132"/>
      <c r="B744" s="246"/>
      <c r="C744" s="247"/>
      <c r="D744" s="248"/>
      <c r="E744" s="246"/>
      <c r="F744" s="246"/>
      <c r="G744" s="246"/>
      <c r="H744" s="246"/>
      <c r="I744" s="246"/>
      <c r="J744" s="246"/>
      <c r="K744" s="246"/>
      <c r="L744" s="249"/>
      <c r="M744" s="243"/>
      <c r="N744" s="248"/>
      <c r="O744" s="246"/>
      <c r="P744" s="246"/>
      <c r="Q744" s="246"/>
      <c r="R744" s="246"/>
      <c r="S744" s="246"/>
      <c r="T744" s="246"/>
      <c r="U744" s="246"/>
    </row>
    <row r="745" spans="1:91" x14ac:dyDescent="0.2">
      <c r="A745" s="132"/>
      <c r="B745" s="246"/>
      <c r="C745" s="247"/>
      <c r="D745" s="248"/>
      <c r="E745" s="246"/>
      <c r="F745" s="254"/>
      <c r="G745" s="246"/>
      <c r="H745" s="246"/>
      <c r="I745" s="246"/>
      <c r="J745" s="253"/>
      <c r="K745" s="246"/>
      <c r="L745" s="249"/>
      <c r="M745" s="243"/>
      <c r="N745" s="248"/>
      <c r="O745" s="246"/>
      <c r="P745" s="246"/>
      <c r="Q745" s="246"/>
      <c r="R745" s="246"/>
      <c r="S745" s="246"/>
      <c r="T745" s="246"/>
      <c r="U745" s="246"/>
    </row>
    <row r="746" spans="1:91" x14ac:dyDescent="0.2">
      <c r="A746" s="132"/>
      <c r="B746" s="246"/>
      <c r="C746" s="247"/>
      <c r="D746" s="248"/>
      <c r="E746" s="246"/>
      <c r="F746" s="246"/>
      <c r="G746" s="246"/>
      <c r="H746" s="246"/>
      <c r="I746" s="246"/>
      <c r="J746" s="246"/>
      <c r="K746" s="246"/>
      <c r="L746" s="249"/>
      <c r="M746" s="243"/>
      <c r="N746" s="248"/>
      <c r="O746" s="246"/>
      <c r="P746" s="246"/>
      <c r="Q746" s="246"/>
      <c r="R746" s="246"/>
      <c r="S746" s="246"/>
      <c r="T746" s="246"/>
      <c r="U746" s="246"/>
    </row>
    <row r="747" spans="1:91" x14ac:dyDescent="0.2">
      <c r="A747" s="132"/>
      <c r="B747" s="246"/>
      <c r="C747" s="247"/>
      <c r="D747" s="248"/>
      <c r="E747" s="246"/>
      <c r="F747" s="254"/>
      <c r="G747" s="246"/>
      <c r="H747" s="246"/>
      <c r="I747" s="246"/>
      <c r="J747" s="254"/>
      <c r="K747" s="246"/>
      <c r="L747" s="249"/>
      <c r="M747" s="243"/>
      <c r="N747" s="248"/>
      <c r="O747" s="246"/>
      <c r="P747" s="246"/>
      <c r="Q747" s="246"/>
      <c r="R747" s="246"/>
      <c r="S747" s="246"/>
      <c r="T747" s="246"/>
      <c r="U747" s="246"/>
    </row>
    <row r="748" spans="1:91" x14ac:dyDescent="0.2">
      <c r="A748" s="132"/>
      <c r="B748" s="246"/>
      <c r="C748" s="247"/>
      <c r="D748" s="248"/>
      <c r="E748" s="246"/>
      <c r="F748" s="254"/>
      <c r="G748" s="246"/>
      <c r="H748" s="246"/>
      <c r="I748" s="246"/>
      <c r="J748" s="246"/>
      <c r="K748" s="246"/>
      <c r="L748" s="249"/>
      <c r="M748" s="243"/>
      <c r="N748" s="248"/>
      <c r="O748" s="246"/>
      <c r="P748" s="246"/>
      <c r="Q748" s="246"/>
      <c r="R748" s="246"/>
      <c r="S748" s="246"/>
      <c r="T748" s="246"/>
      <c r="U748" s="246"/>
    </row>
    <row r="749" spans="1:91" x14ac:dyDescent="0.2">
      <c r="A749" s="132"/>
      <c r="B749" s="246"/>
      <c r="C749" s="247"/>
      <c r="D749" s="248"/>
      <c r="E749" s="246"/>
      <c r="F749" s="254"/>
      <c r="G749" s="246"/>
      <c r="H749" s="246"/>
      <c r="I749" s="246"/>
      <c r="J749" s="246"/>
      <c r="K749" s="246"/>
      <c r="L749" s="249"/>
      <c r="M749" s="243"/>
      <c r="N749" s="248"/>
      <c r="O749" s="246"/>
      <c r="P749" s="246"/>
      <c r="Q749" s="246"/>
      <c r="R749" s="246"/>
      <c r="S749" s="246"/>
      <c r="T749" s="246"/>
      <c r="U749" s="246"/>
    </row>
    <row r="750" spans="1:91" x14ac:dyDescent="0.2">
      <c r="A750" s="132"/>
      <c r="B750" s="246"/>
      <c r="C750" s="247"/>
      <c r="D750" s="248"/>
      <c r="E750" s="246"/>
      <c r="F750" s="254"/>
      <c r="G750" s="246"/>
      <c r="H750" s="246"/>
      <c r="I750" s="246"/>
      <c r="J750" s="246"/>
      <c r="K750" s="246"/>
      <c r="L750" s="249"/>
      <c r="M750" s="243"/>
      <c r="N750" s="248"/>
      <c r="O750" s="246"/>
      <c r="P750" s="246"/>
      <c r="Q750" s="246"/>
      <c r="R750" s="246"/>
      <c r="S750" s="246"/>
      <c r="T750" s="246"/>
      <c r="U750" s="246"/>
    </row>
    <row r="751" spans="1:91" x14ac:dyDescent="0.2">
      <c r="A751" s="132"/>
      <c r="B751" s="246"/>
      <c r="C751" s="247"/>
      <c r="D751" s="248"/>
      <c r="E751" s="246"/>
      <c r="F751" s="246"/>
      <c r="G751" s="246"/>
      <c r="H751" s="246"/>
      <c r="I751" s="246"/>
      <c r="J751" s="246"/>
      <c r="K751" s="246"/>
      <c r="L751" s="249"/>
      <c r="M751" s="243"/>
      <c r="N751" s="248"/>
      <c r="O751" s="246"/>
      <c r="P751" s="246"/>
      <c r="Q751" s="246"/>
      <c r="R751" s="246"/>
      <c r="S751" s="246"/>
      <c r="T751" s="246"/>
      <c r="U751" s="246"/>
    </row>
    <row r="752" spans="1:91" x14ac:dyDescent="0.2">
      <c r="A752" s="132"/>
      <c r="B752" s="246"/>
      <c r="C752" s="247"/>
      <c r="D752" s="248"/>
      <c r="E752" s="246"/>
      <c r="F752" s="254"/>
      <c r="G752" s="246"/>
      <c r="H752" s="246"/>
      <c r="I752" s="246"/>
      <c r="J752" s="254"/>
      <c r="K752" s="246"/>
      <c r="L752" s="249"/>
      <c r="M752" s="243"/>
      <c r="N752" s="248"/>
      <c r="O752" s="246"/>
      <c r="P752" s="246"/>
      <c r="Q752" s="246"/>
      <c r="R752" s="246"/>
      <c r="S752" s="246"/>
      <c r="T752" s="246"/>
      <c r="U752" s="246"/>
    </row>
    <row r="753" spans="1:21" x14ac:dyDescent="0.2">
      <c r="A753" s="132"/>
      <c r="B753" s="246"/>
      <c r="C753" s="251"/>
      <c r="D753" s="252"/>
      <c r="E753" s="250"/>
      <c r="F753" s="250"/>
      <c r="G753" s="250"/>
      <c r="H753" s="250"/>
      <c r="I753" s="250"/>
      <c r="J753" s="250"/>
      <c r="K753" s="250"/>
      <c r="L753" s="258"/>
      <c r="M753" s="243"/>
      <c r="N753" s="252"/>
      <c r="O753" s="250"/>
      <c r="P753" s="250"/>
      <c r="Q753" s="250"/>
      <c r="R753" s="250"/>
      <c r="S753" s="250"/>
      <c r="T753" s="246"/>
      <c r="U753" s="250"/>
    </row>
    <row r="754" spans="1:21" x14ac:dyDescent="0.2">
      <c r="A754" s="132"/>
      <c r="B754" s="246"/>
      <c r="C754" s="247"/>
      <c r="D754" s="248"/>
      <c r="E754" s="246"/>
      <c r="F754" s="246"/>
      <c r="G754" s="246"/>
      <c r="H754" s="254"/>
      <c r="I754" s="246"/>
      <c r="J754" s="246"/>
      <c r="K754" s="250"/>
      <c r="L754" s="249"/>
      <c r="M754" s="243"/>
      <c r="N754" s="246"/>
      <c r="O754" s="246"/>
      <c r="P754" s="246"/>
      <c r="Q754" s="246"/>
      <c r="R754" s="246"/>
      <c r="S754" s="246"/>
      <c r="T754" s="246"/>
      <c r="U754" s="246"/>
    </row>
    <row r="755" spans="1:21" x14ac:dyDescent="0.2">
      <c r="A755" s="132"/>
      <c r="B755" s="246"/>
      <c r="C755" s="247"/>
      <c r="D755" s="248"/>
      <c r="E755" s="246"/>
      <c r="F755" s="256"/>
      <c r="G755" s="246"/>
      <c r="H755" s="246"/>
      <c r="I755" s="246"/>
      <c r="J755" s="246"/>
      <c r="K755" s="246"/>
      <c r="L755" s="249"/>
      <c r="M755" s="243"/>
      <c r="N755" s="248"/>
      <c r="O755" s="246"/>
      <c r="P755" s="246"/>
      <c r="Q755" s="246"/>
      <c r="R755" s="246"/>
      <c r="S755" s="246"/>
      <c r="T755" s="246"/>
      <c r="U755" s="246"/>
    </row>
    <row r="756" spans="1:21" x14ac:dyDescent="0.2">
      <c r="A756" s="132"/>
      <c r="B756" s="246"/>
      <c r="C756" s="247"/>
      <c r="D756" s="248"/>
      <c r="E756" s="246"/>
      <c r="F756" s="254"/>
      <c r="G756" s="246"/>
      <c r="H756" s="246"/>
      <c r="I756" s="246"/>
      <c r="J756" s="254"/>
      <c r="K756" s="246"/>
      <c r="L756" s="249"/>
      <c r="M756" s="243"/>
      <c r="N756" s="248"/>
      <c r="O756" s="246"/>
      <c r="P756" s="246"/>
      <c r="Q756" s="246"/>
      <c r="R756" s="246"/>
      <c r="S756" s="246"/>
      <c r="T756" s="246"/>
      <c r="U756" s="246"/>
    </row>
    <row r="757" spans="1:21" x14ac:dyDescent="0.2">
      <c r="A757" s="132"/>
      <c r="B757" s="246"/>
      <c r="C757" s="247"/>
      <c r="D757" s="248"/>
      <c r="E757" s="246"/>
      <c r="F757" s="254"/>
      <c r="G757" s="246"/>
      <c r="H757" s="246"/>
      <c r="I757" s="246"/>
      <c r="J757" s="246"/>
      <c r="K757" s="246"/>
      <c r="L757" s="249"/>
      <c r="M757" s="243"/>
      <c r="N757" s="248"/>
      <c r="O757" s="246"/>
      <c r="P757" s="246"/>
      <c r="Q757" s="246"/>
      <c r="R757" s="246"/>
      <c r="S757" s="246"/>
      <c r="T757" s="246"/>
      <c r="U757" s="246"/>
    </row>
    <row r="758" spans="1:21" x14ac:dyDescent="0.2">
      <c r="A758" s="132"/>
      <c r="B758" s="246"/>
      <c r="C758" s="247"/>
      <c r="D758" s="248"/>
      <c r="E758" s="246"/>
      <c r="F758" s="256"/>
      <c r="G758" s="246"/>
      <c r="H758" s="246"/>
      <c r="I758" s="246"/>
      <c r="J758" s="246"/>
      <c r="K758" s="246"/>
      <c r="L758" s="249"/>
      <c r="M758" s="243"/>
      <c r="N758" s="248"/>
      <c r="O758" s="246"/>
      <c r="P758" s="246"/>
      <c r="Q758" s="246"/>
      <c r="R758" s="246"/>
      <c r="S758" s="246"/>
      <c r="T758" s="246"/>
      <c r="U758" s="246"/>
    </row>
    <row r="759" spans="1:21" x14ac:dyDescent="0.2">
      <c r="A759" s="132"/>
      <c r="B759" s="246"/>
      <c r="C759" s="247"/>
      <c r="D759" s="248"/>
      <c r="E759" s="246"/>
      <c r="F759" s="254"/>
      <c r="G759" s="246"/>
      <c r="H759" s="246"/>
      <c r="I759" s="246"/>
      <c r="J759" s="246"/>
      <c r="K759" s="246"/>
      <c r="L759" s="249"/>
      <c r="M759" s="243"/>
      <c r="N759" s="248"/>
      <c r="O759" s="246"/>
      <c r="P759" s="246"/>
      <c r="Q759" s="246"/>
      <c r="R759" s="246"/>
      <c r="S759" s="246"/>
      <c r="T759" s="246"/>
      <c r="U759" s="246"/>
    </row>
    <row r="760" spans="1:21" x14ac:dyDescent="0.2">
      <c r="A760" s="132"/>
      <c r="B760" s="246"/>
      <c r="C760" s="247"/>
      <c r="D760" s="248"/>
      <c r="E760" s="246"/>
      <c r="F760" s="246"/>
      <c r="G760" s="246"/>
      <c r="H760" s="246"/>
      <c r="I760" s="246"/>
      <c r="J760" s="246"/>
      <c r="K760" s="246"/>
      <c r="L760" s="249"/>
      <c r="M760" s="243"/>
      <c r="N760" s="248"/>
      <c r="O760" s="246"/>
      <c r="P760" s="246"/>
      <c r="Q760" s="246"/>
      <c r="R760" s="246"/>
      <c r="S760" s="246"/>
      <c r="T760" s="246"/>
      <c r="U760" s="246"/>
    </row>
    <row r="761" spans="1:21" x14ac:dyDescent="0.2">
      <c r="A761" s="132"/>
      <c r="B761" s="246"/>
      <c r="C761" s="247"/>
      <c r="D761" s="248"/>
      <c r="E761" s="246"/>
      <c r="F761" s="246"/>
      <c r="G761" s="246"/>
      <c r="H761" s="246"/>
      <c r="I761" s="246"/>
      <c r="J761" s="246"/>
      <c r="K761" s="246"/>
      <c r="L761" s="249"/>
      <c r="M761" s="243"/>
      <c r="N761" s="248"/>
      <c r="O761" s="246"/>
      <c r="P761" s="246"/>
      <c r="Q761" s="246"/>
      <c r="R761" s="246"/>
      <c r="S761" s="246"/>
      <c r="T761" s="246"/>
      <c r="U761" s="246"/>
    </row>
    <row r="762" spans="1:21" x14ac:dyDescent="0.2">
      <c r="A762" s="132"/>
      <c r="B762" s="246"/>
      <c r="C762" s="247"/>
      <c r="D762" s="248"/>
      <c r="E762" s="246"/>
      <c r="F762" s="254"/>
      <c r="G762" s="246"/>
      <c r="H762" s="246"/>
      <c r="I762" s="246"/>
      <c r="J762" s="246"/>
      <c r="K762" s="246"/>
      <c r="L762" s="249"/>
      <c r="M762" s="243"/>
      <c r="N762" s="248"/>
      <c r="O762" s="246"/>
      <c r="P762" s="246"/>
      <c r="Q762" s="246"/>
      <c r="R762" s="246"/>
      <c r="S762" s="246"/>
      <c r="T762" s="246"/>
      <c r="U762" s="246"/>
    </row>
    <row r="763" spans="1:21" x14ac:dyDescent="0.2">
      <c r="A763" s="132"/>
      <c r="B763" s="246"/>
      <c r="C763" s="247"/>
      <c r="D763" s="248"/>
      <c r="E763" s="246"/>
      <c r="F763" s="246"/>
      <c r="G763" s="246"/>
      <c r="H763" s="246"/>
      <c r="I763" s="246"/>
      <c r="J763" s="246"/>
      <c r="K763" s="246"/>
      <c r="L763" s="249"/>
      <c r="M763" s="243"/>
      <c r="N763" s="248"/>
      <c r="O763" s="246"/>
      <c r="P763" s="246"/>
      <c r="Q763" s="246"/>
      <c r="R763" s="246"/>
      <c r="S763" s="246"/>
      <c r="T763" s="246"/>
      <c r="U763" s="246"/>
    </row>
    <row r="764" spans="1:21" x14ac:dyDescent="0.2">
      <c r="A764" s="132"/>
      <c r="B764" s="246"/>
      <c r="C764" s="247"/>
      <c r="D764" s="248"/>
      <c r="E764" s="246"/>
      <c r="F764" s="254"/>
      <c r="G764" s="246"/>
      <c r="H764" s="246"/>
      <c r="I764" s="246"/>
      <c r="J764" s="246"/>
      <c r="K764" s="246"/>
      <c r="L764" s="249"/>
      <c r="M764" s="243"/>
      <c r="N764" s="248"/>
      <c r="O764" s="246"/>
      <c r="P764" s="246"/>
      <c r="Q764" s="246"/>
      <c r="R764" s="246"/>
      <c r="S764" s="246"/>
      <c r="T764" s="246"/>
      <c r="U764" s="246"/>
    </row>
    <row r="765" spans="1:21" x14ac:dyDescent="0.2">
      <c r="A765" s="132"/>
      <c r="B765" s="246"/>
      <c r="C765" s="247"/>
      <c r="D765" s="248"/>
      <c r="E765" s="246"/>
      <c r="F765" s="254"/>
      <c r="G765" s="246"/>
      <c r="H765" s="246"/>
      <c r="I765" s="246"/>
      <c r="J765" s="246"/>
      <c r="K765" s="246"/>
      <c r="L765" s="249"/>
      <c r="M765" s="243"/>
      <c r="N765" s="248"/>
      <c r="O765" s="246"/>
      <c r="P765" s="246"/>
      <c r="Q765" s="246"/>
      <c r="R765" s="246"/>
      <c r="S765" s="246"/>
      <c r="T765" s="246"/>
      <c r="U765" s="246"/>
    </row>
    <row r="766" spans="1:21" x14ac:dyDescent="0.2">
      <c r="A766" s="132"/>
      <c r="B766" s="246"/>
      <c r="C766" s="247"/>
      <c r="D766" s="248"/>
      <c r="E766" s="246"/>
      <c r="F766" s="254"/>
      <c r="G766" s="246"/>
      <c r="H766" s="246"/>
      <c r="I766" s="246"/>
      <c r="J766" s="254"/>
      <c r="K766" s="246"/>
      <c r="L766" s="249"/>
      <c r="M766" s="243"/>
      <c r="N766" s="248"/>
      <c r="O766" s="246"/>
      <c r="P766" s="246"/>
      <c r="Q766" s="246"/>
      <c r="R766" s="246"/>
      <c r="S766" s="246"/>
      <c r="T766" s="246"/>
      <c r="U766" s="246"/>
    </row>
    <row r="767" spans="1:21" x14ac:dyDescent="0.2">
      <c r="A767" s="132"/>
      <c r="B767" s="246"/>
      <c r="C767" s="247"/>
      <c r="D767" s="248"/>
      <c r="E767" s="246"/>
      <c r="F767" s="254"/>
      <c r="G767" s="246"/>
      <c r="H767" s="246"/>
      <c r="I767" s="246"/>
      <c r="J767" s="246"/>
      <c r="K767" s="246"/>
      <c r="L767" s="249"/>
      <c r="M767" s="243"/>
      <c r="N767" s="248"/>
      <c r="O767" s="246"/>
      <c r="P767" s="246"/>
      <c r="Q767" s="246"/>
      <c r="R767" s="246"/>
      <c r="S767" s="246"/>
      <c r="T767" s="246"/>
      <c r="U767" s="246"/>
    </row>
    <row r="768" spans="1:21" x14ac:dyDescent="0.2">
      <c r="A768" s="132"/>
      <c r="B768" s="246"/>
      <c r="C768" s="247"/>
      <c r="D768" s="248"/>
      <c r="E768" s="246"/>
      <c r="F768" s="254"/>
      <c r="G768" s="249"/>
      <c r="H768" s="246"/>
      <c r="I768" s="246"/>
      <c r="J768" s="246"/>
      <c r="K768" s="246"/>
      <c r="L768" s="249"/>
      <c r="M768" s="243"/>
      <c r="N768" s="248"/>
      <c r="O768" s="246"/>
      <c r="P768" s="246"/>
      <c r="Q768" s="246"/>
      <c r="R768" s="246"/>
      <c r="S768" s="246"/>
      <c r="T768" s="246"/>
      <c r="U768" s="246"/>
    </row>
    <row r="769" spans="1:91" x14ac:dyDescent="0.2">
      <c r="A769" s="132"/>
      <c r="B769" s="246"/>
      <c r="C769" s="247"/>
      <c r="D769" s="248"/>
      <c r="E769" s="246"/>
      <c r="F769" s="254"/>
      <c r="G769" s="246"/>
      <c r="H769" s="246"/>
      <c r="I769" s="246"/>
      <c r="J769" s="246"/>
      <c r="K769" s="246"/>
      <c r="L769" s="249"/>
      <c r="M769" s="243"/>
      <c r="N769" s="248"/>
      <c r="O769" s="246"/>
      <c r="P769" s="246"/>
      <c r="Q769" s="246"/>
      <c r="R769" s="246"/>
      <c r="S769" s="246"/>
      <c r="T769" s="246"/>
      <c r="U769" s="246"/>
    </row>
    <row r="770" spans="1:91" x14ac:dyDescent="0.2">
      <c r="A770" s="132"/>
      <c r="B770" s="246"/>
      <c r="C770" s="247"/>
      <c r="D770" s="248"/>
      <c r="E770" s="246"/>
      <c r="F770" s="246"/>
      <c r="G770" s="246"/>
      <c r="H770" s="246"/>
      <c r="I770" s="246"/>
      <c r="J770" s="246"/>
      <c r="K770" s="246"/>
      <c r="L770" s="249"/>
      <c r="M770" s="243"/>
      <c r="N770" s="248"/>
      <c r="O770" s="246"/>
      <c r="P770" s="246"/>
      <c r="Q770" s="246"/>
      <c r="R770" s="246"/>
      <c r="S770" s="246"/>
      <c r="T770" s="246"/>
      <c r="U770" s="246"/>
    </row>
    <row r="771" spans="1:91" x14ac:dyDescent="0.2">
      <c r="A771" s="132"/>
      <c r="B771" s="246"/>
      <c r="C771" s="247"/>
      <c r="D771" s="248"/>
      <c r="E771" s="246"/>
      <c r="F771" s="246"/>
      <c r="G771" s="246"/>
      <c r="H771" s="244"/>
      <c r="I771" s="246"/>
      <c r="J771" s="246"/>
      <c r="K771" s="246"/>
      <c r="L771" s="249"/>
      <c r="M771" s="243"/>
      <c r="N771" s="248"/>
      <c r="O771" s="246"/>
      <c r="P771" s="246"/>
      <c r="Q771" s="246"/>
      <c r="R771" s="246"/>
      <c r="S771" s="246"/>
      <c r="T771" s="246"/>
      <c r="U771" s="246"/>
    </row>
    <row r="772" spans="1:91" x14ac:dyDescent="0.2">
      <c r="A772" s="257"/>
      <c r="B772" s="257"/>
      <c r="C772" s="133"/>
      <c r="D772" s="134"/>
      <c r="E772" s="135"/>
      <c r="F772" s="243"/>
      <c r="G772" s="243"/>
      <c r="H772" s="137"/>
      <c r="I772" s="243"/>
      <c r="J772" s="138"/>
      <c r="K772" s="243"/>
      <c r="L772" s="139"/>
      <c r="M772" s="243"/>
      <c r="N772" s="134"/>
      <c r="O772" s="243"/>
      <c r="P772" s="243"/>
      <c r="Q772" s="243"/>
      <c r="R772" s="243"/>
      <c r="S772" s="243"/>
      <c r="T772" s="243"/>
      <c r="U772" s="243"/>
      <c r="V772" s="245"/>
      <c r="W772" s="245"/>
      <c r="X772" s="245"/>
      <c r="Y772" s="245"/>
      <c r="Z772" s="245"/>
      <c r="AA772" s="245"/>
      <c r="AB772" s="245"/>
      <c r="AC772" s="245"/>
      <c r="AD772" s="245"/>
      <c r="AE772" s="245"/>
      <c r="AF772" s="245"/>
      <c r="AG772" s="245"/>
      <c r="AH772" s="245"/>
      <c r="AI772" s="245"/>
      <c r="AJ772" s="245"/>
      <c r="AK772" s="245"/>
      <c r="AL772" s="245"/>
      <c r="AM772" s="245"/>
      <c r="AN772" s="245"/>
      <c r="AO772" s="245"/>
      <c r="AP772" s="245"/>
      <c r="AQ772" s="245"/>
      <c r="AR772" s="245"/>
      <c r="AS772" s="245"/>
      <c r="AT772" s="245"/>
      <c r="AU772" s="245"/>
      <c r="AV772" s="245"/>
      <c r="AW772" s="245"/>
      <c r="AX772" s="245"/>
      <c r="AY772" s="245"/>
      <c r="AZ772" s="245"/>
      <c r="BA772" s="245"/>
      <c r="BB772" s="245"/>
      <c r="BC772" s="245"/>
      <c r="BD772" s="245"/>
      <c r="BE772" s="245"/>
      <c r="BF772" s="245"/>
      <c r="BG772" s="245"/>
      <c r="BH772" s="245"/>
      <c r="BI772" s="245"/>
      <c r="BJ772" s="245"/>
      <c r="BK772" s="245"/>
      <c r="BL772" s="245"/>
      <c r="BM772" s="245"/>
      <c r="BN772" s="245"/>
      <c r="BO772" s="245"/>
      <c r="BP772" s="245"/>
      <c r="BQ772" s="245"/>
      <c r="BR772" s="245"/>
      <c r="BS772" s="245"/>
      <c r="BT772" s="245"/>
      <c r="BU772" s="245"/>
      <c r="BV772" s="245"/>
      <c r="BW772" s="245"/>
      <c r="BX772" s="245"/>
      <c r="BY772" s="245"/>
      <c r="BZ772" s="245"/>
      <c r="CA772" s="245"/>
      <c r="CB772" s="245"/>
      <c r="CC772" s="245"/>
      <c r="CD772" s="245"/>
      <c r="CE772" s="245"/>
      <c r="CF772" s="245"/>
      <c r="CG772" s="245"/>
      <c r="CH772" s="245"/>
      <c r="CI772" s="245"/>
      <c r="CJ772" s="245"/>
      <c r="CK772" s="245"/>
      <c r="CL772" s="245"/>
      <c r="CM772" s="245"/>
    </row>
    <row r="773" spans="1:91" x14ac:dyDescent="0.2">
      <c r="A773" s="257"/>
      <c r="B773" s="257"/>
      <c r="C773" s="133"/>
      <c r="D773" s="134"/>
      <c r="E773" s="135"/>
      <c r="F773" s="243"/>
      <c r="G773" s="243"/>
      <c r="H773" s="137"/>
      <c r="I773" s="243"/>
      <c r="J773" s="138"/>
      <c r="K773" s="243"/>
      <c r="L773" s="139"/>
      <c r="M773" s="243"/>
      <c r="N773" s="134"/>
      <c r="O773" s="243"/>
      <c r="P773" s="243"/>
      <c r="Q773" s="243"/>
      <c r="R773" s="243"/>
      <c r="S773" s="243"/>
      <c r="T773" s="243"/>
      <c r="U773" s="243"/>
      <c r="V773" s="245"/>
      <c r="W773" s="245"/>
      <c r="X773" s="245"/>
      <c r="Y773" s="245"/>
      <c r="Z773" s="245"/>
      <c r="AA773" s="245"/>
      <c r="AB773" s="245"/>
      <c r="AC773" s="245"/>
      <c r="AD773" s="245"/>
      <c r="AE773" s="245"/>
      <c r="AF773" s="245"/>
      <c r="AG773" s="245"/>
      <c r="AH773" s="245"/>
      <c r="AI773" s="245"/>
      <c r="AJ773" s="245"/>
      <c r="AK773" s="245"/>
      <c r="AL773" s="245"/>
      <c r="AM773" s="245"/>
      <c r="AN773" s="245"/>
      <c r="AO773" s="245"/>
      <c r="AP773" s="245"/>
      <c r="AQ773" s="245"/>
      <c r="AR773" s="245"/>
      <c r="AS773" s="245"/>
      <c r="AT773" s="245"/>
      <c r="AU773" s="245"/>
      <c r="AV773" s="245"/>
      <c r="AW773" s="245"/>
      <c r="AX773" s="245"/>
      <c r="AY773" s="245"/>
      <c r="AZ773" s="245"/>
      <c r="BA773" s="245"/>
      <c r="BB773" s="245"/>
      <c r="BC773" s="245"/>
      <c r="BD773" s="245"/>
      <c r="BE773" s="245"/>
      <c r="BF773" s="245"/>
      <c r="BG773" s="245"/>
      <c r="BH773" s="245"/>
      <c r="BI773" s="245"/>
      <c r="BJ773" s="245"/>
      <c r="BK773" s="245"/>
      <c r="BL773" s="245"/>
      <c r="BM773" s="245"/>
      <c r="BN773" s="245"/>
      <c r="BO773" s="245"/>
      <c r="BP773" s="245"/>
      <c r="BQ773" s="245"/>
      <c r="BR773" s="245"/>
      <c r="BS773" s="245"/>
      <c r="BT773" s="245"/>
      <c r="BU773" s="245"/>
      <c r="BV773" s="245"/>
      <c r="BW773" s="245"/>
      <c r="BX773" s="245"/>
      <c r="BY773" s="245"/>
      <c r="BZ773" s="245"/>
      <c r="CA773" s="245"/>
      <c r="CB773" s="245"/>
      <c r="CC773" s="245"/>
      <c r="CD773" s="245"/>
      <c r="CE773" s="245"/>
      <c r="CF773" s="245"/>
      <c r="CG773" s="245"/>
      <c r="CH773" s="245"/>
      <c r="CI773" s="245"/>
      <c r="CJ773" s="245"/>
      <c r="CK773" s="245"/>
      <c r="CL773" s="245"/>
      <c r="CM773" s="245"/>
    </row>
    <row r="774" spans="1:91" x14ac:dyDescent="0.2">
      <c r="A774" s="257"/>
      <c r="B774" s="257"/>
      <c r="C774" s="133"/>
      <c r="D774" s="134"/>
      <c r="E774" s="135"/>
      <c r="F774" s="243"/>
      <c r="G774" s="243"/>
      <c r="H774" s="137"/>
      <c r="I774" s="243"/>
      <c r="J774" s="138"/>
      <c r="K774" s="243"/>
      <c r="L774" s="139"/>
      <c r="M774" s="243"/>
      <c r="N774" s="134"/>
      <c r="O774" s="243"/>
      <c r="P774" s="243"/>
      <c r="Q774" s="243"/>
      <c r="R774" s="243"/>
      <c r="S774" s="243"/>
      <c r="T774" s="243"/>
      <c r="U774" s="243"/>
      <c r="V774" s="245"/>
      <c r="W774" s="245"/>
      <c r="X774" s="245"/>
      <c r="Y774" s="245"/>
      <c r="Z774" s="245"/>
      <c r="AA774" s="245"/>
      <c r="AB774" s="245"/>
      <c r="AC774" s="245"/>
      <c r="AD774" s="245"/>
      <c r="AE774" s="245"/>
      <c r="AF774" s="245"/>
      <c r="AG774" s="245"/>
      <c r="AH774" s="245"/>
      <c r="AI774" s="245"/>
      <c r="AJ774" s="245"/>
      <c r="AK774" s="245"/>
      <c r="AL774" s="245"/>
      <c r="AM774" s="245"/>
      <c r="AN774" s="245"/>
      <c r="AO774" s="245"/>
      <c r="AP774" s="245"/>
      <c r="AQ774" s="245"/>
      <c r="AR774" s="245"/>
      <c r="AS774" s="245"/>
      <c r="AT774" s="245"/>
      <c r="AU774" s="245"/>
      <c r="AV774" s="245"/>
      <c r="AW774" s="245"/>
      <c r="AX774" s="245"/>
      <c r="AY774" s="245"/>
      <c r="AZ774" s="245"/>
      <c r="BA774" s="245"/>
      <c r="BB774" s="245"/>
      <c r="BC774" s="245"/>
      <c r="BD774" s="245"/>
      <c r="BE774" s="245"/>
      <c r="BF774" s="245"/>
      <c r="BG774" s="245"/>
      <c r="BH774" s="245"/>
      <c r="BI774" s="245"/>
      <c r="BJ774" s="245"/>
      <c r="BK774" s="245"/>
      <c r="BL774" s="245"/>
      <c r="BM774" s="245"/>
      <c r="BN774" s="245"/>
      <c r="BO774" s="245"/>
      <c r="BP774" s="245"/>
      <c r="BQ774" s="245"/>
      <c r="BR774" s="245"/>
      <c r="BS774" s="245"/>
      <c r="BT774" s="245"/>
      <c r="BU774" s="245"/>
      <c r="BV774" s="245"/>
      <c r="BW774" s="245"/>
      <c r="BX774" s="245"/>
      <c r="BY774" s="245"/>
      <c r="BZ774" s="245"/>
      <c r="CA774" s="245"/>
      <c r="CB774" s="245"/>
      <c r="CC774" s="245"/>
      <c r="CD774" s="245"/>
      <c r="CE774" s="245"/>
      <c r="CF774" s="245"/>
      <c r="CG774" s="245"/>
      <c r="CH774" s="245"/>
      <c r="CI774" s="245"/>
      <c r="CJ774" s="245"/>
      <c r="CK774" s="245"/>
      <c r="CL774" s="245"/>
      <c r="CM774" s="245"/>
    </row>
    <row r="775" spans="1:91" x14ac:dyDescent="0.2">
      <c r="A775" s="257"/>
      <c r="B775" s="257"/>
      <c r="C775" s="133"/>
      <c r="D775" s="134"/>
      <c r="E775" s="135"/>
      <c r="F775" s="243"/>
      <c r="G775" s="243"/>
      <c r="H775" s="137"/>
      <c r="I775" s="243"/>
      <c r="J775" s="138"/>
      <c r="K775" s="243"/>
      <c r="L775" s="139"/>
      <c r="M775" s="243"/>
      <c r="N775" s="134"/>
      <c r="O775" s="243"/>
      <c r="P775" s="243"/>
      <c r="Q775" s="243"/>
      <c r="R775" s="243"/>
      <c r="S775" s="243"/>
      <c r="T775" s="243"/>
      <c r="U775" s="243"/>
      <c r="V775" s="245"/>
      <c r="W775" s="245"/>
      <c r="X775" s="245"/>
      <c r="Y775" s="245"/>
      <c r="Z775" s="245"/>
      <c r="AA775" s="245"/>
      <c r="AB775" s="245"/>
      <c r="AC775" s="245"/>
      <c r="AD775" s="245"/>
      <c r="AE775" s="245"/>
      <c r="AF775" s="245"/>
      <c r="AG775" s="245"/>
      <c r="AH775" s="245"/>
      <c r="AI775" s="245"/>
      <c r="AJ775" s="245"/>
      <c r="AK775" s="245"/>
      <c r="AL775" s="245"/>
      <c r="AM775" s="245"/>
      <c r="AN775" s="245"/>
      <c r="AO775" s="245"/>
      <c r="AP775" s="245"/>
      <c r="AQ775" s="245"/>
      <c r="AR775" s="245"/>
      <c r="AS775" s="245"/>
      <c r="AT775" s="245"/>
      <c r="AU775" s="245"/>
      <c r="AV775" s="245"/>
      <c r="AW775" s="245"/>
      <c r="AX775" s="245"/>
      <c r="AY775" s="245"/>
      <c r="AZ775" s="245"/>
      <c r="BA775" s="245"/>
      <c r="BB775" s="245"/>
      <c r="BC775" s="245"/>
      <c r="BD775" s="245"/>
      <c r="BE775" s="245"/>
      <c r="BF775" s="245"/>
      <c r="BG775" s="245"/>
      <c r="BH775" s="245"/>
      <c r="BI775" s="245"/>
      <c r="BJ775" s="245"/>
      <c r="BK775" s="245"/>
      <c r="BL775" s="245"/>
      <c r="BM775" s="245"/>
      <c r="BN775" s="245"/>
      <c r="BO775" s="245"/>
      <c r="BP775" s="245"/>
      <c r="BQ775" s="245"/>
      <c r="BR775" s="245"/>
      <c r="BS775" s="245"/>
      <c r="BT775" s="245"/>
      <c r="BU775" s="245"/>
      <c r="BV775" s="245"/>
      <c r="BW775" s="245"/>
      <c r="BX775" s="245"/>
      <c r="BY775" s="245"/>
      <c r="BZ775" s="245"/>
      <c r="CA775" s="245"/>
      <c r="CB775" s="245"/>
      <c r="CC775" s="245"/>
      <c r="CD775" s="245"/>
      <c r="CE775" s="245"/>
      <c r="CF775" s="245"/>
      <c r="CG775" s="245"/>
      <c r="CH775" s="245"/>
      <c r="CI775" s="245"/>
      <c r="CJ775" s="245"/>
      <c r="CK775" s="245"/>
      <c r="CL775" s="245"/>
      <c r="CM775" s="245"/>
    </row>
    <row r="776" spans="1:91" x14ac:dyDescent="0.2">
      <c r="A776" s="257"/>
      <c r="B776" s="257"/>
      <c r="C776" s="133"/>
      <c r="D776" s="134"/>
      <c r="E776" s="135"/>
      <c r="F776" s="243"/>
      <c r="G776" s="243"/>
      <c r="H776" s="137"/>
      <c r="I776" s="243"/>
      <c r="J776" s="138"/>
      <c r="K776" s="243"/>
      <c r="L776" s="139"/>
      <c r="M776" s="243"/>
      <c r="N776" s="134"/>
      <c r="O776" s="243"/>
      <c r="P776" s="243"/>
      <c r="Q776" s="243"/>
      <c r="R776" s="243"/>
      <c r="S776" s="243"/>
      <c r="T776" s="243"/>
      <c r="U776" s="243"/>
      <c r="V776" s="245"/>
      <c r="W776" s="245"/>
      <c r="X776" s="245"/>
      <c r="Y776" s="245"/>
      <c r="Z776" s="245"/>
      <c r="AA776" s="245"/>
      <c r="AB776" s="245"/>
      <c r="AC776" s="245"/>
      <c r="AD776" s="245"/>
      <c r="AE776" s="245"/>
      <c r="AF776" s="245"/>
      <c r="AG776" s="245"/>
      <c r="AH776" s="245"/>
      <c r="AI776" s="245"/>
      <c r="AJ776" s="245"/>
      <c r="AK776" s="245"/>
      <c r="AL776" s="245"/>
      <c r="AM776" s="245"/>
      <c r="AN776" s="245"/>
      <c r="AO776" s="245"/>
      <c r="AP776" s="245"/>
      <c r="AQ776" s="245"/>
      <c r="AR776" s="245"/>
      <c r="AS776" s="245"/>
      <c r="AT776" s="245"/>
      <c r="AU776" s="245"/>
      <c r="AV776" s="245"/>
      <c r="AW776" s="245"/>
      <c r="AX776" s="245"/>
      <c r="AY776" s="245"/>
      <c r="AZ776" s="245"/>
      <c r="BA776" s="245"/>
      <c r="BB776" s="245"/>
      <c r="BC776" s="245"/>
      <c r="BD776" s="245"/>
      <c r="BE776" s="245"/>
      <c r="BF776" s="245"/>
      <c r="BG776" s="245"/>
      <c r="BH776" s="245"/>
      <c r="BI776" s="245"/>
      <c r="BJ776" s="245"/>
      <c r="BK776" s="245"/>
      <c r="BL776" s="245"/>
      <c r="BM776" s="245"/>
      <c r="BN776" s="245"/>
      <c r="BO776" s="245"/>
      <c r="BP776" s="245"/>
      <c r="BQ776" s="245"/>
      <c r="BR776" s="245"/>
      <c r="BS776" s="245"/>
      <c r="BT776" s="245"/>
      <c r="BU776" s="245"/>
      <c r="BV776" s="245"/>
      <c r="BW776" s="245"/>
      <c r="BX776" s="245"/>
      <c r="BY776" s="245"/>
      <c r="BZ776" s="245"/>
      <c r="CA776" s="245"/>
      <c r="CB776" s="245"/>
      <c r="CC776" s="245"/>
      <c r="CD776" s="245"/>
      <c r="CE776" s="245"/>
      <c r="CF776" s="245"/>
      <c r="CG776" s="245"/>
      <c r="CH776" s="245"/>
      <c r="CI776" s="245"/>
      <c r="CJ776" s="245"/>
      <c r="CK776" s="245"/>
      <c r="CL776" s="245"/>
      <c r="CM776" s="245"/>
    </row>
    <row r="777" spans="1:91" x14ac:dyDescent="0.2">
      <c r="A777" s="257"/>
      <c r="B777" s="257"/>
      <c r="C777" s="133"/>
      <c r="D777" s="134"/>
      <c r="E777" s="135"/>
      <c r="F777" s="243"/>
      <c r="G777" s="243"/>
      <c r="H777" s="137"/>
      <c r="I777" s="243"/>
      <c r="J777" s="138"/>
      <c r="K777" s="243"/>
      <c r="L777" s="139"/>
      <c r="M777" s="243"/>
      <c r="N777" s="134"/>
      <c r="O777" s="243"/>
      <c r="P777" s="243"/>
      <c r="Q777" s="152"/>
      <c r="R777" s="243"/>
      <c r="S777" s="152"/>
      <c r="T777" s="243"/>
      <c r="U777" s="243"/>
      <c r="V777" s="245"/>
      <c r="W777" s="245"/>
      <c r="X777" s="245"/>
      <c r="Y777" s="245"/>
      <c r="Z777" s="245"/>
      <c r="AA777" s="245"/>
      <c r="AB777" s="245"/>
      <c r="AC777" s="245"/>
      <c r="AD777" s="245"/>
      <c r="AE777" s="245"/>
      <c r="AF777" s="245"/>
      <c r="AG777" s="245"/>
      <c r="AH777" s="245"/>
      <c r="AI777" s="245"/>
      <c r="AJ777" s="245"/>
      <c r="AK777" s="245"/>
      <c r="AL777" s="245"/>
      <c r="AM777" s="245"/>
      <c r="AN777" s="245"/>
      <c r="AO777" s="245"/>
      <c r="AP777" s="245"/>
      <c r="AQ777" s="245"/>
      <c r="AR777" s="245"/>
      <c r="AS777" s="245"/>
      <c r="AT777" s="245"/>
      <c r="AU777" s="245"/>
      <c r="AV777" s="245"/>
      <c r="AW777" s="245"/>
      <c r="AX777" s="245"/>
      <c r="AY777" s="245"/>
      <c r="AZ777" s="245"/>
      <c r="BA777" s="245"/>
      <c r="BB777" s="245"/>
      <c r="BC777" s="245"/>
      <c r="BD777" s="245"/>
      <c r="BE777" s="245"/>
      <c r="BF777" s="245"/>
      <c r="BG777" s="245"/>
      <c r="BH777" s="245"/>
      <c r="BI777" s="245"/>
      <c r="BJ777" s="245"/>
      <c r="BK777" s="245"/>
      <c r="BL777" s="245"/>
      <c r="BM777" s="245"/>
      <c r="BN777" s="245"/>
      <c r="BO777" s="245"/>
      <c r="BP777" s="245"/>
      <c r="BQ777" s="245"/>
      <c r="BR777" s="245"/>
      <c r="BS777" s="245"/>
      <c r="BT777" s="245"/>
      <c r="BU777" s="245"/>
      <c r="BV777" s="245"/>
      <c r="BW777" s="245"/>
      <c r="BX777" s="245"/>
      <c r="BY777" s="245"/>
      <c r="BZ777" s="245"/>
      <c r="CA777" s="245"/>
      <c r="CB777" s="245"/>
      <c r="CC777" s="245"/>
      <c r="CD777" s="245"/>
      <c r="CE777" s="245"/>
      <c r="CF777" s="245"/>
      <c r="CG777" s="245"/>
      <c r="CH777" s="245"/>
      <c r="CI777" s="245"/>
      <c r="CJ777" s="245"/>
      <c r="CK777" s="245"/>
      <c r="CL777" s="245"/>
      <c r="CM777" s="245"/>
    </row>
    <row r="778" spans="1:91" x14ac:dyDescent="0.2">
      <c r="A778" s="257"/>
      <c r="B778" s="257"/>
      <c r="C778" s="133"/>
      <c r="D778" s="134"/>
      <c r="E778" s="135"/>
      <c r="F778" s="243"/>
      <c r="G778" s="243"/>
      <c r="H778" s="137"/>
      <c r="I778" s="243"/>
      <c r="J778" s="138"/>
      <c r="K778" s="243"/>
      <c r="L778" s="139"/>
      <c r="M778" s="243"/>
      <c r="N778" s="134"/>
      <c r="O778" s="243"/>
      <c r="P778" s="243"/>
      <c r="Q778" s="243"/>
      <c r="R778" s="243"/>
      <c r="S778" s="243"/>
      <c r="T778" s="243"/>
      <c r="U778" s="243"/>
      <c r="V778" s="245"/>
      <c r="W778" s="245"/>
      <c r="X778" s="245"/>
      <c r="Y778" s="245"/>
      <c r="Z778" s="245"/>
      <c r="AA778" s="245"/>
      <c r="AB778" s="245"/>
      <c r="AC778" s="245"/>
      <c r="AD778" s="245"/>
      <c r="AE778" s="245"/>
      <c r="AF778" s="245"/>
      <c r="AG778" s="245"/>
      <c r="AH778" s="245"/>
      <c r="AI778" s="245"/>
      <c r="AJ778" s="245"/>
      <c r="AK778" s="245"/>
      <c r="AL778" s="245"/>
      <c r="AM778" s="245"/>
      <c r="AN778" s="245"/>
      <c r="AO778" s="245"/>
      <c r="AP778" s="245"/>
      <c r="AQ778" s="245"/>
      <c r="AR778" s="245"/>
      <c r="AS778" s="245"/>
      <c r="AT778" s="245"/>
      <c r="AU778" s="245"/>
      <c r="AV778" s="245"/>
      <c r="AW778" s="245"/>
      <c r="AX778" s="245"/>
      <c r="AY778" s="245"/>
      <c r="AZ778" s="245"/>
      <c r="BA778" s="245"/>
      <c r="BB778" s="245"/>
      <c r="BC778" s="245"/>
      <c r="BD778" s="245"/>
      <c r="BE778" s="245"/>
      <c r="BF778" s="245"/>
      <c r="BG778" s="245"/>
      <c r="BH778" s="245"/>
      <c r="BI778" s="245"/>
      <c r="BJ778" s="245"/>
      <c r="BK778" s="245"/>
      <c r="BL778" s="245"/>
      <c r="BM778" s="245"/>
      <c r="BN778" s="245"/>
      <c r="BO778" s="245"/>
      <c r="BP778" s="245"/>
      <c r="BQ778" s="245"/>
      <c r="BR778" s="245"/>
      <c r="BS778" s="245"/>
      <c r="BT778" s="245"/>
      <c r="BU778" s="245"/>
      <c r="BV778" s="245"/>
      <c r="BW778" s="245"/>
      <c r="BX778" s="245"/>
      <c r="BY778" s="245"/>
      <c r="BZ778" s="245"/>
      <c r="CA778" s="245"/>
      <c r="CB778" s="245"/>
      <c r="CC778" s="245"/>
      <c r="CD778" s="245"/>
      <c r="CE778" s="245"/>
      <c r="CF778" s="245"/>
      <c r="CG778" s="245"/>
      <c r="CH778" s="245"/>
      <c r="CI778" s="245"/>
      <c r="CJ778" s="245"/>
      <c r="CK778" s="245"/>
      <c r="CL778" s="245"/>
      <c r="CM778" s="245"/>
    </row>
    <row r="779" spans="1:91" x14ac:dyDescent="0.2">
      <c r="A779" s="257"/>
      <c r="B779" s="257"/>
      <c r="C779" s="133"/>
      <c r="D779" s="134"/>
      <c r="E779" s="135"/>
      <c r="F779" s="243"/>
      <c r="G779" s="243"/>
      <c r="H779" s="137"/>
      <c r="I779" s="243"/>
      <c r="J779" s="138"/>
      <c r="K779" s="243"/>
      <c r="L779" s="139"/>
      <c r="M779" s="243"/>
      <c r="N779" s="134"/>
      <c r="O779" s="243"/>
      <c r="P779" s="243"/>
      <c r="Q779" s="243"/>
      <c r="R779" s="243"/>
      <c r="S779" s="243"/>
      <c r="T779" s="243"/>
      <c r="U779" s="243"/>
      <c r="V779" s="245"/>
      <c r="W779" s="245"/>
      <c r="X779" s="245"/>
      <c r="Y779" s="245"/>
      <c r="Z779" s="245"/>
      <c r="AA779" s="245"/>
      <c r="AB779" s="245"/>
      <c r="AC779" s="245"/>
      <c r="AD779" s="245"/>
      <c r="AE779" s="245"/>
      <c r="AF779" s="245"/>
      <c r="AG779" s="245"/>
      <c r="AH779" s="245"/>
      <c r="AI779" s="245"/>
      <c r="AJ779" s="245"/>
      <c r="AK779" s="245"/>
      <c r="AL779" s="245"/>
      <c r="AM779" s="245"/>
      <c r="AN779" s="245"/>
      <c r="AO779" s="245"/>
      <c r="AP779" s="245"/>
      <c r="AQ779" s="245"/>
      <c r="AR779" s="245"/>
      <c r="AS779" s="245"/>
      <c r="AT779" s="245"/>
      <c r="AU779" s="245"/>
      <c r="AV779" s="245"/>
      <c r="AW779" s="245"/>
      <c r="AX779" s="245"/>
      <c r="AY779" s="245"/>
      <c r="AZ779" s="245"/>
      <c r="BA779" s="245"/>
      <c r="BB779" s="245"/>
      <c r="BC779" s="245"/>
      <c r="BD779" s="245"/>
      <c r="BE779" s="245"/>
      <c r="BF779" s="245"/>
      <c r="BG779" s="245"/>
      <c r="BH779" s="245"/>
      <c r="BI779" s="245"/>
      <c r="BJ779" s="245"/>
      <c r="BK779" s="245"/>
      <c r="BL779" s="245"/>
      <c r="BM779" s="245"/>
      <c r="BN779" s="245"/>
      <c r="BO779" s="245"/>
      <c r="BP779" s="245"/>
      <c r="BQ779" s="245"/>
      <c r="BR779" s="245"/>
      <c r="BS779" s="245"/>
      <c r="BT779" s="245"/>
      <c r="BU779" s="245"/>
      <c r="BV779" s="245"/>
      <c r="BW779" s="245"/>
      <c r="BX779" s="245"/>
      <c r="BY779" s="245"/>
      <c r="BZ779" s="245"/>
      <c r="CA779" s="245"/>
      <c r="CB779" s="245"/>
      <c r="CC779" s="245"/>
      <c r="CD779" s="245"/>
      <c r="CE779" s="245"/>
      <c r="CF779" s="245"/>
      <c r="CG779" s="245"/>
      <c r="CH779" s="245"/>
      <c r="CI779" s="245"/>
      <c r="CJ779" s="245"/>
      <c r="CK779" s="245"/>
      <c r="CL779" s="245"/>
      <c r="CM779" s="245"/>
    </row>
    <row r="780" spans="1:91" x14ac:dyDescent="0.2">
      <c r="A780" s="257"/>
      <c r="B780" s="257"/>
      <c r="C780" s="133"/>
      <c r="D780" s="134"/>
      <c r="E780" s="135"/>
      <c r="F780" s="243"/>
      <c r="G780" s="243"/>
      <c r="H780" s="137"/>
      <c r="I780" s="243"/>
      <c r="J780" s="138"/>
      <c r="K780" s="243"/>
      <c r="L780" s="139"/>
      <c r="M780" s="243"/>
      <c r="N780" s="134"/>
      <c r="O780" s="243"/>
      <c r="P780" s="243"/>
      <c r="Q780" s="243"/>
      <c r="R780" s="243"/>
      <c r="S780" s="243"/>
      <c r="T780" s="243"/>
      <c r="U780" s="243"/>
      <c r="V780" s="245"/>
      <c r="W780" s="245"/>
      <c r="X780" s="245"/>
      <c r="Y780" s="245"/>
      <c r="Z780" s="245"/>
      <c r="AA780" s="245"/>
      <c r="AB780" s="245"/>
      <c r="AC780" s="245"/>
      <c r="AD780" s="245"/>
      <c r="AE780" s="245"/>
      <c r="AF780" s="245"/>
      <c r="AG780" s="245"/>
      <c r="AH780" s="245"/>
      <c r="AI780" s="245"/>
      <c r="AJ780" s="245"/>
      <c r="AK780" s="245"/>
      <c r="AL780" s="245"/>
      <c r="AM780" s="245"/>
      <c r="AN780" s="245"/>
      <c r="AO780" s="245"/>
      <c r="AP780" s="245"/>
      <c r="AQ780" s="245"/>
      <c r="AR780" s="245"/>
      <c r="AS780" s="245"/>
      <c r="AT780" s="245"/>
      <c r="AU780" s="245"/>
      <c r="AV780" s="245"/>
      <c r="AW780" s="245"/>
      <c r="AX780" s="245"/>
      <c r="AY780" s="245"/>
      <c r="AZ780" s="245"/>
      <c r="BA780" s="245"/>
      <c r="BB780" s="245"/>
      <c r="BC780" s="245"/>
      <c r="BD780" s="245"/>
      <c r="BE780" s="245"/>
      <c r="BF780" s="245"/>
      <c r="BG780" s="245"/>
      <c r="BH780" s="245"/>
      <c r="BI780" s="245"/>
      <c r="BJ780" s="245"/>
      <c r="BK780" s="245"/>
      <c r="BL780" s="245"/>
      <c r="BM780" s="245"/>
      <c r="BN780" s="245"/>
      <c r="BO780" s="245"/>
      <c r="BP780" s="245"/>
      <c r="BQ780" s="245"/>
      <c r="BR780" s="245"/>
      <c r="BS780" s="245"/>
      <c r="BT780" s="245"/>
      <c r="BU780" s="245"/>
      <c r="BV780" s="245"/>
      <c r="BW780" s="245"/>
      <c r="BX780" s="245"/>
      <c r="BY780" s="245"/>
      <c r="BZ780" s="245"/>
      <c r="CA780" s="245"/>
      <c r="CB780" s="245"/>
      <c r="CC780" s="245"/>
      <c r="CD780" s="245"/>
      <c r="CE780" s="245"/>
      <c r="CF780" s="245"/>
      <c r="CG780" s="245"/>
      <c r="CH780" s="245"/>
      <c r="CI780" s="245"/>
      <c r="CJ780" s="245"/>
      <c r="CK780" s="245"/>
      <c r="CL780" s="245"/>
      <c r="CM780" s="245"/>
    </row>
    <row r="781" spans="1:91" x14ac:dyDescent="0.2">
      <c r="A781" s="257"/>
      <c r="B781" s="257"/>
      <c r="C781" s="133"/>
      <c r="D781" s="134"/>
      <c r="E781" s="135"/>
      <c r="F781" s="243"/>
      <c r="G781" s="243"/>
      <c r="H781" s="137"/>
      <c r="I781" s="243"/>
      <c r="J781" s="138"/>
      <c r="K781" s="243"/>
      <c r="L781" s="139"/>
      <c r="M781" s="243"/>
      <c r="N781" s="134"/>
      <c r="O781" s="243"/>
      <c r="P781" s="243"/>
      <c r="Q781" s="243"/>
      <c r="R781" s="243"/>
      <c r="S781" s="243"/>
      <c r="T781" s="243"/>
      <c r="U781" s="243"/>
      <c r="V781" s="245"/>
      <c r="W781" s="245"/>
      <c r="X781" s="245"/>
      <c r="Y781" s="245"/>
      <c r="Z781" s="245"/>
      <c r="AA781" s="245"/>
      <c r="AB781" s="245"/>
      <c r="AC781" s="245"/>
      <c r="AD781" s="245"/>
      <c r="AE781" s="245"/>
      <c r="AF781" s="245"/>
      <c r="AG781" s="245"/>
      <c r="AH781" s="245"/>
      <c r="AI781" s="245"/>
      <c r="AJ781" s="245"/>
      <c r="AK781" s="245"/>
      <c r="AL781" s="245"/>
      <c r="AM781" s="245"/>
      <c r="AN781" s="245"/>
      <c r="AO781" s="245"/>
      <c r="AP781" s="245"/>
      <c r="AQ781" s="245"/>
      <c r="AR781" s="245"/>
      <c r="AS781" s="245"/>
      <c r="AT781" s="245"/>
      <c r="AU781" s="245"/>
      <c r="AV781" s="245"/>
      <c r="AW781" s="245"/>
      <c r="AX781" s="245"/>
      <c r="AY781" s="245"/>
      <c r="AZ781" s="245"/>
      <c r="BA781" s="245"/>
      <c r="BB781" s="245"/>
      <c r="BC781" s="245"/>
      <c r="BD781" s="245"/>
      <c r="BE781" s="245"/>
      <c r="BF781" s="245"/>
      <c r="BG781" s="245"/>
      <c r="BH781" s="245"/>
      <c r="BI781" s="245"/>
      <c r="BJ781" s="245"/>
      <c r="BK781" s="245"/>
      <c r="BL781" s="245"/>
      <c r="BM781" s="245"/>
      <c r="BN781" s="245"/>
      <c r="BO781" s="245"/>
      <c r="BP781" s="245"/>
      <c r="BQ781" s="245"/>
      <c r="BR781" s="245"/>
      <c r="BS781" s="245"/>
      <c r="BT781" s="245"/>
      <c r="BU781" s="245"/>
      <c r="BV781" s="245"/>
      <c r="BW781" s="245"/>
      <c r="BX781" s="245"/>
      <c r="BY781" s="245"/>
      <c r="BZ781" s="245"/>
      <c r="CA781" s="245"/>
      <c r="CB781" s="245"/>
      <c r="CC781" s="245"/>
      <c r="CD781" s="245"/>
      <c r="CE781" s="245"/>
      <c r="CF781" s="245"/>
      <c r="CG781" s="245"/>
      <c r="CH781" s="245"/>
      <c r="CI781" s="245"/>
      <c r="CJ781" s="245"/>
      <c r="CK781" s="245"/>
      <c r="CL781" s="245"/>
      <c r="CM781" s="245"/>
    </row>
    <row r="782" spans="1:91" x14ac:dyDescent="0.2">
      <c r="A782" s="257"/>
      <c r="B782" s="257"/>
      <c r="C782" s="133"/>
      <c r="D782" s="134"/>
      <c r="E782" s="135"/>
      <c r="F782" s="243"/>
      <c r="G782" s="243"/>
      <c r="H782" s="137"/>
      <c r="I782" s="243"/>
      <c r="J782" s="138"/>
      <c r="K782" s="243"/>
      <c r="L782" s="139"/>
      <c r="M782" s="243"/>
      <c r="N782" s="134"/>
      <c r="O782" s="243"/>
      <c r="P782" s="243"/>
      <c r="Q782" s="243"/>
      <c r="R782" s="243"/>
      <c r="S782" s="243"/>
      <c r="T782" s="243"/>
      <c r="U782" s="243"/>
      <c r="V782" s="245"/>
      <c r="W782" s="245"/>
      <c r="X782" s="245"/>
      <c r="Y782" s="245"/>
      <c r="Z782" s="245"/>
      <c r="AA782" s="245"/>
      <c r="AB782" s="245"/>
      <c r="AC782" s="245"/>
      <c r="AD782" s="245"/>
      <c r="AE782" s="245"/>
      <c r="AF782" s="245"/>
      <c r="AG782" s="245"/>
      <c r="AH782" s="245"/>
      <c r="AI782" s="245"/>
      <c r="AJ782" s="245"/>
      <c r="AK782" s="245"/>
      <c r="AL782" s="245"/>
      <c r="AM782" s="245"/>
      <c r="AN782" s="245"/>
      <c r="AO782" s="245"/>
      <c r="AP782" s="245"/>
      <c r="AQ782" s="245"/>
      <c r="AR782" s="245"/>
      <c r="AS782" s="245"/>
      <c r="AT782" s="245"/>
      <c r="AU782" s="245"/>
      <c r="AV782" s="245"/>
      <c r="AW782" s="245"/>
      <c r="AX782" s="245"/>
      <c r="AY782" s="245"/>
      <c r="AZ782" s="245"/>
      <c r="BA782" s="245"/>
      <c r="BB782" s="245"/>
      <c r="BC782" s="245"/>
      <c r="BD782" s="245"/>
      <c r="BE782" s="245"/>
      <c r="BF782" s="245"/>
      <c r="BG782" s="245"/>
      <c r="BH782" s="245"/>
      <c r="BI782" s="245"/>
      <c r="BJ782" s="245"/>
      <c r="BK782" s="245"/>
      <c r="BL782" s="245"/>
      <c r="BM782" s="245"/>
      <c r="BN782" s="245"/>
      <c r="BO782" s="245"/>
      <c r="BP782" s="245"/>
      <c r="BQ782" s="245"/>
      <c r="BR782" s="245"/>
      <c r="BS782" s="245"/>
      <c r="BT782" s="245"/>
      <c r="BU782" s="245"/>
      <c r="BV782" s="245"/>
      <c r="BW782" s="245"/>
      <c r="BX782" s="245"/>
      <c r="BY782" s="245"/>
      <c r="BZ782" s="245"/>
      <c r="CA782" s="245"/>
      <c r="CB782" s="245"/>
      <c r="CC782" s="245"/>
      <c r="CD782" s="245"/>
      <c r="CE782" s="245"/>
      <c r="CF782" s="245"/>
      <c r="CG782" s="245"/>
      <c r="CH782" s="245"/>
      <c r="CI782" s="245"/>
      <c r="CJ782" s="245"/>
      <c r="CK782" s="245"/>
      <c r="CL782" s="245"/>
      <c r="CM782" s="245"/>
    </row>
    <row r="783" spans="1:91" x14ac:dyDescent="0.2">
      <c r="A783" s="257"/>
      <c r="B783" s="257"/>
      <c r="C783" s="133"/>
      <c r="D783" s="134"/>
      <c r="E783" s="135"/>
      <c r="F783" s="243"/>
      <c r="G783" s="243"/>
      <c r="H783" s="137"/>
      <c r="I783" s="243"/>
      <c r="J783" s="138"/>
      <c r="K783" s="243"/>
      <c r="L783" s="139"/>
      <c r="M783" s="243"/>
      <c r="N783" s="134"/>
      <c r="O783" s="243"/>
      <c r="P783" s="243"/>
      <c r="Q783" s="243"/>
      <c r="R783" s="243"/>
      <c r="S783" s="243"/>
      <c r="T783" s="243"/>
      <c r="U783" s="243"/>
      <c r="V783" s="245"/>
      <c r="W783" s="245"/>
      <c r="X783" s="245"/>
      <c r="Y783" s="245"/>
      <c r="Z783" s="245"/>
      <c r="AA783" s="245"/>
      <c r="AB783" s="245"/>
      <c r="AC783" s="245"/>
      <c r="AD783" s="245"/>
      <c r="AE783" s="245"/>
      <c r="AF783" s="245"/>
      <c r="AG783" s="245"/>
      <c r="AH783" s="245"/>
      <c r="AI783" s="245"/>
      <c r="AJ783" s="245"/>
      <c r="AK783" s="245"/>
      <c r="AL783" s="245"/>
      <c r="AM783" s="245"/>
      <c r="AN783" s="245"/>
      <c r="AO783" s="245"/>
      <c r="AP783" s="245"/>
      <c r="AQ783" s="245"/>
      <c r="AR783" s="245"/>
      <c r="AS783" s="245"/>
      <c r="AT783" s="245"/>
      <c r="AU783" s="245"/>
      <c r="AV783" s="245"/>
      <c r="AW783" s="245"/>
      <c r="AX783" s="245"/>
      <c r="AY783" s="245"/>
      <c r="AZ783" s="245"/>
      <c r="BA783" s="245"/>
      <c r="BB783" s="245"/>
      <c r="BC783" s="245"/>
      <c r="BD783" s="245"/>
      <c r="BE783" s="245"/>
      <c r="BF783" s="245"/>
      <c r="BG783" s="245"/>
      <c r="BH783" s="245"/>
      <c r="BI783" s="245"/>
      <c r="BJ783" s="245"/>
      <c r="BK783" s="245"/>
      <c r="BL783" s="245"/>
      <c r="BM783" s="245"/>
      <c r="BN783" s="245"/>
      <c r="BO783" s="245"/>
      <c r="BP783" s="245"/>
      <c r="BQ783" s="245"/>
      <c r="BR783" s="245"/>
      <c r="BS783" s="245"/>
      <c r="BT783" s="245"/>
      <c r="BU783" s="245"/>
      <c r="BV783" s="245"/>
      <c r="BW783" s="245"/>
      <c r="BX783" s="245"/>
      <c r="BY783" s="245"/>
      <c r="BZ783" s="245"/>
      <c r="CA783" s="245"/>
      <c r="CB783" s="245"/>
      <c r="CC783" s="245"/>
      <c r="CD783" s="245"/>
      <c r="CE783" s="245"/>
      <c r="CF783" s="245"/>
      <c r="CG783" s="245"/>
      <c r="CH783" s="245"/>
      <c r="CI783" s="245"/>
      <c r="CJ783" s="245"/>
      <c r="CK783" s="245"/>
      <c r="CL783" s="245"/>
      <c r="CM783" s="245"/>
    </row>
    <row r="784" spans="1:91" x14ac:dyDescent="0.2">
      <c r="A784" s="257"/>
      <c r="B784" s="257"/>
      <c r="C784" s="133"/>
      <c r="D784" s="134"/>
      <c r="E784" s="135"/>
      <c r="F784" s="243"/>
      <c r="G784" s="243"/>
      <c r="H784" s="137"/>
      <c r="I784" s="243"/>
      <c r="J784" s="138"/>
      <c r="K784" s="243"/>
      <c r="L784" s="139"/>
      <c r="M784" s="243"/>
      <c r="N784" s="134"/>
      <c r="O784" s="243"/>
      <c r="P784" s="243"/>
      <c r="Q784" s="243"/>
      <c r="R784" s="243"/>
      <c r="S784" s="243"/>
      <c r="T784" s="243"/>
      <c r="U784" s="243"/>
      <c r="V784" s="245"/>
      <c r="W784" s="245"/>
      <c r="X784" s="245"/>
      <c r="Y784" s="245"/>
      <c r="Z784" s="245"/>
      <c r="AA784" s="245"/>
      <c r="AB784" s="245"/>
      <c r="AC784" s="245"/>
      <c r="AD784" s="245"/>
      <c r="AE784" s="245"/>
      <c r="AF784" s="245"/>
      <c r="AG784" s="245"/>
      <c r="AH784" s="245"/>
      <c r="AI784" s="245"/>
      <c r="AJ784" s="245"/>
      <c r="AK784" s="245"/>
      <c r="AL784" s="245"/>
      <c r="AM784" s="245"/>
      <c r="AN784" s="245"/>
      <c r="AO784" s="245"/>
      <c r="AP784" s="245"/>
      <c r="AQ784" s="245"/>
      <c r="AR784" s="245"/>
      <c r="AS784" s="245"/>
      <c r="AT784" s="245"/>
      <c r="AU784" s="245"/>
      <c r="AV784" s="245"/>
      <c r="AW784" s="245"/>
      <c r="AX784" s="245"/>
      <c r="AY784" s="245"/>
      <c r="AZ784" s="245"/>
      <c r="BA784" s="245"/>
      <c r="BB784" s="245"/>
      <c r="BC784" s="245"/>
      <c r="BD784" s="245"/>
      <c r="BE784" s="245"/>
      <c r="BF784" s="245"/>
      <c r="BG784" s="245"/>
      <c r="BH784" s="245"/>
      <c r="BI784" s="245"/>
      <c r="BJ784" s="245"/>
      <c r="BK784" s="245"/>
      <c r="BL784" s="245"/>
      <c r="BM784" s="245"/>
      <c r="BN784" s="245"/>
      <c r="BO784" s="245"/>
      <c r="BP784" s="245"/>
      <c r="BQ784" s="245"/>
      <c r="BR784" s="245"/>
      <c r="BS784" s="245"/>
      <c r="BT784" s="245"/>
      <c r="BU784" s="245"/>
      <c r="BV784" s="245"/>
      <c r="BW784" s="245"/>
      <c r="BX784" s="245"/>
      <c r="BY784" s="245"/>
      <c r="BZ784" s="245"/>
      <c r="CA784" s="245"/>
      <c r="CB784" s="245"/>
      <c r="CC784" s="245"/>
      <c r="CD784" s="245"/>
      <c r="CE784" s="245"/>
      <c r="CF784" s="245"/>
      <c r="CG784" s="245"/>
      <c r="CH784" s="245"/>
      <c r="CI784" s="245"/>
      <c r="CJ784" s="245"/>
      <c r="CK784" s="245"/>
      <c r="CL784" s="245"/>
      <c r="CM784" s="245"/>
    </row>
    <row r="785" spans="1:91" x14ac:dyDescent="0.2">
      <c r="A785" s="257"/>
      <c r="B785" s="257"/>
      <c r="C785" s="133"/>
      <c r="D785" s="134"/>
      <c r="E785" s="135"/>
      <c r="F785" s="243"/>
      <c r="G785" s="243"/>
      <c r="H785" s="137"/>
      <c r="I785" s="243"/>
      <c r="J785" s="138"/>
      <c r="K785" s="243"/>
      <c r="L785" s="139"/>
      <c r="M785" s="243"/>
      <c r="N785" s="134"/>
      <c r="O785" s="243"/>
      <c r="P785" s="243"/>
      <c r="Q785" s="243"/>
      <c r="R785" s="243"/>
      <c r="S785" s="243"/>
      <c r="T785" s="243"/>
      <c r="U785" s="243"/>
      <c r="V785" s="245"/>
      <c r="W785" s="245"/>
      <c r="X785" s="245"/>
      <c r="Y785" s="245"/>
      <c r="Z785" s="245"/>
      <c r="AA785" s="245"/>
      <c r="AB785" s="245"/>
      <c r="AC785" s="245"/>
      <c r="AD785" s="245"/>
      <c r="AE785" s="245"/>
      <c r="AF785" s="245"/>
      <c r="AG785" s="245"/>
      <c r="AH785" s="245"/>
      <c r="AI785" s="245"/>
      <c r="AJ785" s="245"/>
      <c r="AK785" s="245"/>
      <c r="AL785" s="245"/>
      <c r="AM785" s="245"/>
      <c r="AN785" s="245"/>
      <c r="AO785" s="245"/>
      <c r="AP785" s="245"/>
      <c r="AQ785" s="245"/>
      <c r="AR785" s="245"/>
      <c r="AS785" s="245"/>
      <c r="AT785" s="245"/>
      <c r="AU785" s="245"/>
      <c r="AV785" s="245"/>
      <c r="AW785" s="245"/>
      <c r="AX785" s="245"/>
      <c r="AY785" s="245"/>
      <c r="AZ785" s="245"/>
      <c r="BA785" s="245"/>
      <c r="BB785" s="245"/>
      <c r="BC785" s="245"/>
      <c r="BD785" s="245"/>
      <c r="BE785" s="245"/>
      <c r="BF785" s="245"/>
      <c r="BG785" s="245"/>
      <c r="BH785" s="245"/>
      <c r="BI785" s="245"/>
      <c r="BJ785" s="245"/>
      <c r="BK785" s="245"/>
      <c r="BL785" s="245"/>
      <c r="BM785" s="245"/>
      <c r="BN785" s="245"/>
      <c r="BO785" s="245"/>
      <c r="BP785" s="245"/>
      <c r="BQ785" s="245"/>
      <c r="BR785" s="245"/>
      <c r="BS785" s="245"/>
      <c r="BT785" s="245"/>
      <c r="BU785" s="245"/>
      <c r="BV785" s="245"/>
      <c r="BW785" s="245"/>
      <c r="BX785" s="245"/>
      <c r="BY785" s="245"/>
      <c r="BZ785" s="245"/>
      <c r="CA785" s="245"/>
      <c r="CB785" s="245"/>
      <c r="CC785" s="245"/>
      <c r="CD785" s="245"/>
      <c r="CE785" s="245"/>
      <c r="CF785" s="245"/>
      <c r="CG785" s="245"/>
      <c r="CH785" s="245"/>
      <c r="CI785" s="245"/>
      <c r="CJ785" s="245"/>
      <c r="CK785" s="245"/>
      <c r="CL785" s="245"/>
      <c r="CM785" s="245"/>
    </row>
    <row r="786" spans="1:91" x14ac:dyDescent="0.2">
      <c r="A786" s="257"/>
      <c r="B786" s="257"/>
      <c r="C786" s="133"/>
      <c r="D786" s="134"/>
      <c r="E786" s="135"/>
      <c r="F786" s="243"/>
      <c r="G786" s="243"/>
      <c r="H786" s="137"/>
      <c r="I786" s="243"/>
      <c r="J786" s="138"/>
      <c r="K786" s="243"/>
      <c r="L786" s="139"/>
      <c r="M786" s="243"/>
      <c r="N786" s="134"/>
      <c r="O786" s="243"/>
      <c r="P786" s="243"/>
      <c r="Q786" s="243"/>
      <c r="R786" s="243"/>
      <c r="S786" s="243"/>
      <c r="T786" s="243"/>
      <c r="U786" s="243"/>
      <c r="V786" s="245"/>
      <c r="W786" s="245"/>
      <c r="X786" s="245"/>
      <c r="Y786" s="245"/>
      <c r="Z786" s="245"/>
      <c r="AA786" s="245"/>
      <c r="AB786" s="245"/>
      <c r="AC786" s="245"/>
      <c r="AD786" s="245"/>
      <c r="AE786" s="245"/>
      <c r="AF786" s="245"/>
      <c r="AG786" s="245"/>
      <c r="AH786" s="245"/>
      <c r="AI786" s="245"/>
      <c r="AJ786" s="245"/>
      <c r="AK786" s="245"/>
      <c r="AL786" s="245"/>
      <c r="AM786" s="245"/>
      <c r="AN786" s="245"/>
      <c r="AO786" s="245"/>
      <c r="AP786" s="245"/>
      <c r="AQ786" s="245"/>
      <c r="AR786" s="245"/>
      <c r="AS786" s="245"/>
      <c r="AT786" s="245"/>
      <c r="AU786" s="245"/>
      <c r="AV786" s="245"/>
      <c r="AW786" s="245"/>
      <c r="AX786" s="245"/>
      <c r="AY786" s="245"/>
      <c r="AZ786" s="245"/>
      <c r="BA786" s="245"/>
      <c r="BB786" s="245"/>
      <c r="BC786" s="245"/>
      <c r="BD786" s="245"/>
      <c r="BE786" s="245"/>
      <c r="BF786" s="245"/>
      <c r="BG786" s="245"/>
      <c r="BH786" s="245"/>
      <c r="BI786" s="245"/>
      <c r="BJ786" s="245"/>
      <c r="BK786" s="245"/>
      <c r="BL786" s="245"/>
      <c r="BM786" s="245"/>
      <c r="BN786" s="245"/>
      <c r="BO786" s="245"/>
      <c r="BP786" s="245"/>
      <c r="BQ786" s="245"/>
      <c r="BR786" s="245"/>
      <c r="BS786" s="245"/>
      <c r="BT786" s="245"/>
      <c r="BU786" s="245"/>
      <c r="BV786" s="245"/>
      <c r="BW786" s="245"/>
      <c r="BX786" s="245"/>
      <c r="BY786" s="245"/>
      <c r="BZ786" s="245"/>
      <c r="CA786" s="245"/>
      <c r="CB786" s="245"/>
      <c r="CC786" s="245"/>
      <c r="CD786" s="245"/>
      <c r="CE786" s="245"/>
      <c r="CF786" s="245"/>
      <c r="CG786" s="245"/>
      <c r="CH786" s="245"/>
      <c r="CI786" s="245"/>
      <c r="CJ786" s="245"/>
      <c r="CK786" s="245"/>
      <c r="CL786" s="245"/>
      <c r="CM786" s="245"/>
    </row>
    <row r="787" spans="1:91" ht="14.25" customHeight="1" x14ac:dyDescent="0.2">
      <c r="A787" s="257"/>
      <c r="B787" s="257"/>
      <c r="C787" s="133"/>
      <c r="D787" s="134"/>
      <c r="E787" s="135"/>
      <c r="F787" s="243"/>
      <c r="G787" s="243"/>
      <c r="H787" s="137"/>
      <c r="I787" s="243"/>
      <c r="J787" s="138"/>
      <c r="K787" s="243"/>
      <c r="L787" s="139"/>
      <c r="M787" s="243"/>
      <c r="N787" s="134"/>
      <c r="O787" s="243"/>
      <c r="P787" s="243"/>
      <c r="Q787" s="243"/>
      <c r="R787" s="243"/>
      <c r="S787" s="243"/>
      <c r="T787" s="243"/>
      <c r="U787" s="243"/>
      <c r="V787" s="245"/>
      <c r="W787" s="245"/>
      <c r="X787" s="245"/>
      <c r="Y787" s="245"/>
      <c r="Z787" s="245"/>
      <c r="AA787" s="245"/>
      <c r="AB787" s="245"/>
      <c r="AC787" s="245"/>
      <c r="AD787" s="245"/>
      <c r="AE787" s="245"/>
      <c r="AF787" s="245"/>
      <c r="AG787" s="245"/>
      <c r="AH787" s="245"/>
      <c r="AI787" s="245"/>
      <c r="AJ787" s="245"/>
      <c r="AK787" s="245"/>
      <c r="AL787" s="245"/>
      <c r="AM787" s="245"/>
      <c r="AN787" s="245"/>
      <c r="AO787" s="245"/>
      <c r="AP787" s="245"/>
      <c r="AQ787" s="245"/>
      <c r="AR787" s="245"/>
      <c r="AS787" s="245"/>
      <c r="AT787" s="245"/>
      <c r="AU787" s="245"/>
      <c r="AV787" s="245"/>
      <c r="AW787" s="245"/>
      <c r="AX787" s="245"/>
      <c r="AY787" s="245"/>
      <c r="AZ787" s="245"/>
      <c r="BA787" s="245"/>
      <c r="BB787" s="245"/>
      <c r="BC787" s="245"/>
      <c r="BD787" s="245"/>
      <c r="BE787" s="245"/>
      <c r="BF787" s="245"/>
      <c r="BG787" s="245"/>
      <c r="BH787" s="245"/>
      <c r="BI787" s="245"/>
      <c r="BJ787" s="245"/>
      <c r="BK787" s="245"/>
      <c r="BL787" s="245"/>
      <c r="BM787" s="245"/>
      <c r="BN787" s="245"/>
      <c r="BO787" s="245"/>
      <c r="BP787" s="245"/>
      <c r="BQ787" s="245"/>
      <c r="BR787" s="245"/>
      <c r="BS787" s="245"/>
      <c r="BT787" s="245"/>
      <c r="BU787" s="245"/>
      <c r="BV787" s="245"/>
      <c r="BW787" s="245"/>
      <c r="BX787" s="245"/>
      <c r="BY787" s="245"/>
      <c r="BZ787" s="245"/>
      <c r="CA787" s="245"/>
      <c r="CB787" s="245"/>
      <c r="CC787" s="245"/>
      <c r="CD787" s="245"/>
      <c r="CE787" s="245"/>
      <c r="CF787" s="245"/>
      <c r="CG787" s="245"/>
      <c r="CH787" s="245"/>
      <c r="CI787" s="245"/>
      <c r="CJ787" s="245"/>
      <c r="CK787" s="245"/>
      <c r="CL787" s="245"/>
      <c r="CM787" s="245"/>
    </row>
    <row r="788" spans="1:91" x14ac:dyDescent="0.2">
      <c r="A788" s="257"/>
      <c r="B788" s="257"/>
      <c r="C788" s="133"/>
      <c r="D788" s="134"/>
      <c r="E788" s="135"/>
      <c r="F788" s="243"/>
      <c r="G788" s="243"/>
      <c r="H788" s="137"/>
      <c r="I788" s="243"/>
      <c r="J788" s="138"/>
      <c r="K788" s="243"/>
      <c r="L788" s="139"/>
      <c r="M788" s="243"/>
      <c r="N788" s="134"/>
      <c r="O788" s="243"/>
      <c r="P788" s="243"/>
      <c r="Q788" s="243"/>
      <c r="R788" s="243"/>
      <c r="S788" s="243"/>
      <c r="T788" s="243"/>
      <c r="U788" s="243"/>
      <c r="V788" s="245"/>
      <c r="W788" s="245"/>
      <c r="X788" s="245"/>
      <c r="Y788" s="245"/>
      <c r="Z788" s="245"/>
      <c r="AA788" s="245"/>
      <c r="AB788" s="245"/>
      <c r="AC788" s="245"/>
      <c r="AD788" s="245"/>
      <c r="AE788" s="245"/>
      <c r="AF788" s="245"/>
      <c r="AG788" s="245"/>
      <c r="AH788" s="245"/>
      <c r="AI788" s="245"/>
      <c r="AJ788" s="245"/>
      <c r="AK788" s="245"/>
      <c r="AL788" s="245"/>
      <c r="AM788" s="245"/>
      <c r="AN788" s="245"/>
      <c r="AO788" s="245"/>
      <c r="AP788" s="245"/>
      <c r="AQ788" s="245"/>
      <c r="AR788" s="245"/>
      <c r="AS788" s="245"/>
      <c r="AT788" s="245"/>
      <c r="AU788" s="245"/>
      <c r="AV788" s="245"/>
      <c r="AW788" s="245"/>
      <c r="AX788" s="245"/>
      <c r="AY788" s="245"/>
      <c r="AZ788" s="245"/>
      <c r="BA788" s="245"/>
      <c r="BB788" s="245"/>
      <c r="BC788" s="245"/>
      <c r="BD788" s="245"/>
      <c r="BE788" s="245"/>
      <c r="BF788" s="245"/>
      <c r="BG788" s="245"/>
      <c r="BH788" s="245"/>
      <c r="BI788" s="245"/>
      <c r="BJ788" s="245"/>
      <c r="BK788" s="245"/>
      <c r="BL788" s="245"/>
      <c r="BM788" s="245"/>
      <c r="BN788" s="245"/>
      <c r="BO788" s="245"/>
      <c r="BP788" s="245"/>
      <c r="BQ788" s="245"/>
      <c r="BR788" s="245"/>
      <c r="BS788" s="245"/>
      <c r="BT788" s="245"/>
      <c r="BU788" s="245"/>
      <c r="BV788" s="245"/>
      <c r="BW788" s="245"/>
      <c r="BX788" s="245"/>
      <c r="BY788" s="245"/>
      <c r="BZ788" s="245"/>
      <c r="CA788" s="245"/>
      <c r="CB788" s="245"/>
      <c r="CC788" s="245"/>
      <c r="CD788" s="245"/>
      <c r="CE788" s="245"/>
      <c r="CF788" s="245"/>
      <c r="CG788" s="245"/>
      <c r="CH788" s="245"/>
      <c r="CI788" s="245"/>
      <c r="CJ788" s="245"/>
      <c r="CK788" s="245"/>
      <c r="CL788" s="245"/>
      <c r="CM788" s="245"/>
    </row>
    <row r="789" spans="1:91" x14ac:dyDescent="0.2">
      <c r="A789" s="257"/>
      <c r="B789" s="257"/>
      <c r="C789" s="133"/>
      <c r="D789" s="134"/>
      <c r="E789" s="135"/>
      <c r="F789" s="243"/>
      <c r="G789" s="243"/>
      <c r="H789" s="137"/>
      <c r="I789" s="243"/>
      <c r="J789" s="138"/>
      <c r="K789" s="243"/>
      <c r="L789" s="139"/>
      <c r="M789" s="243"/>
      <c r="N789" s="134"/>
      <c r="O789" s="243"/>
      <c r="P789" s="243"/>
      <c r="Q789" s="243"/>
      <c r="R789" s="243"/>
      <c r="S789" s="243"/>
      <c r="T789" s="243"/>
      <c r="U789" s="243"/>
      <c r="V789" s="245"/>
      <c r="W789" s="245"/>
      <c r="X789" s="245"/>
      <c r="Y789" s="245"/>
      <c r="Z789" s="245"/>
      <c r="AA789" s="245"/>
      <c r="AB789" s="245"/>
      <c r="AC789" s="245"/>
      <c r="AD789" s="245"/>
      <c r="AE789" s="245"/>
      <c r="AF789" s="245"/>
      <c r="AG789" s="245"/>
      <c r="AH789" s="245"/>
      <c r="AI789" s="245"/>
      <c r="AJ789" s="245"/>
      <c r="AK789" s="245"/>
      <c r="AL789" s="245"/>
      <c r="AM789" s="245"/>
      <c r="AN789" s="245"/>
      <c r="AO789" s="245"/>
      <c r="AP789" s="245"/>
      <c r="AQ789" s="245"/>
      <c r="AR789" s="245"/>
      <c r="AS789" s="245"/>
      <c r="AT789" s="245"/>
      <c r="AU789" s="245"/>
      <c r="AV789" s="245"/>
      <c r="AW789" s="245"/>
      <c r="AX789" s="245"/>
      <c r="AY789" s="245"/>
      <c r="AZ789" s="245"/>
      <c r="BA789" s="245"/>
      <c r="BB789" s="245"/>
      <c r="BC789" s="245"/>
      <c r="BD789" s="245"/>
      <c r="BE789" s="245"/>
      <c r="BF789" s="245"/>
      <c r="BG789" s="245"/>
      <c r="BH789" s="245"/>
      <c r="BI789" s="245"/>
      <c r="BJ789" s="245"/>
      <c r="BK789" s="245"/>
      <c r="BL789" s="245"/>
      <c r="BM789" s="245"/>
      <c r="BN789" s="245"/>
      <c r="BO789" s="245"/>
      <c r="BP789" s="245"/>
      <c r="BQ789" s="245"/>
      <c r="BR789" s="245"/>
      <c r="BS789" s="245"/>
      <c r="BT789" s="245"/>
      <c r="BU789" s="245"/>
      <c r="BV789" s="245"/>
      <c r="BW789" s="245"/>
      <c r="BX789" s="245"/>
      <c r="BY789" s="245"/>
      <c r="BZ789" s="245"/>
      <c r="CA789" s="245"/>
      <c r="CB789" s="245"/>
      <c r="CC789" s="245"/>
      <c r="CD789" s="245"/>
      <c r="CE789" s="245"/>
      <c r="CF789" s="245"/>
      <c r="CG789" s="245"/>
      <c r="CH789" s="245"/>
      <c r="CI789" s="245"/>
      <c r="CJ789" s="245"/>
      <c r="CK789" s="245"/>
      <c r="CL789" s="245"/>
      <c r="CM789" s="245"/>
    </row>
    <row r="790" spans="1:91" x14ac:dyDescent="0.2">
      <c r="A790" s="257"/>
      <c r="B790" s="257"/>
      <c r="C790" s="133"/>
      <c r="D790" s="134"/>
      <c r="E790" s="135"/>
      <c r="F790" s="243"/>
      <c r="G790" s="243"/>
      <c r="H790" s="137"/>
      <c r="I790" s="243"/>
      <c r="J790" s="138"/>
      <c r="K790" s="243"/>
      <c r="L790" s="139"/>
      <c r="M790" s="243"/>
      <c r="N790" s="134"/>
      <c r="O790" s="243"/>
      <c r="P790" s="243"/>
      <c r="Q790" s="243"/>
      <c r="R790" s="243"/>
      <c r="S790" s="243"/>
      <c r="T790" s="243"/>
      <c r="U790" s="243"/>
      <c r="V790" s="245"/>
      <c r="W790" s="245"/>
      <c r="X790" s="245"/>
      <c r="Y790" s="245"/>
      <c r="Z790" s="245"/>
      <c r="AA790" s="245"/>
      <c r="AB790" s="245"/>
      <c r="AC790" s="245"/>
      <c r="AD790" s="245"/>
      <c r="AE790" s="245"/>
      <c r="AF790" s="245"/>
      <c r="AG790" s="245"/>
      <c r="AH790" s="245"/>
      <c r="AI790" s="245"/>
      <c r="AJ790" s="245"/>
      <c r="AK790" s="245"/>
      <c r="AL790" s="245"/>
      <c r="AM790" s="245"/>
      <c r="AN790" s="245"/>
      <c r="AO790" s="245"/>
      <c r="AP790" s="245"/>
      <c r="AQ790" s="245"/>
      <c r="AR790" s="245"/>
      <c r="AS790" s="245"/>
      <c r="AT790" s="245"/>
      <c r="AU790" s="245"/>
      <c r="AV790" s="245"/>
      <c r="AW790" s="245"/>
      <c r="AX790" s="245"/>
      <c r="AY790" s="245"/>
      <c r="AZ790" s="245"/>
      <c r="BA790" s="245"/>
      <c r="BB790" s="245"/>
      <c r="BC790" s="245"/>
      <c r="BD790" s="245"/>
      <c r="BE790" s="245"/>
      <c r="BF790" s="245"/>
      <c r="BG790" s="245"/>
      <c r="BH790" s="245"/>
      <c r="BI790" s="245"/>
      <c r="BJ790" s="245"/>
      <c r="BK790" s="245"/>
      <c r="BL790" s="245"/>
      <c r="BM790" s="245"/>
      <c r="BN790" s="245"/>
      <c r="BO790" s="245"/>
      <c r="BP790" s="245"/>
      <c r="BQ790" s="245"/>
      <c r="BR790" s="245"/>
      <c r="BS790" s="245"/>
      <c r="BT790" s="245"/>
      <c r="BU790" s="245"/>
      <c r="BV790" s="245"/>
      <c r="BW790" s="245"/>
      <c r="BX790" s="245"/>
      <c r="BY790" s="245"/>
      <c r="BZ790" s="245"/>
      <c r="CA790" s="245"/>
      <c r="CB790" s="245"/>
      <c r="CC790" s="245"/>
      <c r="CD790" s="245"/>
      <c r="CE790" s="245"/>
      <c r="CF790" s="245"/>
      <c r="CG790" s="245"/>
      <c r="CH790" s="245"/>
      <c r="CI790" s="245"/>
      <c r="CJ790" s="245"/>
      <c r="CK790" s="245"/>
      <c r="CL790" s="245"/>
      <c r="CM790" s="245"/>
    </row>
    <row r="791" spans="1:91" x14ac:dyDescent="0.2">
      <c r="A791" s="257"/>
      <c r="B791" s="257"/>
      <c r="C791" s="133"/>
      <c r="D791" s="134"/>
      <c r="E791" s="152"/>
      <c r="F791" s="243"/>
      <c r="G791" s="243"/>
      <c r="H791" s="137"/>
      <c r="I791" s="243"/>
      <c r="J791" s="138"/>
      <c r="K791" s="243"/>
      <c r="L791" s="139"/>
      <c r="M791" s="152"/>
      <c r="N791" s="134"/>
      <c r="O791" s="152"/>
      <c r="P791" s="243"/>
      <c r="Q791" s="243"/>
      <c r="R791" s="243"/>
      <c r="S791" s="243"/>
      <c r="T791" s="243"/>
      <c r="U791" s="243"/>
      <c r="V791" s="245"/>
      <c r="W791" s="245"/>
      <c r="X791" s="245"/>
      <c r="Y791" s="245"/>
      <c r="Z791" s="245"/>
      <c r="AA791" s="245"/>
      <c r="AB791" s="245"/>
      <c r="AC791" s="245"/>
      <c r="AD791" s="245"/>
      <c r="AE791" s="245"/>
      <c r="AF791" s="245"/>
      <c r="AG791" s="245"/>
      <c r="AH791" s="245"/>
      <c r="AI791" s="245"/>
      <c r="AJ791" s="245"/>
      <c r="AK791" s="245"/>
      <c r="AL791" s="245"/>
      <c r="AM791" s="245"/>
      <c r="AN791" s="245"/>
      <c r="AO791" s="245"/>
      <c r="AP791" s="245"/>
      <c r="AQ791" s="245"/>
      <c r="AR791" s="245"/>
      <c r="AS791" s="245"/>
      <c r="AT791" s="245"/>
      <c r="AU791" s="245"/>
      <c r="AV791" s="245"/>
      <c r="AW791" s="245"/>
      <c r="AX791" s="245"/>
      <c r="AY791" s="245"/>
      <c r="AZ791" s="245"/>
      <c r="BA791" s="245"/>
      <c r="BB791" s="245"/>
      <c r="BC791" s="245"/>
      <c r="BD791" s="245"/>
      <c r="BE791" s="245"/>
      <c r="BF791" s="245"/>
      <c r="BG791" s="245"/>
      <c r="BH791" s="245"/>
      <c r="BI791" s="245"/>
      <c r="BJ791" s="245"/>
      <c r="BK791" s="245"/>
      <c r="BL791" s="245"/>
      <c r="BM791" s="245"/>
      <c r="BN791" s="245"/>
      <c r="BO791" s="245"/>
      <c r="BP791" s="245"/>
      <c r="BQ791" s="245"/>
      <c r="BR791" s="245"/>
      <c r="BS791" s="245"/>
      <c r="BT791" s="245"/>
      <c r="BU791" s="245"/>
      <c r="BV791" s="245"/>
      <c r="BW791" s="245"/>
      <c r="BX791" s="245"/>
      <c r="BY791" s="245"/>
      <c r="BZ791" s="245"/>
      <c r="CA791" s="245"/>
      <c r="CB791" s="245"/>
      <c r="CC791" s="245"/>
      <c r="CD791" s="245"/>
      <c r="CE791" s="245"/>
      <c r="CF791" s="245"/>
      <c r="CG791" s="245"/>
      <c r="CH791" s="245"/>
      <c r="CI791" s="245"/>
      <c r="CJ791" s="245"/>
      <c r="CK791" s="245"/>
      <c r="CL791" s="245"/>
      <c r="CM791" s="245"/>
    </row>
    <row r="792" spans="1:91" x14ac:dyDescent="0.2">
      <c r="A792" s="257"/>
      <c r="B792" s="257"/>
      <c r="C792" s="133"/>
      <c r="D792" s="134"/>
      <c r="E792" s="152"/>
      <c r="F792" s="243"/>
      <c r="G792" s="243"/>
      <c r="H792" s="137"/>
      <c r="I792" s="243"/>
      <c r="J792" s="138"/>
      <c r="K792" s="243"/>
      <c r="L792" s="139"/>
      <c r="M792" s="152"/>
      <c r="N792" s="134"/>
      <c r="O792" s="152"/>
      <c r="P792" s="243"/>
      <c r="Q792" s="243"/>
      <c r="R792" s="243"/>
      <c r="S792" s="243"/>
      <c r="T792" s="243"/>
      <c r="U792" s="243"/>
      <c r="V792" s="245"/>
      <c r="W792" s="245"/>
      <c r="X792" s="245"/>
      <c r="Y792" s="245"/>
      <c r="Z792" s="245"/>
      <c r="AA792" s="245"/>
      <c r="AB792" s="245"/>
      <c r="AC792" s="245"/>
      <c r="AD792" s="245"/>
      <c r="AE792" s="245"/>
      <c r="AF792" s="245"/>
      <c r="AG792" s="245"/>
      <c r="AH792" s="245"/>
      <c r="AI792" s="245"/>
      <c r="AJ792" s="245"/>
      <c r="AK792" s="245"/>
      <c r="AL792" s="245"/>
      <c r="AM792" s="245"/>
      <c r="AN792" s="245"/>
      <c r="AO792" s="245"/>
      <c r="AP792" s="245"/>
      <c r="AQ792" s="245"/>
      <c r="AR792" s="245"/>
      <c r="AS792" s="245"/>
      <c r="AT792" s="245"/>
      <c r="AU792" s="245"/>
      <c r="AV792" s="245"/>
      <c r="AW792" s="245"/>
      <c r="AX792" s="245"/>
      <c r="AY792" s="245"/>
      <c r="AZ792" s="245"/>
      <c r="BA792" s="245"/>
      <c r="BB792" s="245"/>
      <c r="BC792" s="245"/>
      <c r="BD792" s="245"/>
      <c r="BE792" s="245"/>
      <c r="BF792" s="245"/>
      <c r="BG792" s="245"/>
      <c r="BH792" s="245"/>
      <c r="BI792" s="245"/>
      <c r="BJ792" s="245"/>
      <c r="BK792" s="245"/>
      <c r="BL792" s="245"/>
      <c r="BM792" s="245"/>
      <c r="BN792" s="245"/>
      <c r="BO792" s="245"/>
      <c r="BP792" s="245"/>
      <c r="BQ792" s="245"/>
      <c r="BR792" s="245"/>
      <c r="BS792" s="245"/>
      <c r="BT792" s="245"/>
      <c r="BU792" s="245"/>
      <c r="BV792" s="245"/>
      <c r="BW792" s="245"/>
      <c r="BX792" s="245"/>
      <c r="BY792" s="245"/>
      <c r="BZ792" s="245"/>
      <c r="CA792" s="245"/>
      <c r="CB792" s="245"/>
      <c r="CC792" s="245"/>
      <c r="CD792" s="245"/>
      <c r="CE792" s="245"/>
      <c r="CF792" s="245"/>
      <c r="CG792" s="245"/>
      <c r="CH792" s="245"/>
      <c r="CI792" s="245"/>
      <c r="CJ792" s="245"/>
      <c r="CK792" s="245"/>
      <c r="CL792" s="245"/>
      <c r="CM792" s="245"/>
    </row>
    <row r="793" spans="1:91" x14ac:dyDescent="0.2">
      <c r="A793" s="257"/>
      <c r="B793" s="257"/>
      <c r="C793" s="133"/>
      <c r="D793" s="134"/>
      <c r="E793" s="152"/>
      <c r="F793" s="243"/>
      <c r="G793" s="243"/>
      <c r="H793" s="137"/>
      <c r="I793" s="243"/>
      <c r="J793" s="138"/>
      <c r="K793" s="243"/>
      <c r="L793" s="139"/>
      <c r="M793" s="152"/>
      <c r="N793" s="134"/>
      <c r="O793" s="152"/>
      <c r="P793" s="243"/>
      <c r="Q793" s="243"/>
      <c r="R793" s="243"/>
      <c r="S793" s="243"/>
      <c r="T793" s="243"/>
      <c r="U793" s="243"/>
      <c r="V793" s="245"/>
      <c r="W793" s="245"/>
      <c r="X793" s="245"/>
      <c r="Y793" s="245"/>
      <c r="Z793" s="245"/>
      <c r="AA793" s="245"/>
      <c r="AB793" s="245"/>
      <c r="AC793" s="245"/>
      <c r="AD793" s="245"/>
      <c r="AE793" s="245"/>
      <c r="AF793" s="245"/>
      <c r="AG793" s="245"/>
      <c r="AH793" s="245"/>
      <c r="AI793" s="245"/>
      <c r="AJ793" s="245"/>
      <c r="AK793" s="245"/>
      <c r="AL793" s="245"/>
      <c r="AM793" s="245"/>
      <c r="AN793" s="245"/>
      <c r="AO793" s="245"/>
      <c r="AP793" s="245"/>
      <c r="AQ793" s="245"/>
      <c r="AR793" s="245"/>
      <c r="AS793" s="245"/>
      <c r="AT793" s="245"/>
      <c r="AU793" s="245"/>
      <c r="AV793" s="245"/>
      <c r="AW793" s="245"/>
      <c r="AX793" s="245"/>
      <c r="AY793" s="245"/>
      <c r="AZ793" s="245"/>
      <c r="BA793" s="245"/>
      <c r="BB793" s="245"/>
      <c r="BC793" s="245"/>
      <c r="BD793" s="245"/>
      <c r="BE793" s="245"/>
      <c r="BF793" s="245"/>
      <c r="BG793" s="245"/>
      <c r="BH793" s="245"/>
      <c r="BI793" s="245"/>
      <c r="BJ793" s="245"/>
      <c r="BK793" s="245"/>
      <c r="BL793" s="245"/>
      <c r="BM793" s="245"/>
      <c r="BN793" s="245"/>
      <c r="BO793" s="245"/>
      <c r="BP793" s="245"/>
      <c r="BQ793" s="245"/>
      <c r="BR793" s="245"/>
      <c r="BS793" s="245"/>
      <c r="BT793" s="245"/>
      <c r="BU793" s="245"/>
      <c r="BV793" s="245"/>
      <c r="BW793" s="245"/>
      <c r="BX793" s="245"/>
      <c r="BY793" s="245"/>
      <c r="BZ793" s="245"/>
      <c r="CA793" s="245"/>
      <c r="CB793" s="245"/>
      <c r="CC793" s="245"/>
      <c r="CD793" s="245"/>
      <c r="CE793" s="245"/>
      <c r="CF793" s="245"/>
      <c r="CG793" s="245"/>
      <c r="CH793" s="245"/>
      <c r="CI793" s="245"/>
      <c r="CJ793" s="245"/>
      <c r="CK793" s="245"/>
      <c r="CL793" s="245"/>
      <c r="CM793" s="245"/>
    </row>
    <row r="794" spans="1:91" x14ac:dyDescent="0.2">
      <c r="A794" s="257"/>
      <c r="B794" s="257"/>
      <c r="C794" s="133"/>
      <c r="D794" s="134"/>
      <c r="E794" s="135"/>
      <c r="F794" s="243"/>
      <c r="G794" s="243"/>
      <c r="H794" s="137"/>
      <c r="I794" s="243"/>
      <c r="J794" s="138"/>
      <c r="K794" s="243"/>
      <c r="L794" s="139"/>
      <c r="M794" s="243"/>
      <c r="N794" s="134"/>
      <c r="O794" s="243"/>
      <c r="P794" s="243"/>
      <c r="Q794" s="243"/>
      <c r="R794" s="243"/>
      <c r="S794" s="243"/>
      <c r="T794" s="243"/>
      <c r="U794" s="243"/>
      <c r="V794" s="245"/>
      <c r="W794" s="245"/>
      <c r="X794" s="245"/>
      <c r="Y794" s="245"/>
      <c r="Z794" s="245"/>
      <c r="AA794" s="245"/>
      <c r="AB794" s="245"/>
      <c r="AC794" s="245"/>
      <c r="AD794" s="245"/>
      <c r="AE794" s="245"/>
      <c r="AF794" s="245"/>
      <c r="AG794" s="245"/>
      <c r="AH794" s="245"/>
      <c r="AI794" s="245"/>
      <c r="AJ794" s="245"/>
      <c r="AK794" s="245"/>
      <c r="AL794" s="245"/>
      <c r="AM794" s="245"/>
      <c r="AN794" s="245"/>
      <c r="AO794" s="245"/>
      <c r="AP794" s="245"/>
      <c r="AQ794" s="245"/>
      <c r="AR794" s="245"/>
      <c r="AS794" s="245"/>
      <c r="AT794" s="245"/>
      <c r="AU794" s="245"/>
      <c r="AV794" s="245"/>
      <c r="AW794" s="245"/>
      <c r="AX794" s="245"/>
      <c r="AY794" s="245"/>
      <c r="AZ794" s="245"/>
      <c r="BA794" s="245"/>
      <c r="BB794" s="245"/>
      <c r="BC794" s="245"/>
      <c r="BD794" s="245"/>
      <c r="BE794" s="245"/>
      <c r="BF794" s="245"/>
      <c r="BG794" s="245"/>
      <c r="BH794" s="245"/>
      <c r="BI794" s="245"/>
      <c r="BJ794" s="245"/>
      <c r="BK794" s="245"/>
      <c r="BL794" s="245"/>
      <c r="BM794" s="245"/>
      <c r="BN794" s="245"/>
      <c r="BO794" s="245"/>
      <c r="BP794" s="245"/>
      <c r="BQ794" s="245"/>
      <c r="BR794" s="245"/>
      <c r="BS794" s="245"/>
      <c r="BT794" s="245"/>
      <c r="BU794" s="245"/>
      <c r="BV794" s="245"/>
      <c r="BW794" s="245"/>
      <c r="BX794" s="245"/>
      <c r="BY794" s="245"/>
      <c r="BZ794" s="245"/>
      <c r="CA794" s="245"/>
      <c r="CB794" s="245"/>
      <c r="CC794" s="245"/>
      <c r="CD794" s="245"/>
      <c r="CE794" s="245"/>
      <c r="CF794" s="245"/>
      <c r="CG794" s="245"/>
      <c r="CH794" s="245"/>
      <c r="CI794" s="245"/>
      <c r="CJ794" s="245"/>
      <c r="CK794" s="245"/>
      <c r="CL794" s="245"/>
      <c r="CM794" s="245"/>
    </row>
    <row r="795" spans="1:91" x14ac:dyDescent="0.2">
      <c r="A795" s="257"/>
      <c r="B795" s="257"/>
      <c r="C795" s="133"/>
      <c r="D795" s="134"/>
      <c r="E795" s="135"/>
      <c r="F795" s="243"/>
      <c r="G795" s="243"/>
      <c r="H795" s="137"/>
      <c r="I795" s="243"/>
      <c r="J795" s="138"/>
      <c r="K795" s="243"/>
      <c r="L795" s="139"/>
      <c r="M795" s="243"/>
      <c r="N795" s="134"/>
      <c r="O795" s="243"/>
      <c r="P795" s="243"/>
      <c r="Q795" s="243"/>
      <c r="R795" s="243"/>
      <c r="S795" s="243"/>
      <c r="T795" s="243"/>
      <c r="U795" s="243"/>
      <c r="V795" s="245"/>
      <c r="W795" s="245"/>
      <c r="X795" s="245"/>
      <c r="Y795" s="245"/>
      <c r="Z795" s="245"/>
      <c r="AA795" s="245"/>
      <c r="AB795" s="245"/>
      <c r="AC795" s="245"/>
      <c r="AD795" s="245"/>
      <c r="AE795" s="245"/>
      <c r="AF795" s="245"/>
      <c r="AG795" s="245"/>
      <c r="AH795" s="245"/>
      <c r="AI795" s="245"/>
      <c r="AJ795" s="245"/>
      <c r="AK795" s="245"/>
      <c r="AL795" s="245"/>
      <c r="AM795" s="245"/>
      <c r="AN795" s="245"/>
      <c r="AO795" s="245"/>
      <c r="AP795" s="245"/>
      <c r="AQ795" s="245"/>
      <c r="AR795" s="245"/>
      <c r="AS795" s="245"/>
      <c r="AT795" s="245"/>
      <c r="AU795" s="245"/>
      <c r="AV795" s="245"/>
      <c r="AW795" s="245"/>
      <c r="AX795" s="245"/>
      <c r="AY795" s="245"/>
      <c r="AZ795" s="245"/>
      <c r="BA795" s="245"/>
      <c r="BB795" s="245"/>
      <c r="BC795" s="245"/>
      <c r="BD795" s="245"/>
      <c r="BE795" s="245"/>
      <c r="BF795" s="245"/>
      <c r="BG795" s="245"/>
      <c r="BH795" s="245"/>
      <c r="BI795" s="245"/>
      <c r="BJ795" s="245"/>
      <c r="BK795" s="245"/>
      <c r="BL795" s="245"/>
      <c r="BM795" s="245"/>
      <c r="BN795" s="245"/>
      <c r="BO795" s="245"/>
      <c r="BP795" s="245"/>
      <c r="BQ795" s="245"/>
      <c r="BR795" s="245"/>
      <c r="BS795" s="245"/>
      <c r="BT795" s="245"/>
      <c r="BU795" s="245"/>
      <c r="BV795" s="245"/>
      <c r="BW795" s="245"/>
      <c r="BX795" s="245"/>
      <c r="BY795" s="245"/>
      <c r="BZ795" s="245"/>
      <c r="CA795" s="245"/>
      <c r="CB795" s="245"/>
      <c r="CC795" s="245"/>
      <c r="CD795" s="245"/>
      <c r="CE795" s="245"/>
      <c r="CF795" s="245"/>
      <c r="CG795" s="245"/>
      <c r="CH795" s="245"/>
      <c r="CI795" s="245"/>
      <c r="CJ795" s="245"/>
      <c r="CK795" s="245"/>
      <c r="CL795" s="245"/>
      <c r="CM795" s="245"/>
    </row>
    <row r="796" spans="1:91" x14ac:dyDescent="0.2">
      <c r="A796" s="257"/>
      <c r="B796" s="257"/>
      <c r="C796" s="133"/>
      <c r="D796" s="134"/>
      <c r="E796" s="135"/>
      <c r="F796" s="243"/>
      <c r="G796" s="243"/>
      <c r="H796" s="137"/>
      <c r="I796" s="243"/>
      <c r="J796" s="138"/>
      <c r="K796" s="243"/>
      <c r="L796" s="139"/>
      <c r="M796" s="243"/>
      <c r="N796" s="134"/>
      <c r="O796" s="243"/>
      <c r="P796" s="243"/>
      <c r="Q796" s="243"/>
      <c r="R796" s="243"/>
      <c r="S796" s="243"/>
      <c r="T796" s="243"/>
      <c r="U796" s="243"/>
      <c r="V796" s="245"/>
      <c r="W796" s="245"/>
      <c r="X796" s="245"/>
      <c r="Y796" s="245"/>
      <c r="Z796" s="245"/>
      <c r="AA796" s="245"/>
      <c r="AB796" s="245"/>
      <c r="AC796" s="245"/>
      <c r="AD796" s="245"/>
      <c r="AE796" s="245"/>
      <c r="AF796" s="245"/>
      <c r="AG796" s="245"/>
      <c r="AH796" s="245"/>
      <c r="AI796" s="245"/>
      <c r="AJ796" s="245"/>
      <c r="AK796" s="245"/>
      <c r="AL796" s="245"/>
      <c r="AM796" s="245"/>
      <c r="AN796" s="245"/>
      <c r="AO796" s="245"/>
      <c r="AP796" s="245"/>
      <c r="AQ796" s="245"/>
      <c r="AR796" s="245"/>
      <c r="AS796" s="245"/>
      <c r="AT796" s="245"/>
      <c r="AU796" s="245"/>
      <c r="AV796" s="245"/>
      <c r="AW796" s="245"/>
      <c r="AX796" s="245"/>
      <c r="AY796" s="245"/>
      <c r="AZ796" s="245"/>
      <c r="BA796" s="245"/>
      <c r="BB796" s="245"/>
      <c r="BC796" s="245"/>
      <c r="BD796" s="245"/>
      <c r="BE796" s="245"/>
      <c r="BF796" s="245"/>
      <c r="BG796" s="245"/>
      <c r="BH796" s="245"/>
      <c r="BI796" s="245"/>
      <c r="BJ796" s="245"/>
      <c r="BK796" s="245"/>
      <c r="BL796" s="245"/>
      <c r="BM796" s="245"/>
      <c r="BN796" s="245"/>
      <c r="BO796" s="245"/>
      <c r="BP796" s="245"/>
      <c r="BQ796" s="245"/>
      <c r="BR796" s="245"/>
      <c r="BS796" s="245"/>
      <c r="BT796" s="245"/>
      <c r="BU796" s="245"/>
      <c r="BV796" s="245"/>
      <c r="BW796" s="245"/>
      <c r="BX796" s="245"/>
      <c r="BY796" s="245"/>
      <c r="BZ796" s="245"/>
      <c r="CA796" s="245"/>
      <c r="CB796" s="245"/>
      <c r="CC796" s="245"/>
      <c r="CD796" s="245"/>
      <c r="CE796" s="245"/>
      <c r="CF796" s="245"/>
      <c r="CG796" s="245"/>
      <c r="CH796" s="245"/>
      <c r="CI796" s="245"/>
      <c r="CJ796" s="245"/>
      <c r="CK796" s="245"/>
      <c r="CL796" s="245"/>
      <c r="CM796" s="245"/>
    </row>
    <row r="797" spans="1:91" x14ac:dyDescent="0.2">
      <c r="A797" s="257"/>
      <c r="B797" s="257"/>
      <c r="C797" s="133"/>
      <c r="D797" s="134"/>
      <c r="E797" s="135"/>
      <c r="F797" s="243"/>
      <c r="G797" s="243"/>
      <c r="H797" s="137"/>
      <c r="I797" s="243"/>
      <c r="J797" s="138"/>
      <c r="K797" s="243"/>
      <c r="L797" s="139"/>
      <c r="M797" s="243"/>
      <c r="N797" s="134"/>
      <c r="O797" s="243"/>
      <c r="P797" s="243"/>
      <c r="Q797" s="243"/>
      <c r="R797" s="243"/>
      <c r="S797" s="243"/>
      <c r="T797" s="243"/>
      <c r="U797" s="243"/>
      <c r="V797" s="245"/>
      <c r="W797" s="245"/>
      <c r="X797" s="245"/>
      <c r="Y797" s="245"/>
      <c r="Z797" s="245"/>
      <c r="AA797" s="245"/>
      <c r="AB797" s="245"/>
      <c r="AC797" s="245"/>
      <c r="AD797" s="245"/>
      <c r="AE797" s="245"/>
      <c r="AF797" s="245"/>
      <c r="AG797" s="245"/>
      <c r="AH797" s="245"/>
      <c r="AI797" s="245"/>
      <c r="AJ797" s="245"/>
      <c r="AK797" s="245"/>
      <c r="AL797" s="245"/>
      <c r="AM797" s="245"/>
      <c r="AN797" s="245"/>
      <c r="AO797" s="245"/>
      <c r="AP797" s="245"/>
      <c r="AQ797" s="245"/>
      <c r="AR797" s="245"/>
      <c r="AS797" s="245"/>
      <c r="AT797" s="245"/>
      <c r="AU797" s="245"/>
      <c r="AV797" s="245"/>
      <c r="AW797" s="245"/>
      <c r="AX797" s="245"/>
      <c r="AY797" s="245"/>
      <c r="AZ797" s="245"/>
      <c r="BA797" s="245"/>
      <c r="BB797" s="245"/>
      <c r="BC797" s="245"/>
      <c r="BD797" s="245"/>
      <c r="BE797" s="245"/>
      <c r="BF797" s="245"/>
      <c r="BG797" s="245"/>
      <c r="BH797" s="245"/>
      <c r="BI797" s="245"/>
      <c r="BJ797" s="245"/>
      <c r="BK797" s="245"/>
      <c r="BL797" s="245"/>
      <c r="BM797" s="245"/>
      <c r="BN797" s="245"/>
      <c r="BO797" s="245"/>
      <c r="BP797" s="245"/>
      <c r="BQ797" s="245"/>
      <c r="BR797" s="245"/>
      <c r="BS797" s="245"/>
      <c r="BT797" s="245"/>
      <c r="BU797" s="245"/>
      <c r="BV797" s="245"/>
      <c r="BW797" s="245"/>
      <c r="BX797" s="245"/>
      <c r="BY797" s="245"/>
      <c r="BZ797" s="245"/>
      <c r="CA797" s="245"/>
      <c r="CB797" s="245"/>
      <c r="CC797" s="245"/>
      <c r="CD797" s="245"/>
      <c r="CE797" s="245"/>
      <c r="CF797" s="245"/>
      <c r="CG797" s="245"/>
      <c r="CH797" s="245"/>
      <c r="CI797" s="245"/>
      <c r="CJ797" s="245"/>
      <c r="CK797" s="245"/>
      <c r="CL797" s="245"/>
      <c r="CM797" s="245"/>
    </row>
    <row r="798" spans="1:91" x14ac:dyDescent="0.2">
      <c r="A798" s="257"/>
      <c r="B798" s="257"/>
      <c r="C798" s="133"/>
      <c r="D798" s="134"/>
      <c r="E798" s="135"/>
      <c r="F798" s="243"/>
      <c r="G798" s="243"/>
      <c r="H798" s="137"/>
      <c r="I798" s="243"/>
      <c r="J798" s="138"/>
      <c r="K798" s="243"/>
      <c r="L798" s="139"/>
      <c r="M798" s="243"/>
      <c r="N798" s="134"/>
      <c r="O798" s="243"/>
      <c r="P798" s="243"/>
      <c r="Q798" s="243"/>
      <c r="R798" s="243"/>
      <c r="S798" s="243"/>
      <c r="T798" s="243"/>
      <c r="U798" s="243"/>
      <c r="V798" s="245"/>
      <c r="W798" s="245"/>
      <c r="X798" s="245"/>
      <c r="Y798" s="245"/>
      <c r="Z798" s="245"/>
      <c r="AA798" s="245"/>
      <c r="AB798" s="245"/>
      <c r="AC798" s="245"/>
      <c r="AD798" s="245"/>
      <c r="AE798" s="245"/>
      <c r="AF798" s="245"/>
      <c r="AG798" s="245"/>
      <c r="AH798" s="245"/>
      <c r="AI798" s="245"/>
      <c r="AJ798" s="245"/>
      <c r="AK798" s="245"/>
      <c r="AL798" s="245"/>
      <c r="AM798" s="245"/>
      <c r="AN798" s="245"/>
      <c r="AO798" s="245"/>
      <c r="AP798" s="245"/>
      <c r="AQ798" s="245"/>
      <c r="AR798" s="245"/>
      <c r="AS798" s="245"/>
      <c r="AT798" s="245"/>
      <c r="AU798" s="245"/>
      <c r="AV798" s="245"/>
      <c r="AW798" s="245"/>
      <c r="AX798" s="245"/>
      <c r="AY798" s="245"/>
      <c r="AZ798" s="245"/>
      <c r="BA798" s="245"/>
      <c r="BB798" s="245"/>
      <c r="BC798" s="245"/>
      <c r="BD798" s="245"/>
      <c r="BE798" s="245"/>
      <c r="BF798" s="245"/>
      <c r="BG798" s="245"/>
      <c r="BH798" s="245"/>
      <c r="BI798" s="245"/>
      <c r="BJ798" s="245"/>
      <c r="BK798" s="245"/>
      <c r="BL798" s="245"/>
      <c r="BM798" s="245"/>
      <c r="BN798" s="245"/>
      <c r="BO798" s="245"/>
      <c r="BP798" s="245"/>
      <c r="BQ798" s="245"/>
      <c r="BR798" s="245"/>
      <c r="BS798" s="245"/>
      <c r="BT798" s="245"/>
      <c r="BU798" s="245"/>
      <c r="BV798" s="245"/>
      <c r="BW798" s="245"/>
      <c r="BX798" s="245"/>
      <c r="BY798" s="245"/>
      <c r="BZ798" s="245"/>
      <c r="CA798" s="245"/>
      <c r="CB798" s="245"/>
      <c r="CC798" s="245"/>
      <c r="CD798" s="245"/>
      <c r="CE798" s="245"/>
      <c r="CF798" s="245"/>
      <c r="CG798" s="245"/>
      <c r="CH798" s="245"/>
      <c r="CI798" s="245"/>
      <c r="CJ798" s="245"/>
      <c r="CK798" s="245"/>
      <c r="CL798" s="245"/>
      <c r="CM798" s="245"/>
    </row>
    <row r="799" spans="1:91" x14ac:dyDescent="0.2">
      <c r="A799" s="257"/>
      <c r="B799" s="257"/>
      <c r="C799" s="133"/>
      <c r="D799" s="134"/>
      <c r="E799" s="135"/>
      <c r="F799" s="243"/>
      <c r="G799" s="243"/>
      <c r="H799" s="137"/>
      <c r="I799" s="243"/>
      <c r="J799" s="138"/>
      <c r="K799" s="243"/>
      <c r="L799" s="139"/>
      <c r="M799" s="243"/>
      <c r="N799" s="134"/>
      <c r="O799" s="243"/>
      <c r="P799" s="243"/>
      <c r="Q799" s="243"/>
      <c r="R799" s="243"/>
      <c r="S799" s="243"/>
      <c r="T799" s="243"/>
      <c r="U799" s="243"/>
      <c r="V799" s="245"/>
      <c r="W799" s="245"/>
      <c r="X799" s="245"/>
      <c r="Y799" s="245"/>
      <c r="Z799" s="245"/>
      <c r="AA799" s="245"/>
      <c r="AB799" s="245"/>
      <c r="AC799" s="245"/>
      <c r="AD799" s="245"/>
      <c r="AE799" s="245"/>
      <c r="AF799" s="245"/>
      <c r="AG799" s="245"/>
      <c r="AH799" s="245"/>
      <c r="AI799" s="245"/>
      <c r="AJ799" s="245"/>
      <c r="AK799" s="245"/>
      <c r="AL799" s="245"/>
      <c r="AM799" s="245"/>
      <c r="AN799" s="245"/>
      <c r="AO799" s="245"/>
      <c r="AP799" s="245"/>
      <c r="AQ799" s="245"/>
      <c r="AR799" s="245"/>
      <c r="AS799" s="245"/>
      <c r="AT799" s="245"/>
      <c r="AU799" s="245"/>
      <c r="AV799" s="245"/>
      <c r="AW799" s="245"/>
      <c r="AX799" s="245"/>
      <c r="AY799" s="245"/>
      <c r="AZ799" s="245"/>
      <c r="BA799" s="245"/>
      <c r="BB799" s="245"/>
      <c r="BC799" s="245"/>
      <c r="BD799" s="245"/>
      <c r="BE799" s="245"/>
      <c r="BF799" s="245"/>
      <c r="BG799" s="245"/>
      <c r="BH799" s="245"/>
      <c r="BI799" s="245"/>
      <c r="BJ799" s="245"/>
      <c r="BK799" s="245"/>
      <c r="BL799" s="245"/>
      <c r="BM799" s="245"/>
      <c r="BN799" s="245"/>
      <c r="BO799" s="245"/>
      <c r="BP799" s="245"/>
      <c r="BQ799" s="245"/>
      <c r="BR799" s="245"/>
      <c r="BS799" s="245"/>
      <c r="BT799" s="245"/>
      <c r="BU799" s="245"/>
      <c r="BV799" s="245"/>
      <c r="BW799" s="245"/>
      <c r="BX799" s="245"/>
      <c r="BY799" s="245"/>
      <c r="BZ799" s="245"/>
      <c r="CA799" s="245"/>
      <c r="CB799" s="245"/>
      <c r="CC799" s="245"/>
      <c r="CD799" s="245"/>
      <c r="CE799" s="245"/>
      <c r="CF799" s="245"/>
      <c r="CG799" s="245"/>
      <c r="CH799" s="245"/>
      <c r="CI799" s="245"/>
      <c r="CJ799" s="245"/>
      <c r="CK799" s="245"/>
      <c r="CL799" s="245"/>
      <c r="CM799" s="245"/>
    </row>
    <row r="800" spans="1:91" x14ac:dyDescent="0.2">
      <c r="A800" s="257"/>
      <c r="B800" s="257"/>
      <c r="C800" s="133"/>
      <c r="D800" s="134"/>
      <c r="E800" s="135"/>
      <c r="F800" s="243"/>
      <c r="G800" s="243"/>
      <c r="H800" s="137"/>
      <c r="I800" s="243"/>
      <c r="J800" s="138"/>
      <c r="K800" s="243"/>
      <c r="L800" s="139"/>
      <c r="M800" s="243"/>
      <c r="N800" s="134"/>
      <c r="O800" s="243"/>
      <c r="P800" s="243"/>
      <c r="Q800" s="243"/>
      <c r="R800" s="243"/>
      <c r="S800" s="243"/>
      <c r="T800" s="243"/>
      <c r="U800" s="243"/>
      <c r="V800" s="245"/>
      <c r="W800" s="245"/>
      <c r="X800" s="245"/>
      <c r="Y800" s="245"/>
      <c r="Z800" s="245"/>
      <c r="AA800" s="245"/>
      <c r="AB800" s="245"/>
      <c r="AC800" s="245"/>
      <c r="AD800" s="245"/>
      <c r="AE800" s="245"/>
      <c r="AF800" s="245"/>
      <c r="AG800" s="245"/>
      <c r="AH800" s="245"/>
      <c r="AI800" s="245"/>
      <c r="AJ800" s="245"/>
      <c r="AK800" s="245"/>
      <c r="AL800" s="245"/>
      <c r="AM800" s="245"/>
      <c r="AN800" s="245"/>
      <c r="AO800" s="245"/>
      <c r="AP800" s="245"/>
      <c r="AQ800" s="245"/>
      <c r="AR800" s="245"/>
      <c r="AS800" s="245"/>
      <c r="AT800" s="245"/>
      <c r="AU800" s="245"/>
      <c r="AV800" s="245"/>
      <c r="AW800" s="245"/>
      <c r="AX800" s="245"/>
      <c r="AY800" s="245"/>
      <c r="AZ800" s="245"/>
      <c r="BA800" s="245"/>
      <c r="BB800" s="245"/>
      <c r="BC800" s="245"/>
      <c r="BD800" s="245"/>
      <c r="BE800" s="245"/>
      <c r="BF800" s="245"/>
      <c r="BG800" s="245"/>
      <c r="BH800" s="245"/>
      <c r="BI800" s="245"/>
      <c r="BJ800" s="245"/>
      <c r="BK800" s="245"/>
      <c r="BL800" s="245"/>
      <c r="BM800" s="245"/>
      <c r="BN800" s="245"/>
      <c r="BO800" s="245"/>
      <c r="BP800" s="245"/>
      <c r="BQ800" s="245"/>
      <c r="BR800" s="245"/>
      <c r="BS800" s="245"/>
      <c r="BT800" s="245"/>
      <c r="BU800" s="245"/>
      <c r="BV800" s="245"/>
      <c r="BW800" s="245"/>
      <c r="BX800" s="245"/>
      <c r="BY800" s="245"/>
      <c r="BZ800" s="245"/>
      <c r="CA800" s="245"/>
      <c r="CB800" s="245"/>
      <c r="CC800" s="245"/>
      <c r="CD800" s="245"/>
      <c r="CE800" s="245"/>
      <c r="CF800" s="245"/>
      <c r="CG800" s="245"/>
      <c r="CH800" s="245"/>
      <c r="CI800" s="245"/>
      <c r="CJ800" s="245"/>
      <c r="CK800" s="245"/>
      <c r="CL800" s="245"/>
      <c r="CM800" s="245"/>
    </row>
    <row r="801" spans="1:91" x14ac:dyDescent="0.2">
      <c r="A801" s="257"/>
      <c r="B801" s="257"/>
      <c r="C801" s="133"/>
      <c r="D801" s="134"/>
      <c r="E801" s="135"/>
      <c r="F801" s="243"/>
      <c r="G801" s="243"/>
      <c r="H801" s="137"/>
      <c r="I801" s="243"/>
      <c r="J801" s="138"/>
      <c r="K801" s="243"/>
      <c r="L801" s="139"/>
      <c r="M801" s="243"/>
      <c r="N801" s="134"/>
      <c r="O801" s="243"/>
      <c r="P801" s="243"/>
      <c r="Q801" s="243"/>
      <c r="R801" s="243"/>
      <c r="S801" s="243"/>
      <c r="T801" s="243"/>
      <c r="U801" s="243"/>
      <c r="V801" s="245"/>
      <c r="W801" s="245"/>
      <c r="X801" s="245"/>
      <c r="Y801" s="245"/>
      <c r="Z801" s="245"/>
      <c r="AA801" s="245"/>
      <c r="AB801" s="245"/>
      <c r="AC801" s="245"/>
      <c r="AD801" s="245"/>
      <c r="AE801" s="245"/>
      <c r="AF801" s="245"/>
      <c r="AG801" s="245"/>
      <c r="AH801" s="245"/>
      <c r="AI801" s="245"/>
      <c r="AJ801" s="245"/>
      <c r="AK801" s="245"/>
      <c r="AL801" s="245"/>
      <c r="AM801" s="245"/>
      <c r="AN801" s="245"/>
      <c r="AO801" s="245"/>
      <c r="AP801" s="245"/>
      <c r="AQ801" s="245"/>
      <c r="AR801" s="245"/>
      <c r="AS801" s="245"/>
      <c r="AT801" s="245"/>
      <c r="AU801" s="245"/>
      <c r="AV801" s="245"/>
      <c r="AW801" s="245"/>
      <c r="AX801" s="245"/>
      <c r="AY801" s="245"/>
      <c r="AZ801" s="245"/>
      <c r="BA801" s="245"/>
      <c r="BB801" s="245"/>
      <c r="BC801" s="245"/>
      <c r="BD801" s="245"/>
      <c r="BE801" s="245"/>
      <c r="BF801" s="245"/>
      <c r="BG801" s="245"/>
      <c r="BH801" s="245"/>
      <c r="BI801" s="245"/>
      <c r="BJ801" s="245"/>
      <c r="BK801" s="245"/>
      <c r="BL801" s="245"/>
      <c r="BM801" s="245"/>
      <c r="BN801" s="245"/>
      <c r="BO801" s="245"/>
      <c r="BP801" s="245"/>
      <c r="BQ801" s="245"/>
      <c r="BR801" s="245"/>
      <c r="BS801" s="245"/>
      <c r="BT801" s="245"/>
      <c r="BU801" s="245"/>
      <c r="BV801" s="245"/>
      <c r="BW801" s="245"/>
      <c r="BX801" s="245"/>
      <c r="BY801" s="245"/>
      <c r="BZ801" s="245"/>
      <c r="CA801" s="245"/>
      <c r="CB801" s="245"/>
      <c r="CC801" s="245"/>
      <c r="CD801" s="245"/>
      <c r="CE801" s="245"/>
      <c r="CF801" s="245"/>
      <c r="CG801" s="245"/>
      <c r="CH801" s="245"/>
      <c r="CI801" s="245"/>
      <c r="CJ801" s="245"/>
      <c r="CK801" s="245"/>
      <c r="CL801" s="245"/>
      <c r="CM801" s="245"/>
    </row>
    <row r="802" spans="1:91" x14ac:dyDescent="0.2">
      <c r="A802" s="257"/>
      <c r="B802" s="257"/>
      <c r="C802" s="133"/>
      <c r="D802" s="134"/>
      <c r="E802" s="135"/>
      <c r="F802" s="243"/>
      <c r="G802" s="243"/>
      <c r="H802" s="137"/>
      <c r="I802" s="243"/>
      <c r="J802" s="138"/>
      <c r="K802" s="243"/>
      <c r="L802" s="139"/>
      <c r="M802" s="243"/>
      <c r="N802" s="134"/>
      <c r="O802" s="243"/>
      <c r="P802" s="243"/>
      <c r="Q802" s="243"/>
      <c r="R802" s="243"/>
      <c r="S802" s="243"/>
      <c r="T802" s="243"/>
      <c r="U802" s="243"/>
      <c r="V802" s="245"/>
      <c r="W802" s="245"/>
      <c r="X802" s="245"/>
      <c r="Y802" s="245"/>
      <c r="Z802" s="245"/>
      <c r="AA802" s="245"/>
      <c r="AB802" s="245"/>
      <c r="AC802" s="245"/>
      <c r="AD802" s="245"/>
      <c r="AE802" s="245"/>
      <c r="AF802" s="245"/>
      <c r="AG802" s="245"/>
      <c r="AH802" s="245"/>
      <c r="AI802" s="245"/>
      <c r="AJ802" s="245"/>
      <c r="AK802" s="245"/>
      <c r="AL802" s="245"/>
      <c r="AM802" s="245"/>
      <c r="AN802" s="245"/>
      <c r="AO802" s="245"/>
      <c r="AP802" s="245"/>
      <c r="AQ802" s="245"/>
      <c r="AR802" s="245"/>
      <c r="AS802" s="245"/>
      <c r="AT802" s="245"/>
      <c r="AU802" s="245"/>
      <c r="AV802" s="245"/>
      <c r="AW802" s="245"/>
      <c r="AX802" s="245"/>
      <c r="AY802" s="245"/>
      <c r="AZ802" s="245"/>
      <c r="BA802" s="245"/>
      <c r="BB802" s="245"/>
      <c r="BC802" s="245"/>
      <c r="BD802" s="245"/>
      <c r="BE802" s="245"/>
      <c r="BF802" s="245"/>
      <c r="BG802" s="245"/>
      <c r="BH802" s="245"/>
      <c r="BI802" s="245"/>
      <c r="BJ802" s="245"/>
      <c r="BK802" s="245"/>
      <c r="BL802" s="245"/>
      <c r="BM802" s="245"/>
      <c r="BN802" s="245"/>
      <c r="BO802" s="245"/>
      <c r="BP802" s="245"/>
      <c r="BQ802" s="245"/>
      <c r="BR802" s="245"/>
      <c r="BS802" s="245"/>
      <c r="BT802" s="245"/>
      <c r="BU802" s="245"/>
      <c r="BV802" s="245"/>
      <c r="BW802" s="245"/>
      <c r="BX802" s="245"/>
      <c r="BY802" s="245"/>
      <c r="BZ802" s="245"/>
      <c r="CA802" s="245"/>
      <c r="CB802" s="245"/>
      <c r="CC802" s="245"/>
      <c r="CD802" s="245"/>
      <c r="CE802" s="245"/>
      <c r="CF802" s="245"/>
      <c r="CG802" s="245"/>
      <c r="CH802" s="245"/>
      <c r="CI802" s="245"/>
      <c r="CJ802" s="245"/>
      <c r="CK802" s="245"/>
      <c r="CL802" s="245"/>
      <c r="CM802" s="245"/>
    </row>
    <row r="803" spans="1:91" x14ac:dyDescent="0.2">
      <c r="A803" s="257"/>
      <c r="B803" s="257"/>
      <c r="C803" s="133"/>
      <c r="D803" s="134"/>
      <c r="E803" s="135"/>
      <c r="F803" s="243"/>
      <c r="G803" s="243"/>
      <c r="H803" s="137"/>
      <c r="I803" s="243"/>
      <c r="J803" s="138"/>
      <c r="K803" s="243"/>
      <c r="L803" s="139"/>
      <c r="M803" s="243"/>
      <c r="N803" s="134"/>
      <c r="O803" s="243"/>
      <c r="P803" s="243"/>
      <c r="Q803" s="243"/>
      <c r="R803" s="243"/>
      <c r="S803" s="243"/>
      <c r="T803" s="243"/>
      <c r="U803" s="243"/>
      <c r="V803" s="245"/>
      <c r="W803" s="245"/>
      <c r="X803" s="245"/>
      <c r="Y803" s="245"/>
      <c r="Z803" s="245"/>
      <c r="AA803" s="245"/>
      <c r="AB803" s="245"/>
      <c r="AC803" s="245"/>
      <c r="AD803" s="245"/>
      <c r="AE803" s="245"/>
      <c r="AF803" s="245"/>
      <c r="AG803" s="245"/>
      <c r="AH803" s="245"/>
      <c r="AI803" s="245"/>
      <c r="AJ803" s="245"/>
      <c r="AK803" s="245"/>
      <c r="AL803" s="245"/>
      <c r="AM803" s="245"/>
      <c r="AN803" s="245"/>
      <c r="AO803" s="245"/>
      <c r="AP803" s="245"/>
      <c r="AQ803" s="245"/>
      <c r="AR803" s="245"/>
      <c r="AS803" s="245"/>
      <c r="AT803" s="245"/>
      <c r="AU803" s="245"/>
      <c r="AV803" s="245"/>
      <c r="AW803" s="245"/>
      <c r="AX803" s="245"/>
      <c r="AY803" s="245"/>
      <c r="AZ803" s="245"/>
      <c r="BA803" s="245"/>
      <c r="BB803" s="245"/>
      <c r="BC803" s="245"/>
      <c r="BD803" s="245"/>
      <c r="BE803" s="245"/>
      <c r="BF803" s="245"/>
      <c r="BG803" s="245"/>
      <c r="BH803" s="245"/>
      <c r="BI803" s="245"/>
      <c r="BJ803" s="245"/>
      <c r="BK803" s="245"/>
      <c r="BL803" s="245"/>
      <c r="BM803" s="245"/>
      <c r="BN803" s="245"/>
      <c r="BO803" s="245"/>
      <c r="BP803" s="245"/>
      <c r="BQ803" s="245"/>
      <c r="BR803" s="245"/>
      <c r="BS803" s="245"/>
      <c r="BT803" s="245"/>
      <c r="BU803" s="245"/>
      <c r="BV803" s="245"/>
      <c r="BW803" s="245"/>
      <c r="BX803" s="245"/>
      <c r="BY803" s="245"/>
      <c r="BZ803" s="245"/>
      <c r="CA803" s="245"/>
      <c r="CB803" s="245"/>
      <c r="CC803" s="245"/>
      <c r="CD803" s="245"/>
      <c r="CE803" s="245"/>
      <c r="CF803" s="245"/>
      <c r="CG803" s="245"/>
      <c r="CH803" s="245"/>
      <c r="CI803" s="245"/>
      <c r="CJ803" s="245"/>
      <c r="CK803" s="245"/>
      <c r="CL803" s="245"/>
      <c r="CM803" s="245"/>
    </row>
    <row r="804" spans="1:91" x14ac:dyDescent="0.2">
      <c r="A804" s="257"/>
      <c r="B804" s="257"/>
      <c r="C804" s="133"/>
      <c r="D804" s="134"/>
      <c r="E804" s="135"/>
      <c r="F804" s="243"/>
      <c r="G804" s="243"/>
      <c r="H804" s="137"/>
      <c r="I804" s="243"/>
      <c r="J804" s="138"/>
      <c r="K804" s="243"/>
      <c r="L804" s="139"/>
      <c r="M804" s="243"/>
      <c r="N804" s="134"/>
      <c r="O804" s="243"/>
      <c r="P804" s="243"/>
      <c r="Q804" s="243"/>
      <c r="R804" s="243"/>
      <c r="S804" s="243"/>
      <c r="T804" s="243"/>
      <c r="U804" s="243"/>
      <c r="V804" s="245"/>
      <c r="W804" s="245"/>
      <c r="X804" s="245"/>
      <c r="Y804" s="245"/>
      <c r="Z804" s="245"/>
      <c r="AA804" s="245"/>
      <c r="AB804" s="245"/>
      <c r="AC804" s="245"/>
      <c r="AD804" s="245"/>
      <c r="AE804" s="245"/>
      <c r="AF804" s="245"/>
      <c r="AG804" s="245"/>
      <c r="AH804" s="245"/>
      <c r="AI804" s="245"/>
      <c r="AJ804" s="245"/>
      <c r="AK804" s="245"/>
      <c r="AL804" s="245"/>
      <c r="AM804" s="245"/>
      <c r="AN804" s="245"/>
      <c r="AO804" s="245"/>
      <c r="AP804" s="245"/>
      <c r="AQ804" s="245"/>
      <c r="AR804" s="245"/>
      <c r="AS804" s="245"/>
      <c r="AT804" s="245"/>
      <c r="AU804" s="245"/>
      <c r="AV804" s="245"/>
      <c r="AW804" s="245"/>
      <c r="AX804" s="245"/>
      <c r="AY804" s="245"/>
      <c r="AZ804" s="245"/>
      <c r="BA804" s="245"/>
      <c r="BB804" s="245"/>
      <c r="BC804" s="245"/>
      <c r="BD804" s="245"/>
      <c r="BE804" s="245"/>
      <c r="BF804" s="245"/>
      <c r="BG804" s="245"/>
      <c r="BH804" s="245"/>
      <c r="BI804" s="245"/>
      <c r="BJ804" s="245"/>
      <c r="BK804" s="245"/>
      <c r="BL804" s="245"/>
      <c r="BM804" s="245"/>
      <c r="BN804" s="245"/>
      <c r="BO804" s="245"/>
      <c r="BP804" s="245"/>
      <c r="BQ804" s="245"/>
      <c r="BR804" s="245"/>
      <c r="BS804" s="245"/>
      <c r="BT804" s="245"/>
      <c r="BU804" s="245"/>
      <c r="BV804" s="245"/>
      <c r="BW804" s="245"/>
      <c r="BX804" s="245"/>
      <c r="BY804" s="245"/>
      <c r="BZ804" s="245"/>
      <c r="CA804" s="245"/>
      <c r="CB804" s="245"/>
      <c r="CC804" s="245"/>
      <c r="CD804" s="245"/>
      <c r="CE804" s="245"/>
      <c r="CF804" s="245"/>
      <c r="CG804" s="245"/>
      <c r="CH804" s="245"/>
      <c r="CI804" s="245"/>
      <c r="CJ804" s="245"/>
      <c r="CK804" s="245"/>
      <c r="CL804" s="245"/>
      <c r="CM804" s="245"/>
    </row>
    <row r="805" spans="1:91" x14ac:dyDescent="0.2">
      <c r="A805" s="257"/>
      <c r="B805" s="257"/>
      <c r="C805" s="133"/>
      <c r="D805" s="134"/>
      <c r="E805" s="135"/>
      <c r="F805" s="243"/>
      <c r="G805" s="243"/>
      <c r="H805" s="137"/>
      <c r="I805" s="243"/>
      <c r="J805" s="138"/>
      <c r="K805" s="243"/>
      <c r="L805" s="139"/>
      <c r="M805" s="243"/>
      <c r="N805" s="134"/>
      <c r="O805" s="243"/>
      <c r="P805" s="243"/>
      <c r="Q805" s="243"/>
      <c r="R805" s="243"/>
      <c r="S805" s="243"/>
      <c r="T805" s="243"/>
      <c r="U805" s="243"/>
      <c r="V805" s="245"/>
      <c r="W805" s="245"/>
      <c r="X805" s="245"/>
      <c r="Y805" s="245"/>
      <c r="Z805" s="245"/>
      <c r="AA805" s="245"/>
      <c r="AB805" s="245"/>
      <c r="AC805" s="245"/>
      <c r="AD805" s="245"/>
      <c r="AE805" s="245"/>
      <c r="AF805" s="245"/>
      <c r="AG805" s="245"/>
      <c r="AH805" s="245"/>
      <c r="AI805" s="245"/>
      <c r="AJ805" s="245"/>
      <c r="AK805" s="245"/>
      <c r="AL805" s="245"/>
      <c r="AM805" s="245"/>
      <c r="AN805" s="245"/>
      <c r="AO805" s="245"/>
      <c r="AP805" s="245"/>
      <c r="AQ805" s="245"/>
      <c r="AR805" s="245"/>
      <c r="AS805" s="245"/>
      <c r="AT805" s="245"/>
      <c r="AU805" s="245"/>
      <c r="AV805" s="245"/>
      <c r="AW805" s="245"/>
      <c r="AX805" s="245"/>
      <c r="AY805" s="245"/>
      <c r="AZ805" s="245"/>
      <c r="BA805" s="245"/>
      <c r="BB805" s="245"/>
      <c r="BC805" s="245"/>
      <c r="BD805" s="245"/>
      <c r="BE805" s="245"/>
      <c r="BF805" s="245"/>
      <c r="BG805" s="245"/>
      <c r="BH805" s="245"/>
      <c r="BI805" s="245"/>
      <c r="BJ805" s="245"/>
      <c r="BK805" s="245"/>
      <c r="BL805" s="245"/>
      <c r="BM805" s="245"/>
      <c r="BN805" s="245"/>
      <c r="BO805" s="245"/>
      <c r="BP805" s="245"/>
      <c r="BQ805" s="245"/>
      <c r="BR805" s="245"/>
      <c r="BS805" s="245"/>
      <c r="BT805" s="245"/>
      <c r="BU805" s="245"/>
      <c r="BV805" s="245"/>
      <c r="BW805" s="245"/>
      <c r="BX805" s="245"/>
      <c r="BY805" s="245"/>
      <c r="BZ805" s="245"/>
      <c r="CA805" s="245"/>
      <c r="CB805" s="245"/>
      <c r="CC805" s="245"/>
      <c r="CD805" s="245"/>
      <c r="CE805" s="245"/>
      <c r="CF805" s="245"/>
      <c r="CG805" s="245"/>
      <c r="CH805" s="245"/>
      <c r="CI805" s="245"/>
      <c r="CJ805" s="245"/>
      <c r="CK805" s="245"/>
      <c r="CL805" s="245"/>
      <c r="CM805" s="245"/>
    </row>
    <row r="806" spans="1:91" x14ac:dyDescent="0.2">
      <c r="A806" s="257"/>
      <c r="B806" s="257"/>
      <c r="C806" s="133"/>
      <c r="D806" s="134"/>
      <c r="E806" s="135"/>
      <c r="F806" s="243"/>
      <c r="G806" s="243"/>
      <c r="H806" s="137"/>
      <c r="I806" s="243"/>
      <c r="J806" s="138"/>
      <c r="K806" s="243"/>
      <c r="L806" s="139"/>
      <c r="M806" s="243"/>
      <c r="N806" s="134"/>
      <c r="O806" s="243"/>
      <c r="P806" s="243"/>
      <c r="Q806" s="243"/>
      <c r="R806" s="243"/>
      <c r="S806" s="243"/>
      <c r="T806" s="243"/>
      <c r="U806" s="243"/>
      <c r="V806" s="245"/>
      <c r="W806" s="245"/>
      <c r="X806" s="245"/>
      <c r="Y806" s="245"/>
      <c r="Z806" s="245"/>
      <c r="AA806" s="245"/>
      <c r="AB806" s="245"/>
      <c r="AC806" s="245"/>
      <c r="AD806" s="245"/>
      <c r="AE806" s="245"/>
      <c r="AF806" s="245"/>
      <c r="AG806" s="245"/>
      <c r="AH806" s="245"/>
      <c r="AI806" s="245"/>
      <c r="AJ806" s="245"/>
      <c r="AK806" s="245"/>
      <c r="AL806" s="245"/>
      <c r="AM806" s="245"/>
      <c r="AN806" s="245"/>
      <c r="AO806" s="245"/>
      <c r="AP806" s="245"/>
      <c r="AQ806" s="245"/>
      <c r="AR806" s="245"/>
      <c r="AS806" s="245"/>
      <c r="AT806" s="245"/>
      <c r="AU806" s="245"/>
      <c r="AV806" s="245"/>
      <c r="AW806" s="245"/>
      <c r="AX806" s="245"/>
      <c r="AY806" s="245"/>
      <c r="AZ806" s="245"/>
      <c r="BA806" s="245"/>
      <c r="BB806" s="245"/>
      <c r="BC806" s="245"/>
      <c r="BD806" s="245"/>
      <c r="BE806" s="245"/>
      <c r="BF806" s="245"/>
      <c r="BG806" s="245"/>
      <c r="BH806" s="245"/>
      <c r="BI806" s="245"/>
      <c r="BJ806" s="245"/>
      <c r="BK806" s="245"/>
      <c r="BL806" s="245"/>
      <c r="BM806" s="245"/>
      <c r="BN806" s="245"/>
      <c r="BO806" s="245"/>
      <c r="BP806" s="245"/>
      <c r="BQ806" s="245"/>
      <c r="BR806" s="245"/>
      <c r="BS806" s="245"/>
      <c r="BT806" s="245"/>
      <c r="BU806" s="245"/>
      <c r="BV806" s="245"/>
      <c r="BW806" s="245"/>
      <c r="BX806" s="245"/>
      <c r="BY806" s="245"/>
      <c r="BZ806" s="245"/>
      <c r="CA806" s="245"/>
      <c r="CB806" s="245"/>
      <c r="CC806" s="245"/>
      <c r="CD806" s="245"/>
      <c r="CE806" s="245"/>
      <c r="CF806" s="245"/>
      <c r="CG806" s="245"/>
      <c r="CH806" s="245"/>
      <c r="CI806" s="245"/>
      <c r="CJ806" s="245"/>
      <c r="CK806" s="245"/>
      <c r="CL806" s="245"/>
      <c r="CM806" s="245"/>
    </row>
    <row r="807" spans="1:91" x14ac:dyDescent="0.2">
      <c r="A807" s="257"/>
      <c r="B807" s="257"/>
      <c r="C807" s="133"/>
      <c r="D807" s="134"/>
      <c r="E807" s="135"/>
      <c r="F807" s="243"/>
      <c r="G807" s="243"/>
      <c r="H807" s="137"/>
      <c r="I807" s="243"/>
      <c r="J807" s="138"/>
      <c r="K807" s="243"/>
      <c r="L807" s="139"/>
      <c r="M807" s="243"/>
      <c r="N807" s="134"/>
      <c r="O807" s="243"/>
      <c r="P807" s="243"/>
      <c r="Q807" s="243"/>
      <c r="R807" s="243"/>
      <c r="S807" s="243"/>
      <c r="T807" s="243"/>
      <c r="U807" s="243"/>
      <c r="V807" s="245"/>
      <c r="W807" s="245"/>
      <c r="X807" s="245"/>
      <c r="Y807" s="245"/>
      <c r="Z807" s="245"/>
      <c r="AA807" s="245"/>
      <c r="AB807" s="245"/>
      <c r="AC807" s="245"/>
      <c r="AD807" s="245"/>
      <c r="AE807" s="245"/>
      <c r="AF807" s="245"/>
      <c r="AG807" s="245"/>
      <c r="AH807" s="245"/>
      <c r="AI807" s="245"/>
      <c r="AJ807" s="245"/>
      <c r="AK807" s="245"/>
      <c r="AL807" s="245"/>
      <c r="AM807" s="245"/>
      <c r="AN807" s="245"/>
      <c r="AO807" s="245"/>
      <c r="AP807" s="245"/>
      <c r="AQ807" s="245"/>
      <c r="AR807" s="245"/>
      <c r="AS807" s="245"/>
      <c r="AT807" s="245"/>
      <c r="AU807" s="245"/>
      <c r="AV807" s="245"/>
      <c r="AW807" s="245"/>
      <c r="AX807" s="245"/>
      <c r="AY807" s="245"/>
      <c r="AZ807" s="245"/>
      <c r="BA807" s="245"/>
      <c r="BB807" s="245"/>
      <c r="BC807" s="245"/>
      <c r="BD807" s="245"/>
      <c r="BE807" s="245"/>
      <c r="BF807" s="245"/>
      <c r="BG807" s="245"/>
      <c r="BH807" s="245"/>
      <c r="BI807" s="245"/>
      <c r="BJ807" s="245"/>
      <c r="BK807" s="245"/>
      <c r="BL807" s="245"/>
      <c r="BM807" s="245"/>
      <c r="BN807" s="245"/>
      <c r="BO807" s="245"/>
      <c r="BP807" s="245"/>
      <c r="BQ807" s="245"/>
      <c r="BR807" s="245"/>
      <c r="BS807" s="245"/>
      <c r="BT807" s="245"/>
      <c r="BU807" s="245"/>
      <c r="BV807" s="245"/>
      <c r="BW807" s="245"/>
      <c r="BX807" s="245"/>
      <c r="BY807" s="245"/>
      <c r="BZ807" s="245"/>
      <c r="CA807" s="245"/>
      <c r="CB807" s="245"/>
      <c r="CC807" s="245"/>
      <c r="CD807" s="245"/>
      <c r="CE807" s="245"/>
      <c r="CF807" s="245"/>
      <c r="CG807" s="245"/>
      <c r="CH807" s="245"/>
      <c r="CI807" s="245"/>
      <c r="CJ807" s="245"/>
      <c r="CK807" s="245"/>
      <c r="CL807" s="245"/>
      <c r="CM807" s="245"/>
    </row>
    <row r="808" spans="1:91" x14ac:dyDescent="0.2">
      <c r="A808" s="257"/>
      <c r="B808" s="257"/>
      <c r="C808" s="133"/>
      <c r="D808" s="134"/>
      <c r="E808" s="135"/>
      <c r="F808" s="243"/>
      <c r="G808" s="243"/>
      <c r="H808" s="137"/>
      <c r="I808" s="243"/>
      <c r="J808" s="138"/>
      <c r="K808" s="243"/>
      <c r="L808" s="139"/>
      <c r="M808" s="243"/>
      <c r="N808" s="134"/>
      <c r="O808" s="243"/>
      <c r="P808" s="243"/>
      <c r="Q808" s="243"/>
      <c r="R808" s="243"/>
      <c r="S808" s="243"/>
      <c r="T808" s="243"/>
      <c r="U808" s="243"/>
      <c r="V808" s="245"/>
      <c r="W808" s="245"/>
      <c r="X808" s="245"/>
      <c r="Y808" s="245"/>
      <c r="Z808" s="245"/>
      <c r="AA808" s="245"/>
      <c r="AB808" s="245"/>
      <c r="AC808" s="245"/>
      <c r="AD808" s="245"/>
      <c r="AE808" s="245"/>
      <c r="AF808" s="245"/>
      <c r="AG808" s="245"/>
      <c r="AH808" s="245"/>
      <c r="AI808" s="245"/>
      <c r="AJ808" s="245"/>
      <c r="AK808" s="245"/>
      <c r="AL808" s="245"/>
      <c r="AM808" s="245"/>
      <c r="AN808" s="245"/>
      <c r="AO808" s="245"/>
      <c r="AP808" s="245"/>
      <c r="AQ808" s="245"/>
      <c r="AR808" s="245"/>
      <c r="AS808" s="245"/>
      <c r="AT808" s="245"/>
      <c r="AU808" s="245"/>
      <c r="AV808" s="245"/>
      <c r="AW808" s="245"/>
      <c r="AX808" s="245"/>
      <c r="AY808" s="245"/>
      <c r="AZ808" s="245"/>
      <c r="BA808" s="245"/>
      <c r="BB808" s="245"/>
      <c r="BC808" s="245"/>
      <c r="BD808" s="245"/>
      <c r="BE808" s="245"/>
      <c r="BF808" s="245"/>
      <c r="BG808" s="245"/>
      <c r="BH808" s="245"/>
      <c r="BI808" s="245"/>
      <c r="BJ808" s="245"/>
      <c r="BK808" s="245"/>
      <c r="BL808" s="245"/>
      <c r="BM808" s="245"/>
      <c r="BN808" s="245"/>
      <c r="BO808" s="245"/>
      <c r="BP808" s="245"/>
      <c r="BQ808" s="245"/>
      <c r="BR808" s="245"/>
      <c r="BS808" s="245"/>
      <c r="BT808" s="245"/>
      <c r="BU808" s="245"/>
      <c r="BV808" s="245"/>
      <c r="BW808" s="245"/>
      <c r="BX808" s="245"/>
      <c r="BY808" s="245"/>
      <c r="BZ808" s="245"/>
      <c r="CA808" s="245"/>
      <c r="CB808" s="245"/>
      <c r="CC808" s="245"/>
      <c r="CD808" s="245"/>
      <c r="CE808" s="245"/>
      <c r="CF808" s="245"/>
      <c r="CG808" s="245"/>
      <c r="CH808" s="245"/>
      <c r="CI808" s="245"/>
      <c r="CJ808" s="245"/>
      <c r="CK808" s="245"/>
      <c r="CL808" s="245"/>
      <c r="CM808" s="245"/>
    </row>
    <row r="809" spans="1:91" x14ac:dyDescent="0.2">
      <c r="A809" s="257"/>
      <c r="B809" s="257"/>
      <c r="C809" s="133"/>
      <c r="D809" s="134"/>
      <c r="E809" s="135"/>
      <c r="F809" s="243"/>
      <c r="G809" s="243"/>
      <c r="H809" s="137"/>
      <c r="I809" s="243"/>
      <c r="J809" s="138"/>
      <c r="K809" s="243"/>
      <c r="L809" s="139"/>
      <c r="M809" s="243"/>
      <c r="N809" s="134"/>
      <c r="O809" s="243"/>
      <c r="P809" s="243"/>
      <c r="Q809" s="243"/>
      <c r="R809" s="243"/>
      <c r="S809" s="243"/>
      <c r="T809" s="243"/>
      <c r="U809" s="243"/>
      <c r="V809" s="245"/>
      <c r="W809" s="245"/>
      <c r="X809" s="245"/>
      <c r="Y809" s="245"/>
      <c r="Z809" s="245"/>
      <c r="AA809" s="245"/>
      <c r="AB809" s="245"/>
      <c r="AC809" s="245"/>
      <c r="AD809" s="245"/>
      <c r="AE809" s="245"/>
      <c r="AF809" s="245"/>
      <c r="AG809" s="245"/>
      <c r="AH809" s="245"/>
      <c r="AI809" s="245"/>
      <c r="AJ809" s="245"/>
      <c r="AK809" s="245"/>
      <c r="AL809" s="245"/>
      <c r="AM809" s="245"/>
      <c r="AN809" s="245"/>
      <c r="AO809" s="245"/>
      <c r="AP809" s="245"/>
      <c r="AQ809" s="245"/>
      <c r="AR809" s="245"/>
      <c r="AS809" s="245"/>
      <c r="AT809" s="245"/>
      <c r="AU809" s="245"/>
      <c r="AV809" s="245"/>
      <c r="AW809" s="245"/>
      <c r="AX809" s="245"/>
      <c r="AY809" s="245"/>
      <c r="AZ809" s="245"/>
      <c r="BA809" s="245"/>
      <c r="BB809" s="245"/>
      <c r="BC809" s="245"/>
      <c r="BD809" s="245"/>
      <c r="BE809" s="245"/>
      <c r="BF809" s="245"/>
      <c r="BG809" s="245"/>
      <c r="BH809" s="245"/>
      <c r="BI809" s="245"/>
      <c r="BJ809" s="245"/>
      <c r="BK809" s="245"/>
      <c r="BL809" s="245"/>
      <c r="BM809" s="245"/>
      <c r="BN809" s="245"/>
      <c r="BO809" s="245"/>
      <c r="BP809" s="245"/>
      <c r="BQ809" s="245"/>
      <c r="BR809" s="245"/>
      <c r="BS809" s="245"/>
      <c r="BT809" s="245"/>
      <c r="BU809" s="245"/>
      <c r="BV809" s="245"/>
      <c r="BW809" s="245"/>
      <c r="BX809" s="245"/>
      <c r="BY809" s="245"/>
      <c r="BZ809" s="245"/>
      <c r="CA809" s="245"/>
      <c r="CB809" s="245"/>
      <c r="CC809" s="245"/>
      <c r="CD809" s="245"/>
      <c r="CE809" s="245"/>
      <c r="CF809" s="245"/>
      <c r="CG809" s="245"/>
      <c r="CH809" s="245"/>
      <c r="CI809" s="245"/>
      <c r="CJ809" s="245"/>
      <c r="CK809" s="245"/>
      <c r="CL809" s="245"/>
      <c r="CM809" s="245"/>
    </row>
    <row r="810" spans="1:91" x14ac:dyDescent="0.2">
      <c r="A810" s="257"/>
      <c r="B810" s="257"/>
      <c r="C810" s="133"/>
      <c r="D810" s="134"/>
      <c r="E810" s="135"/>
      <c r="F810" s="243"/>
      <c r="G810" s="243"/>
      <c r="H810" s="137"/>
      <c r="I810" s="243"/>
      <c r="J810" s="138"/>
      <c r="K810" s="243"/>
      <c r="L810" s="139"/>
      <c r="M810" s="243"/>
      <c r="N810" s="134"/>
      <c r="O810" s="243"/>
      <c r="P810" s="243"/>
      <c r="Q810" s="243"/>
      <c r="R810" s="243"/>
      <c r="S810" s="243"/>
      <c r="T810" s="243"/>
      <c r="U810" s="243"/>
      <c r="V810" s="245"/>
      <c r="W810" s="245"/>
      <c r="X810" s="245"/>
      <c r="Y810" s="245"/>
      <c r="Z810" s="245"/>
      <c r="AA810" s="245"/>
      <c r="AB810" s="245"/>
      <c r="AC810" s="245"/>
      <c r="AD810" s="245"/>
      <c r="AE810" s="245"/>
      <c r="AF810" s="245"/>
      <c r="AG810" s="245"/>
      <c r="AH810" s="245"/>
      <c r="AI810" s="245"/>
      <c r="AJ810" s="245"/>
      <c r="AK810" s="245"/>
      <c r="AL810" s="245"/>
      <c r="AM810" s="245"/>
      <c r="AN810" s="245"/>
      <c r="AO810" s="245"/>
      <c r="AP810" s="245"/>
      <c r="AQ810" s="245"/>
      <c r="AR810" s="245"/>
      <c r="AS810" s="245"/>
      <c r="AT810" s="245"/>
      <c r="AU810" s="245"/>
      <c r="AV810" s="245"/>
      <c r="AW810" s="245"/>
      <c r="AX810" s="245"/>
      <c r="AY810" s="245"/>
      <c r="AZ810" s="245"/>
      <c r="BA810" s="245"/>
      <c r="BB810" s="245"/>
      <c r="BC810" s="245"/>
      <c r="BD810" s="245"/>
      <c r="BE810" s="245"/>
      <c r="BF810" s="245"/>
      <c r="BG810" s="245"/>
      <c r="BH810" s="245"/>
      <c r="BI810" s="245"/>
      <c r="BJ810" s="245"/>
      <c r="BK810" s="245"/>
      <c r="BL810" s="245"/>
      <c r="BM810" s="245"/>
      <c r="BN810" s="245"/>
      <c r="BO810" s="245"/>
      <c r="BP810" s="245"/>
      <c r="BQ810" s="245"/>
      <c r="BR810" s="245"/>
      <c r="BS810" s="245"/>
      <c r="BT810" s="245"/>
      <c r="BU810" s="245"/>
      <c r="BV810" s="245"/>
      <c r="BW810" s="245"/>
      <c r="BX810" s="245"/>
      <c r="BY810" s="245"/>
      <c r="BZ810" s="245"/>
      <c r="CA810" s="245"/>
      <c r="CB810" s="245"/>
      <c r="CC810" s="245"/>
      <c r="CD810" s="245"/>
      <c r="CE810" s="245"/>
      <c r="CF810" s="245"/>
      <c r="CG810" s="245"/>
      <c r="CH810" s="245"/>
      <c r="CI810" s="245"/>
      <c r="CJ810" s="245"/>
      <c r="CK810" s="245"/>
      <c r="CL810" s="245"/>
      <c r="CM810" s="245"/>
    </row>
    <row r="811" spans="1:91" x14ac:dyDescent="0.2">
      <c r="A811" s="257"/>
      <c r="B811" s="257"/>
      <c r="C811" s="133"/>
      <c r="D811" s="134"/>
      <c r="E811" s="135"/>
      <c r="F811" s="243"/>
      <c r="G811" s="243"/>
      <c r="H811" s="137"/>
      <c r="I811" s="243"/>
      <c r="J811" s="138"/>
      <c r="K811" s="243"/>
      <c r="L811" s="139"/>
      <c r="M811" s="243"/>
      <c r="N811" s="134"/>
      <c r="O811" s="243"/>
      <c r="P811" s="243"/>
      <c r="Q811" s="243"/>
      <c r="R811" s="243"/>
      <c r="S811" s="243"/>
      <c r="T811" s="243"/>
      <c r="U811" s="243"/>
      <c r="V811" s="245"/>
      <c r="W811" s="245"/>
      <c r="X811" s="245"/>
      <c r="Y811" s="245"/>
      <c r="Z811" s="245"/>
      <c r="AA811" s="245"/>
      <c r="AB811" s="245"/>
      <c r="AC811" s="245"/>
      <c r="AD811" s="245"/>
      <c r="AE811" s="245"/>
      <c r="AF811" s="245"/>
      <c r="AG811" s="245"/>
      <c r="AH811" s="245"/>
      <c r="AI811" s="245"/>
      <c r="AJ811" s="245"/>
      <c r="AK811" s="245"/>
      <c r="AL811" s="245"/>
      <c r="AM811" s="245"/>
      <c r="AN811" s="245"/>
      <c r="AO811" s="245"/>
      <c r="AP811" s="245"/>
      <c r="AQ811" s="245"/>
      <c r="AR811" s="245"/>
      <c r="AS811" s="245"/>
      <c r="AT811" s="245"/>
      <c r="AU811" s="245"/>
      <c r="AV811" s="245"/>
      <c r="AW811" s="245"/>
      <c r="AX811" s="245"/>
      <c r="AY811" s="245"/>
      <c r="AZ811" s="245"/>
      <c r="BA811" s="245"/>
      <c r="BB811" s="245"/>
      <c r="BC811" s="245"/>
      <c r="BD811" s="245"/>
      <c r="BE811" s="245"/>
      <c r="BF811" s="245"/>
      <c r="BG811" s="245"/>
      <c r="BH811" s="245"/>
      <c r="BI811" s="245"/>
      <c r="BJ811" s="245"/>
      <c r="BK811" s="245"/>
      <c r="BL811" s="245"/>
      <c r="BM811" s="245"/>
      <c r="BN811" s="245"/>
      <c r="BO811" s="245"/>
      <c r="BP811" s="245"/>
      <c r="BQ811" s="245"/>
      <c r="BR811" s="245"/>
      <c r="BS811" s="245"/>
      <c r="BT811" s="245"/>
      <c r="BU811" s="245"/>
      <c r="BV811" s="245"/>
      <c r="BW811" s="245"/>
      <c r="BX811" s="245"/>
      <c r="BY811" s="245"/>
      <c r="BZ811" s="245"/>
      <c r="CA811" s="245"/>
      <c r="CB811" s="245"/>
      <c r="CC811" s="245"/>
      <c r="CD811" s="245"/>
      <c r="CE811" s="245"/>
      <c r="CF811" s="245"/>
      <c r="CG811" s="245"/>
      <c r="CH811" s="245"/>
      <c r="CI811" s="245"/>
      <c r="CJ811" s="245"/>
      <c r="CK811" s="245"/>
      <c r="CL811" s="245"/>
      <c r="CM811" s="245"/>
    </row>
    <row r="812" spans="1:91" x14ac:dyDescent="0.2">
      <c r="A812" s="257"/>
      <c r="B812" s="257"/>
      <c r="C812" s="133"/>
      <c r="D812" s="134"/>
      <c r="E812" s="135"/>
      <c r="F812" s="243"/>
      <c r="G812" s="243"/>
      <c r="H812" s="137"/>
      <c r="I812" s="243"/>
      <c r="J812" s="138"/>
      <c r="K812" s="243"/>
      <c r="L812" s="139"/>
      <c r="M812" s="243"/>
      <c r="N812" s="134"/>
      <c r="O812" s="243"/>
      <c r="P812" s="243"/>
      <c r="Q812" s="243"/>
      <c r="R812" s="243"/>
      <c r="S812" s="243"/>
      <c r="T812" s="243"/>
      <c r="U812" s="243"/>
      <c r="V812" s="245"/>
      <c r="W812" s="245"/>
      <c r="X812" s="245"/>
      <c r="Y812" s="245"/>
      <c r="Z812" s="245"/>
      <c r="AA812" s="245"/>
      <c r="AB812" s="245"/>
      <c r="AC812" s="245"/>
      <c r="AD812" s="245"/>
      <c r="AE812" s="245"/>
      <c r="AF812" s="245"/>
      <c r="AG812" s="245"/>
      <c r="AH812" s="245"/>
      <c r="AI812" s="245"/>
      <c r="AJ812" s="245"/>
      <c r="AK812" s="245"/>
      <c r="AL812" s="245"/>
      <c r="AM812" s="245"/>
      <c r="AN812" s="245"/>
      <c r="AO812" s="245"/>
      <c r="AP812" s="245"/>
      <c r="AQ812" s="245"/>
      <c r="AR812" s="245"/>
      <c r="AS812" s="245"/>
      <c r="AT812" s="245"/>
      <c r="AU812" s="245"/>
      <c r="AV812" s="245"/>
      <c r="AW812" s="245"/>
      <c r="AX812" s="245"/>
      <c r="AY812" s="245"/>
      <c r="AZ812" s="245"/>
      <c r="BA812" s="245"/>
      <c r="BB812" s="245"/>
      <c r="BC812" s="245"/>
      <c r="BD812" s="245"/>
      <c r="BE812" s="245"/>
      <c r="BF812" s="245"/>
      <c r="BG812" s="245"/>
      <c r="BH812" s="245"/>
      <c r="BI812" s="245"/>
      <c r="BJ812" s="245"/>
      <c r="BK812" s="245"/>
      <c r="BL812" s="245"/>
      <c r="BM812" s="245"/>
      <c r="BN812" s="245"/>
      <c r="BO812" s="245"/>
      <c r="BP812" s="245"/>
      <c r="BQ812" s="245"/>
      <c r="BR812" s="245"/>
      <c r="BS812" s="245"/>
      <c r="BT812" s="245"/>
      <c r="BU812" s="245"/>
      <c r="BV812" s="245"/>
      <c r="BW812" s="245"/>
      <c r="BX812" s="245"/>
      <c r="BY812" s="245"/>
      <c r="BZ812" s="245"/>
      <c r="CA812" s="245"/>
      <c r="CB812" s="245"/>
      <c r="CC812" s="245"/>
      <c r="CD812" s="245"/>
      <c r="CE812" s="245"/>
      <c r="CF812" s="245"/>
      <c r="CG812" s="245"/>
      <c r="CH812" s="245"/>
      <c r="CI812" s="245"/>
      <c r="CJ812" s="245"/>
      <c r="CK812" s="245"/>
      <c r="CL812" s="245"/>
      <c r="CM812" s="245"/>
    </row>
    <row r="813" spans="1:91" x14ac:dyDescent="0.2">
      <c r="A813" s="257"/>
      <c r="B813" s="257"/>
      <c r="C813" s="133"/>
      <c r="D813" s="134"/>
      <c r="E813" s="135"/>
      <c r="F813" s="243"/>
      <c r="G813" s="243"/>
      <c r="H813" s="137"/>
      <c r="I813" s="243"/>
      <c r="J813" s="138"/>
      <c r="K813" s="243"/>
      <c r="L813" s="139"/>
      <c r="M813" s="243"/>
      <c r="N813" s="134"/>
      <c r="O813" s="243"/>
      <c r="P813" s="243"/>
      <c r="Q813" s="243"/>
      <c r="R813" s="243"/>
      <c r="S813" s="243"/>
      <c r="T813" s="243"/>
      <c r="U813" s="243"/>
      <c r="V813" s="245"/>
      <c r="W813" s="245"/>
      <c r="X813" s="245"/>
      <c r="Y813" s="245"/>
      <c r="Z813" s="245"/>
      <c r="AA813" s="245"/>
      <c r="AB813" s="245"/>
      <c r="AC813" s="245"/>
      <c r="AD813" s="245"/>
      <c r="AE813" s="245"/>
      <c r="AF813" s="245"/>
      <c r="AG813" s="245"/>
      <c r="AH813" s="245"/>
      <c r="AI813" s="245"/>
      <c r="AJ813" s="245"/>
      <c r="AK813" s="245"/>
      <c r="AL813" s="245"/>
      <c r="AM813" s="245"/>
      <c r="AN813" s="245"/>
      <c r="AO813" s="245"/>
      <c r="AP813" s="245"/>
      <c r="AQ813" s="245"/>
      <c r="AR813" s="245"/>
      <c r="AS813" s="245"/>
      <c r="AT813" s="245"/>
      <c r="AU813" s="245"/>
      <c r="AV813" s="245"/>
      <c r="AW813" s="245"/>
      <c r="AX813" s="245"/>
      <c r="AY813" s="245"/>
      <c r="AZ813" s="245"/>
      <c r="BA813" s="245"/>
      <c r="BB813" s="245"/>
      <c r="BC813" s="245"/>
      <c r="BD813" s="245"/>
      <c r="BE813" s="245"/>
      <c r="BF813" s="245"/>
      <c r="BG813" s="245"/>
      <c r="BH813" s="245"/>
      <c r="BI813" s="245"/>
      <c r="BJ813" s="245"/>
      <c r="BK813" s="245"/>
      <c r="BL813" s="245"/>
      <c r="BM813" s="245"/>
      <c r="BN813" s="245"/>
      <c r="BO813" s="245"/>
      <c r="BP813" s="245"/>
      <c r="BQ813" s="245"/>
      <c r="BR813" s="245"/>
      <c r="BS813" s="245"/>
      <c r="BT813" s="245"/>
      <c r="BU813" s="245"/>
      <c r="BV813" s="245"/>
      <c r="BW813" s="245"/>
      <c r="BX813" s="245"/>
      <c r="BY813" s="245"/>
      <c r="BZ813" s="245"/>
      <c r="CA813" s="245"/>
      <c r="CB813" s="245"/>
      <c r="CC813" s="245"/>
      <c r="CD813" s="245"/>
      <c r="CE813" s="245"/>
      <c r="CF813" s="245"/>
      <c r="CG813" s="245"/>
      <c r="CH813" s="245"/>
      <c r="CI813" s="245"/>
      <c r="CJ813" s="245"/>
      <c r="CK813" s="245"/>
      <c r="CL813" s="245"/>
      <c r="CM813" s="245"/>
    </row>
    <row r="814" spans="1:91" x14ac:dyDescent="0.2">
      <c r="A814" s="257"/>
      <c r="B814" s="257"/>
      <c r="C814" s="133"/>
      <c r="D814" s="134"/>
      <c r="E814" s="135"/>
      <c r="F814" s="243"/>
      <c r="G814" s="243"/>
      <c r="H814" s="137"/>
      <c r="I814" s="243"/>
      <c r="J814" s="138"/>
      <c r="K814" s="243"/>
      <c r="L814" s="139"/>
      <c r="M814" s="243"/>
      <c r="N814" s="134"/>
      <c r="O814" s="243"/>
      <c r="P814" s="243"/>
      <c r="Q814" s="243"/>
      <c r="R814" s="243"/>
      <c r="S814" s="243"/>
      <c r="T814" s="243"/>
      <c r="U814" s="243"/>
      <c r="V814" s="245"/>
      <c r="W814" s="245"/>
      <c r="X814" s="245"/>
      <c r="Y814" s="245"/>
      <c r="Z814" s="245"/>
      <c r="AA814" s="245"/>
      <c r="AB814" s="245"/>
      <c r="AC814" s="245"/>
      <c r="AD814" s="245"/>
      <c r="AE814" s="245"/>
      <c r="AF814" s="245"/>
      <c r="AG814" s="245"/>
      <c r="AH814" s="245"/>
      <c r="AI814" s="245"/>
      <c r="AJ814" s="245"/>
      <c r="AK814" s="245"/>
      <c r="AL814" s="245"/>
      <c r="AM814" s="245"/>
      <c r="AN814" s="245"/>
      <c r="AO814" s="245"/>
      <c r="AP814" s="245"/>
      <c r="AQ814" s="245"/>
      <c r="AR814" s="245"/>
      <c r="AS814" s="245"/>
      <c r="AT814" s="245"/>
      <c r="AU814" s="245"/>
      <c r="AV814" s="245"/>
      <c r="AW814" s="245"/>
      <c r="AX814" s="245"/>
      <c r="AY814" s="245"/>
      <c r="AZ814" s="245"/>
      <c r="BA814" s="245"/>
      <c r="BB814" s="245"/>
      <c r="BC814" s="245"/>
      <c r="BD814" s="245"/>
      <c r="BE814" s="245"/>
      <c r="BF814" s="245"/>
      <c r="BG814" s="245"/>
      <c r="BH814" s="245"/>
      <c r="BI814" s="245"/>
      <c r="BJ814" s="245"/>
      <c r="BK814" s="245"/>
      <c r="BL814" s="245"/>
      <c r="BM814" s="245"/>
      <c r="BN814" s="245"/>
      <c r="BO814" s="245"/>
      <c r="BP814" s="245"/>
      <c r="BQ814" s="245"/>
      <c r="BR814" s="245"/>
      <c r="BS814" s="245"/>
      <c r="BT814" s="245"/>
      <c r="BU814" s="245"/>
      <c r="BV814" s="245"/>
      <c r="BW814" s="245"/>
      <c r="BX814" s="245"/>
      <c r="BY814" s="245"/>
      <c r="BZ814" s="245"/>
      <c r="CA814" s="245"/>
      <c r="CB814" s="245"/>
      <c r="CC814" s="245"/>
      <c r="CD814" s="245"/>
      <c r="CE814" s="245"/>
      <c r="CF814" s="245"/>
      <c r="CG814" s="245"/>
      <c r="CH814" s="245"/>
      <c r="CI814" s="245"/>
      <c r="CJ814" s="245"/>
      <c r="CK814" s="245"/>
      <c r="CL814" s="245"/>
      <c r="CM814" s="245"/>
    </row>
    <row r="815" spans="1:91" x14ac:dyDescent="0.2">
      <c r="A815" s="257"/>
      <c r="B815" s="257"/>
      <c r="C815" s="133"/>
      <c r="D815" s="134"/>
      <c r="E815" s="135"/>
      <c r="F815" s="243"/>
      <c r="G815" s="243"/>
      <c r="H815" s="137"/>
      <c r="I815" s="243"/>
      <c r="J815" s="138"/>
      <c r="K815" s="243"/>
      <c r="L815" s="139"/>
      <c r="M815" s="243"/>
      <c r="N815" s="134"/>
      <c r="O815" s="243"/>
      <c r="P815" s="243"/>
      <c r="Q815" s="243"/>
      <c r="R815" s="243"/>
      <c r="S815" s="243"/>
      <c r="T815" s="243"/>
      <c r="U815" s="243"/>
      <c r="V815" s="245"/>
      <c r="W815" s="245"/>
      <c r="X815" s="245"/>
      <c r="Y815" s="245"/>
      <c r="Z815" s="245"/>
      <c r="AA815" s="245"/>
      <c r="AB815" s="245"/>
      <c r="AC815" s="245"/>
      <c r="AD815" s="245"/>
      <c r="AE815" s="245"/>
      <c r="AF815" s="245"/>
      <c r="AG815" s="245"/>
      <c r="AH815" s="245"/>
      <c r="AI815" s="245"/>
      <c r="AJ815" s="245"/>
      <c r="AK815" s="245"/>
      <c r="AL815" s="245"/>
      <c r="AM815" s="245"/>
      <c r="AN815" s="245"/>
      <c r="AO815" s="245"/>
      <c r="AP815" s="245"/>
      <c r="AQ815" s="245"/>
      <c r="AR815" s="245"/>
      <c r="AS815" s="245"/>
      <c r="AT815" s="245"/>
      <c r="AU815" s="245"/>
      <c r="AV815" s="245"/>
      <c r="AW815" s="245"/>
      <c r="AX815" s="245"/>
      <c r="AY815" s="245"/>
      <c r="AZ815" s="245"/>
      <c r="BA815" s="245"/>
      <c r="BB815" s="245"/>
      <c r="BC815" s="245"/>
      <c r="BD815" s="245"/>
      <c r="BE815" s="245"/>
      <c r="BF815" s="245"/>
      <c r="BG815" s="245"/>
      <c r="BH815" s="245"/>
      <c r="BI815" s="245"/>
      <c r="BJ815" s="245"/>
      <c r="BK815" s="245"/>
      <c r="BL815" s="245"/>
      <c r="BM815" s="245"/>
      <c r="BN815" s="245"/>
      <c r="BO815" s="245"/>
      <c r="BP815" s="245"/>
      <c r="BQ815" s="245"/>
      <c r="BR815" s="245"/>
      <c r="BS815" s="245"/>
      <c r="BT815" s="245"/>
      <c r="BU815" s="245"/>
      <c r="BV815" s="245"/>
      <c r="BW815" s="245"/>
      <c r="BX815" s="245"/>
      <c r="BY815" s="245"/>
      <c r="BZ815" s="245"/>
      <c r="CA815" s="245"/>
      <c r="CB815" s="245"/>
      <c r="CC815" s="245"/>
      <c r="CD815" s="245"/>
      <c r="CE815" s="245"/>
      <c r="CF815" s="245"/>
      <c r="CG815" s="245"/>
      <c r="CH815" s="245"/>
      <c r="CI815" s="245"/>
      <c r="CJ815" s="245"/>
      <c r="CK815" s="245"/>
      <c r="CL815" s="245"/>
      <c r="CM815" s="245"/>
    </row>
    <row r="816" spans="1:91" x14ac:dyDescent="0.2">
      <c r="A816" s="257"/>
      <c r="B816" s="257"/>
      <c r="C816" s="133"/>
      <c r="D816" s="134"/>
      <c r="E816" s="135"/>
      <c r="F816" s="243"/>
      <c r="G816" s="243"/>
      <c r="H816" s="137"/>
      <c r="I816" s="243"/>
      <c r="J816" s="138"/>
      <c r="K816" s="243"/>
      <c r="L816" s="139"/>
      <c r="M816" s="243"/>
      <c r="N816" s="134"/>
      <c r="O816" s="243"/>
      <c r="P816" s="243"/>
      <c r="Q816" s="152"/>
      <c r="R816" s="243"/>
      <c r="S816" s="152"/>
      <c r="T816" s="243"/>
      <c r="U816" s="243"/>
      <c r="V816" s="245"/>
      <c r="W816" s="245"/>
      <c r="X816" s="245"/>
      <c r="Y816" s="245"/>
      <c r="Z816" s="245"/>
      <c r="AA816" s="245"/>
      <c r="AB816" s="245"/>
      <c r="AC816" s="245"/>
      <c r="AD816" s="245"/>
      <c r="AE816" s="245"/>
      <c r="AF816" s="245"/>
      <c r="AG816" s="245"/>
      <c r="AH816" s="245"/>
      <c r="AI816" s="245"/>
      <c r="AJ816" s="245"/>
      <c r="AK816" s="245"/>
      <c r="AL816" s="245"/>
      <c r="AM816" s="245"/>
      <c r="AN816" s="245"/>
      <c r="AO816" s="245"/>
      <c r="AP816" s="245"/>
      <c r="AQ816" s="245"/>
      <c r="AR816" s="245"/>
      <c r="AS816" s="245"/>
      <c r="AT816" s="245"/>
      <c r="AU816" s="245"/>
      <c r="AV816" s="245"/>
      <c r="AW816" s="245"/>
      <c r="AX816" s="245"/>
      <c r="AY816" s="245"/>
      <c r="AZ816" s="245"/>
      <c r="BA816" s="245"/>
      <c r="BB816" s="245"/>
      <c r="BC816" s="245"/>
      <c r="BD816" s="245"/>
      <c r="BE816" s="245"/>
      <c r="BF816" s="245"/>
      <c r="BG816" s="245"/>
      <c r="BH816" s="245"/>
      <c r="BI816" s="245"/>
      <c r="BJ816" s="245"/>
      <c r="BK816" s="245"/>
      <c r="BL816" s="245"/>
      <c r="BM816" s="245"/>
      <c r="BN816" s="245"/>
      <c r="BO816" s="245"/>
      <c r="BP816" s="245"/>
      <c r="BQ816" s="245"/>
      <c r="BR816" s="245"/>
      <c r="BS816" s="245"/>
      <c r="BT816" s="245"/>
      <c r="BU816" s="245"/>
      <c r="BV816" s="245"/>
      <c r="BW816" s="245"/>
      <c r="BX816" s="245"/>
      <c r="BY816" s="245"/>
      <c r="BZ816" s="245"/>
      <c r="CA816" s="245"/>
      <c r="CB816" s="245"/>
      <c r="CC816" s="245"/>
      <c r="CD816" s="245"/>
      <c r="CE816" s="245"/>
      <c r="CF816" s="245"/>
      <c r="CG816" s="245"/>
      <c r="CH816" s="245"/>
      <c r="CI816" s="245"/>
      <c r="CJ816" s="245"/>
      <c r="CK816" s="245"/>
      <c r="CL816" s="245"/>
      <c r="CM816" s="245"/>
    </row>
    <row r="817" spans="1:91" x14ac:dyDescent="0.2">
      <c r="A817" s="257"/>
      <c r="B817" s="257"/>
      <c r="C817" s="133"/>
      <c r="D817" s="134"/>
      <c r="E817" s="135"/>
      <c r="F817" s="243"/>
      <c r="G817" s="243"/>
      <c r="H817" s="137"/>
      <c r="I817" s="243"/>
      <c r="J817" s="138"/>
      <c r="K817" s="243"/>
      <c r="L817" s="139"/>
      <c r="M817" s="243"/>
      <c r="N817" s="134"/>
      <c r="O817" s="243"/>
      <c r="P817" s="243"/>
      <c r="Q817" s="243"/>
      <c r="R817" s="243"/>
      <c r="S817" s="243"/>
      <c r="T817" s="243"/>
      <c r="U817" s="243"/>
      <c r="V817" s="245"/>
      <c r="W817" s="245"/>
      <c r="X817" s="245"/>
      <c r="Y817" s="245"/>
      <c r="Z817" s="245"/>
      <c r="AA817" s="245"/>
      <c r="AB817" s="245"/>
      <c r="AC817" s="245"/>
      <c r="AD817" s="245"/>
      <c r="AE817" s="245"/>
      <c r="AF817" s="245"/>
      <c r="AG817" s="245"/>
      <c r="AH817" s="245"/>
      <c r="AI817" s="245"/>
      <c r="AJ817" s="245"/>
      <c r="AK817" s="245"/>
      <c r="AL817" s="245"/>
      <c r="AM817" s="245"/>
      <c r="AN817" s="245"/>
      <c r="AO817" s="245"/>
      <c r="AP817" s="245"/>
      <c r="AQ817" s="245"/>
      <c r="AR817" s="245"/>
      <c r="AS817" s="245"/>
      <c r="AT817" s="245"/>
      <c r="AU817" s="245"/>
      <c r="AV817" s="245"/>
      <c r="AW817" s="245"/>
      <c r="AX817" s="245"/>
      <c r="AY817" s="245"/>
      <c r="AZ817" s="245"/>
      <c r="BA817" s="245"/>
      <c r="BB817" s="245"/>
      <c r="BC817" s="245"/>
      <c r="BD817" s="245"/>
      <c r="BE817" s="245"/>
      <c r="BF817" s="245"/>
      <c r="BG817" s="245"/>
      <c r="BH817" s="245"/>
      <c r="BI817" s="245"/>
      <c r="BJ817" s="245"/>
      <c r="BK817" s="245"/>
      <c r="BL817" s="245"/>
      <c r="BM817" s="245"/>
      <c r="BN817" s="245"/>
      <c r="BO817" s="245"/>
      <c r="BP817" s="245"/>
      <c r="BQ817" s="245"/>
      <c r="BR817" s="245"/>
      <c r="BS817" s="245"/>
      <c r="BT817" s="245"/>
      <c r="BU817" s="245"/>
      <c r="BV817" s="245"/>
      <c r="BW817" s="245"/>
      <c r="BX817" s="245"/>
      <c r="BY817" s="245"/>
      <c r="BZ817" s="245"/>
      <c r="CA817" s="245"/>
      <c r="CB817" s="245"/>
      <c r="CC817" s="245"/>
      <c r="CD817" s="245"/>
      <c r="CE817" s="245"/>
      <c r="CF817" s="245"/>
      <c r="CG817" s="245"/>
      <c r="CH817" s="245"/>
      <c r="CI817" s="245"/>
      <c r="CJ817" s="245"/>
      <c r="CK817" s="245"/>
      <c r="CL817" s="245"/>
      <c r="CM817" s="245"/>
    </row>
    <row r="818" spans="1:91" x14ac:dyDescent="0.2">
      <c r="A818" s="257"/>
      <c r="B818" s="257"/>
      <c r="C818" s="133"/>
      <c r="D818" s="134"/>
      <c r="E818" s="135"/>
      <c r="F818" s="243"/>
      <c r="G818" s="243"/>
      <c r="H818" s="137"/>
      <c r="I818" s="243"/>
      <c r="J818" s="138"/>
      <c r="K818" s="243"/>
      <c r="L818" s="139"/>
      <c r="M818" s="243"/>
      <c r="N818" s="134"/>
      <c r="O818" s="243"/>
      <c r="P818" s="243"/>
      <c r="Q818" s="243"/>
      <c r="R818" s="243"/>
      <c r="S818" s="243"/>
      <c r="T818" s="243"/>
      <c r="U818" s="243"/>
      <c r="V818" s="245"/>
      <c r="W818" s="245"/>
      <c r="X818" s="245"/>
      <c r="Y818" s="245"/>
      <c r="Z818" s="245"/>
      <c r="AA818" s="245"/>
      <c r="AB818" s="245"/>
      <c r="AC818" s="245"/>
      <c r="AD818" s="245"/>
      <c r="AE818" s="245"/>
      <c r="AF818" s="245"/>
      <c r="AG818" s="245"/>
      <c r="AH818" s="245"/>
      <c r="AI818" s="245"/>
      <c r="AJ818" s="245"/>
      <c r="AK818" s="245"/>
      <c r="AL818" s="245"/>
      <c r="AM818" s="245"/>
      <c r="AN818" s="245"/>
      <c r="AO818" s="245"/>
      <c r="AP818" s="245"/>
      <c r="AQ818" s="245"/>
      <c r="AR818" s="245"/>
      <c r="AS818" s="245"/>
      <c r="AT818" s="245"/>
      <c r="AU818" s="245"/>
      <c r="AV818" s="245"/>
      <c r="AW818" s="245"/>
      <c r="AX818" s="245"/>
      <c r="AY818" s="245"/>
      <c r="AZ818" s="245"/>
      <c r="BA818" s="245"/>
      <c r="BB818" s="245"/>
      <c r="BC818" s="245"/>
      <c r="BD818" s="245"/>
      <c r="BE818" s="245"/>
      <c r="BF818" s="245"/>
      <c r="BG818" s="245"/>
      <c r="BH818" s="245"/>
      <c r="BI818" s="245"/>
      <c r="BJ818" s="245"/>
      <c r="BK818" s="245"/>
      <c r="BL818" s="245"/>
      <c r="BM818" s="245"/>
      <c r="BN818" s="245"/>
      <c r="BO818" s="245"/>
      <c r="BP818" s="245"/>
      <c r="BQ818" s="245"/>
      <c r="BR818" s="245"/>
      <c r="BS818" s="245"/>
      <c r="BT818" s="245"/>
      <c r="BU818" s="245"/>
      <c r="BV818" s="245"/>
      <c r="BW818" s="245"/>
      <c r="BX818" s="245"/>
      <c r="BY818" s="245"/>
      <c r="BZ818" s="245"/>
      <c r="CA818" s="245"/>
      <c r="CB818" s="245"/>
      <c r="CC818" s="245"/>
      <c r="CD818" s="245"/>
      <c r="CE818" s="245"/>
      <c r="CF818" s="245"/>
      <c r="CG818" s="245"/>
      <c r="CH818" s="245"/>
      <c r="CI818" s="245"/>
      <c r="CJ818" s="245"/>
      <c r="CK818" s="245"/>
      <c r="CL818" s="245"/>
      <c r="CM818" s="245"/>
    </row>
    <row r="819" spans="1:91" x14ac:dyDescent="0.2">
      <c r="A819" s="257"/>
      <c r="B819" s="257"/>
      <c r="C819" s="133"/>
      <c r="D819" s="134"/>
      <c r="E819" s="135"/>
      <c r="F819" s="243"/>
      <c r="G819" s="243"/>
      <c r="H819" s="137"/>
      <c r="I819" s="243"/>
      <c r="J819" s="138"/>
      <c r="K819" s="243"/>
      <c r="L819" s="139"/>
      <c r="M819" s="243"/>
      <c r="N819" s="134"/>
      <c r="O819" s="243"/>
      <c r="P819" s="243"/>
      <c r="Q819" s="243"/>
      <c r="R819" s="243"/>
      <c r="S819" s="243"/>
      <c r="T819" s="243"/>
      <c r="U819" s="243"/>
      <c r="V819" s="245"/>
      <c r="W819" s="245"/>
      <c r="X819" s="245"/>
      <c r="Y819" s="245"/>
      <c r="Z819" s="245"/>
      <c r="AA819" s="245"/>
      <c r="AB819" s="245"/>
      <c r="AC819" s="245"/>
      <c r="AD819" s="245"/>
      <c r="AE819" s="245"/>
      <c r="AF819" s="245"/>
      <c r="AG819" s="245"/>
      <c r="AH819" s="245"/>
      <c r="AI819" s="245"/>
      <c r="AJ819" s="245"/>
      <c r="AK819" s="245"/>
      <c r="AL819" s="245"/>
      <c r="AM819" s="245"/>
      <c r="AN819" s="245"/>
      <c r="AO819" s="245"/>
      <c r="AP819" s="245"/>
      <c r="AQ819" s="245"/>
      <c r="AR819" s="245"/>
      <c r="AS819" s="245"/>
      <c r="AT819" s="245"/>
      <c r="AU819" s="245"/>
      <c r="AV819" s="245"/>
      <c r="AW819" s="245"/>
      <c r="AX819" s="245"/>
      <c r="AY819" s="245"/>
      <c r="AZ819" s="245"/>
      <c r="BA819" s="245"/>
      <c r="BB819" s="245"/>
      <c r="BC819" s="245"/>
      <c r="BD819" s="245"/>
      <c r="BE819" s="245"/>
      <c r="BF819" s="245"/>
      <c r="BG819" s="245"/>
      <c r="BH819" s="245"/>
      <c r="BI819" s="245"/>
      <c r="BJ819" s="245"/>
      <c r="BK819" s="245"/>
      <c r="BL819" s="245"/>
      <c r="BM819" s="245"/>
      <c r="BN819" s="245"/>
      <c r="BO819" s="245"/>
      <c r="BP819" s="245"/>
      <c r="BQ819" s="245"/>
      <c r="BR819" s="245"/>
      <c r="BS819" s="245"/>
      <c r="BT819" s="245"/>
      <c r="BU819" s="245"/>
      <c r="BV819" s="245"/>
      <c r="BW819" s="245"/>
      <c r="BX819" s="245"/>
      <c r="BY819" s="245"/>
      <c r="BZ819" s="245"/>
      <c r="CA819" s="245"/>
      <c r="CB819" s="245"/>
      <c r="CC819" s="245"/>
      <c r="CD819" s="245"/>
      <c r="CE819" s="245"/>
      <c r="CF819" s="245"/>
      <c r="CG819" s="245"/>
      <c r="CH819" s="245"/>
      <c r="CI819" s="245"/>
      <c r="CJ819" s="245"/>
      <c r="CK819" s="245"/>
      <c r="CL819" s="245"/>
      <c r="CM819" s="245"/>
    </row>
    <row r="820" spans="1:91" x14ac:dyDescent="0.2">
      <c r="A820" s="257"/>
      <c r="B820" s="257"/>
      <c r="C820" s="133"/>
      <c r="D820" s="134"/>
      <c r="E820" s="135"/>
      <c r="F820" s="243"/>
      <c r="G820" s="243"/>
      <c r="H820" s="137"/>
      <c r="I820" s="243"/>
      <c r="J820" s="138"/>
      <c r="K820" s="243"/>
      <c r="L820" s="139"/>
      <c r="M820" s="243"/>
      <c r="N820" s="134"/>
      <c r="O820" s="243"/>
      <c r="P820" s="243"/>
      <c r="Q820" s="243"/>
      <c r="R820" s="243"/>
      <c r="S820" s="243"/>
      <c r="T820" s="243"/>
      <c r="U820" s="243"/>
      <c r="V820" s="245"/>
      <c r="W820" s="245"/>
      <c r="X820" s="245"/>
      <c r="Y820" s="245"/>
      <c r="Z820" s="245"/>
      <c r="AA820" s="245"/>
      <c r="AB820" s="245"/>
      <c r="AC820" s="245"/>
      <c r="AD820" s="245"/>
      <c r="AE820" s="245"/>
      <c r="AF820" s="245"/>
      <c r="AG820" s="245"/>
      <c r="AH820" s="245"/>
      <c r="AI820" s="245"/>
      <c r="AJ820" s="245"/>
      <c r="AK820" s="245"/>
      <c r="AL820" s="245"/>
      <c r="AM820" s="245"/>
      <c r="AN820" s="245"/>
      <c r="AO820" s="245"/>
      <c r="AP820" s="245"/>
      <c r="AQ820" s="245"/>
      <c r="AR820" s="245"/>
      <c r="AS820" s="245"/>
      <c r="AT820" s="245"/>
      <c r="AU820" s="245"/>
      <c r="AV820" s="245"/>
      <c r="AW820" s="245"/>
      <c r="AX820" s="245"/>
      <c r="AY820" s="245"/>
      <c r="AZ820" s="245"/>
      <c r="BA820" s="245"/>
      <c r="BB820" s="245"/>
      <c r="BC820" s="245"/>
      <c r="BD820" s="245"/>
      <c r="BE820" s="245"/>
      <c r="BF820" s="245"/>
      <c r="BG820" s="245"/>
      <c r="BH820" s="245"/>
      <c r="BI820" s="245"/>
      <c r="BJ820" s="245"/>
      <c r="BK820" s="245"/>
      <c r="BL820" s="245"/>
      <c r="BM820" s="245"/>
      <c r="BN820" s="245"/>
      <c r="BO820" s="245"/>
      <c r="BP820" s="245"/>
      <c r="BQ820" s="245"/>
      <c r="BR820" s="245"/>
      <c r="BS820" s="245"/>
      <c r="BT820" s="245"/>
      <c r="BU820" s="245"/>
      <c r="BV820" s="245"/>
      <c r="BW820" s="245"/>
      <c r="BX820" s="245"/>
      <c r="BY820" s="245"/>
      <c r="BZ820" s="245"/>
      <c r="CA820" s="245"/>
      <c r="CB820" s="245"/>
      <c r="CC820" s="245"/>
      <c r="CD820" s="245"/>
      <c r="CE820" s="245"/>
      <c r="CF820" s="245"/>
      <c r="CG820" s="245"/>
      <c r="CH820" s="245"/>
      <c r="CI820" s="245"/>
      <c r="CJ820" s="245"/>
      <c r="CK820" s="245"/>
      <c r="CL820" s="245"/>
      <c r="CM820" s="245"/>
    </row>
    <row r="821" spans="1:91" x14ac:dyDescent="0.2">
      <c r="A821" s="257"/>
      <c r="B821" s="257"/>
      <c r="C821" s="133"/>
      <c r="D821" s="134"/>
      <c r="E821" s="135"/>
      <c r="F821" s="243"/>
      <c r="G821" s="243"/>
      <c r="H821" s="137"/>
      <c r="I821" s="243"/>
      <c r="J821" s="138"/>
      <c r="K821" s="243"/>
      <c r="L821" s="139"/>
      <c r="M821" s="243"/>
      <c r="N821" s="134"/>
      <c r="O821" s="243"/>
      <c r="P821" s="243"/>
      <c r="Q821" s="243"/>
      <c r="R821" s="243"/>
      <c r="S821" s="243"/>
      <c r="T821" s="243"/>
      <c r="U821" s="243"/>
      <c r="V821" s="245"/>
      <c r="W821" s="245"/>
      <c r="X821" s="245"/>
      <c r="Y821" s="245"/>
      <c r="Z821" s="245"/>
      <c r="AA821" s="245"/>
      <c r="AB821" s="245"/>
      <c r="AC821" s="245"/>
      <c r="AD821" s="245"/>
      <c r="AE821" s="245"/>
      <c r="AF821" s="245"/>
      <c r="AG821" s="245"/>
      <c r="AH821" s="245"/>
      <c r="AI821" s="245"/>
      <c r="AJ821" s="245"/>
      <c r="AK821" s="245"/>
      <c r="AL821" s="245"/>
      <c r="AM821" s="245"/>
      <c r="AN821" s="245"/>
      <c r="AO821" s="245"/>
      <c r="AP821" s="245"/>
      <c r="AQ821" s="245"/>
      <c r="AR821" s="245"/>
      <c r="AS821" s="245"/>
      <c r="AT821" s="245"/>
      <c r="AU821" s="245"/>
      <c r="AV821" s="245"/>
      <c r="AW821" s="245"/>
      <c r="AX821" s="245"/>
      <c r="AY821" s="245"/>
      <c r="AZ821" s="245"/>
      <c r="BA821" s="245"/>
      <c r="BB821" s="245"/>
      <c r="BC821" s="245"/>
      <c r="BD821" s="245"/>
      <c r="BE821" s="245"/>
      <c r="BF821" s="245"/>
      <c r="BG821" s="245"/>
      <c r="BH821" s="245"/>
      <c r="BI821" s="245"/>
      <c r="BJ821" s="245"/>
      <c r="BK821" s="245"/>
      <c r="BL821" s="245"/>
      <c r="BM821" s="245"/>
      <c r="BN821" s="245"/>
      <c r="BO821" s="245"/>
      <c r="BP821" s="245"/>
      <c r="BQ821" s="245"/>
      <c r="BR821" s="245"/>
      <c r="BS821" s="245"/>
      <c r="BT821" s="245"/>
      <c r="BU821" s="245"/>
      <c r="BV821" s="245"/>
      <c r="BW821" s="245"/>
      <c r="BX821" s="245"/>
      <c r="BY821" s="245"/>
      <c r="BZ821" s="245"/>
      <c r="CA821" s="245"/>
      <c r="CB821" s="245"/>
      <c r="CC821" s="245"/>
      <c r="CD821" s="245"/>
      <c r="CE821" s="245"/>
      <c r="CF821" s="245"/>
      <c r="CG821" s="245"/>
      <c r="CH821" s="245"/>
      <c r="CI821" s="245"/>
      <c r="CJ821" s="245"/>
      <c r="CK821" s="245"/>
      <c r="CL821" s="245"/>
      <c r="CM821" s="245"/>
    </row>
    <row r="822" spans="1:91" x14ac:dyDescent="0.2">
      <c r="A822" s="257"/>
      <c r="B822" s="257"/>
      <c r="C822" s="133"/>
      <c r="D822" s="134"/>
      <c r="E822" s="135"/>
      <c r="F822" s="243"/>
      <c r="G822" s="243"/>
      <c r="H822" s="137"/>
      <c r="I822" s="243"/>
      <c r="J822" s="138"/>
      <c r="K822" s="243"/>
      <c r="L822" s="139"/>
      <c r="M822" s="243"/>
      <c r="N822" s="134"/>
      <c r="O822" s="243"/>
      <c r="P822" s="243"/>
      <c r="Q822" s="243"/>
      <c r="R822" s="243"/>
      <c r="S822" s="243"/>
      <c r="T822" s="243"/>
      <c r="U822" s="243"/>
      <c r="V822" s="245"/>
      <c r="W822" s="245"/>
      <c r="X822" s="245"/>
      <c r="Y822" s="245"/>
      <c r="Z822" s="245"/>
      <c r="AA822" s="245"/>
      <c r="AB822" s="245"/>
      <c r="AC822" s="245"/>
      <c r="AD822" s="245"/>
      <c r="AE822" s="245"/>
      <c r="AF822" s="245"/>
      <c r="AG822" s="245"/>
      <c r="AH822" s="245"/>
      <c r="AI822" s="245"/>
      <c r="AJ822" s="245"/>
      <c r="AK822" s="245"/>
      <c r="AL822" s="245"/>
      <c r="AM822" s="245"/>
      <c r="AN822" s="245"/>
      <c r="AO822" s="245"/>
      <c r="AP822" s="245"/>
      <c r="AQ822" s="245"/>
      <c r="AR822" s="245"/>
      <c r="AS822" s="245"/>
      <c r="AT822" s="245"/>
      <c r="AU822" s="245"/>
      <c r="AV822" s="245"/>
      <c r="AW822" s="245"/>
      <c r="AX822" s="245"/>
      <c r="AY822" s="245"/>
      <c r="AZ822" s="245"/>
      <c r="BA822" s="245"/>
      <c r="BB822" s="245"/>
      <c r="BC822" s="245"/>
      <c r="BD822" s="245"/>
      <c r="BE822" s="245"/>
      <c r="BF822" s="245"/>
      <c r="BG822" s="245"/>
      <c r="BH822" s="245"/>
      <c r="BI822" s="245"/>
      <c r="BJ822" s="245"/>
      <c r="BK822" s="245"/>
      <c r="BL822" s="245"/>
      <c r="BM822" s="245"/>
      <c r="BN822" s="245"/>
      <c r="BO822" s="245"/>
      <c r="BP822" s="245"/>
      <c r="BQ822" s="245"/>
      <c r="BR822" s="245"/>
      <c r="BS822" s="245"/>
      <c r="BT822" s="245"/>
      <c r="BU822" s="245"/>
      <c r="BV822" s="245"/>
      <c r="BW822" s="245"/>
      <c r="BX822" s="245"/>
      <c r="BY822" s="245"/>
      <c r="BZ822" s="245"/>
      <c r="CA822" s="245"/>
      <c r="CB822" s="245"/>
      <c r="CC822" s="245"/>
      <c r="CD822" s="245"/>
      <c r="CE822" s="245"/>
      <c r="CF822" s="245"/>
      <c r="CG822" s="245"/>
      <c r="CH822" s="245"/>
      <c r="CI822" s="245"/>
      <c r="CJ822" s="245"/>
      <c r="CK822" s="245"/>
      <c r="CL822" s="245"/>
      <c r="CM822" s="245"/>
    </row>
    <row r="823" spans="1:91" x14ac:dyDescent="0.2">
      <c r="A823" s="257"/>
      <c r="B823" s="257"/>
      <c r="C823" s="133"/>
      <c r="D823" s="134"/>
      <c r="E823" s="135"/>
      <c r="F823" s="243"/>
      <c r="G823" s="243"/>
      <c r="H823" s="137"/>
      <c r="I823" s="243"/>
      <c r="J823" s="138"/>
      <c r="K823" s="243"/>
      <c r="L823" s="139"/>
      <c r="M823" s="243"/>
      <c r="N823" s="134"/>
      <c r="O823" s="243"/>
      <c r="P823" s="243"/>
      <c r="Q823" s="243"/>
      <c r="R823" s="243"/>
      <c r="S823" s="243"/>
      <c r="T823" s="243"/>
      <c r="U823" s="243"/>
    </row>
    <row r="824" spans="1:91" x14ac:dyDescent="0.2">
      <c r="A824" s="257"/>
      <c r="B824" s="257"/>
      <c r="C824" s="133"/>
      <c r="D824" s="134"/>
      <c r="E824" s="135"/>
      <c r="F824" s="243"/>
      <c r="G824" s="243"/>
      <c r="H824" s="137"/>
      <c r="I824" s="243"/>
      <c r="J824" s="138"/>
      <c r="K824" s="243"/>
      <c r="L824" s="139"/>
      <c r="M824" s="243"/>
      <c r="N824" s="134"/>
      <c r="O824" s="243"/>
      <c r="P824" s="243"/>
      <c r="Q824" s="243"/>
      <c r="R824" s="243"/>
      <c r="S824" s="243"/>
      <c r="T824" s="243"/>
      <c r="U824" s="243"/>
    </row>
    <row r="825" spans="1:91" x14ac:dyDescent="0.2">
      <c r="A825" s="257"/>
      <c r="B825" s="257"/>
      <c r="C825" s="133"/>
      <c r="D825" s="134"/>
      <c r="E825" s="135"/>
      <c r="F825" s="243"/>
      <c r="G825" s="243"/>
      <c r="H825" s="137"/>
      <c r="I825" s="243"/>
      <c r="J825" s="138"/>
      <c r="K825" s="243"/>
      <c r="L825" s="139"/>
      <c r="M825" s="243"/>
      <c r="N825" s="134"/>
      <c r="O825" s="243"/>
      <c r="P825" s="243"/>
      <c r="Q825" s="243"/>
      <c r="R825" s="243"/>
      <c r="S825" s="243"/>
      <c r="T825" s="243"/>
      <c r="U825" s="243"/>
    </row>
    <row r="826" spans="1:91" x14ac:dyDescent="0.2">
      <c r="A826" s="160"/>
      <c r="B826" s="160"/>
      <c r="C826" s="161"/>
      <c r="D826" s="162"/>
      <c r="E826" s="163"/>
      <c r="F826" s="164"/>
      <c r="G826" s="164"/>
      <c r="H826" s="165"/>
      <c r="I826" s="164"/>
      <c r="J826" s="166"/>
      <c r="K826" s="164"/>
      <c r="L826" s="167"/>
      <c r="M826" s="164"/>
      <c r="N826" s="162"/>
      <c r="O826" s="164"/>
      <c r="P826" s="164"/>
      <c r="Q826" s="164"/>
      <c r="R826" s="164"/>
      <c r="S826" s="164"/>
      <c r="T826" s="164"/>
      <c r="U826" s="164"/>
    </row>
    <row r="827" spans="1:91" s="243" customFormat="1" x14ac:dyDescent="0.2">
      <c r="A827" s="257"/>
      <c r="B827" s="257"/>
      <c r="C827" s="133"/>
      <c r="D827" s="134"/>
      <c r="E827" s="135"/>
      <c r="H827" s="137"/>
      <c r="J827" s="138"/>
      <c r="L827" s="139"/>
      <c r="N827" s="134"/>
    </row>
    <row r="828" spans="1:91" s="243" customFormat="1" x14ac:dyDescent="0.2">
      <c r="A828" s="257"/>
      <c r="B828" s="257"/>
      <c r="C828" s="133"/>
      <c r="D828" s="134"/>
      <c r="E828" s="135"/>
      <c r="H828" s="137"/>
      <c r="J828" s="138"/>
      <c r="L828" s="139"/>
      <c r="N828" s="134"/>
    </row>
    <row r="829" spans="1:91" s="243" customFormat="1" x14ac:dyDescent="0.2">
      <c r="A829" s="257"/>
      <c r="B829" s="257"/>
      <c r="C829" s="133"/>
      <c r="D829" s="134"/>
      <c r="E829" s="135"/>
      <c r="H829" s="137"/>
      <c r="J829" s="138"/>
      <c r="L829" s="139"/>
      <c r="N829" s="134"/>
    </row>
    <row r="830" spans="1:91" s="243" customFormat="1" x14ac:dyDescent="0.2">
      <c r="A830" s="257"/>
      <c r="B830" s="257"/>
      <c r="C830" s="133"/>
      <c r="D830" s="134"/>
      <c r="E830" s="135"/>
      <c r="H830" s="137"/>
      <c r="J830" s="138"/>
      <c r="L830" s="139"/>
      <c r="N830" s="134"/>
    </row>
    <row r="831" spans="1:91" s="243" customFormat="1" x14ac:dyDescent="0.2">
      <c r="A831" s="257"/>
      <c r="B831" s="257"/>
      <c r="C831" s="133"/>
      <c r="D831" s="134"/>
      <c r="E831" s="135"/>
      <c r="H831" s="137"/>
      <c r="J831" s="138"/>
      <c r="L831" s="139"/>
      <c r="N831" s="134"/>
    </row>
    <row r="832" spans="1:91" s="243" customFormat="1" x14ac:dyDescent="0.2">
      <c r="A832" s="257"/>
      <c r="B832" s="257"/>
      <c r="C832" s="133"/>
      <c r="D832" s="134"/>
      <c r="E832" s="135"/>
      <c r="H832" s="137"/>
      <c r="J832" s="138"/>
      <c r="L832" s="139"/>
      <c r="N832" s="134"/>
    </row>
    <row r="833" spans="1:14" s="243" customFormat="1" x14ac:dyDescent="0.2">
      <c r="A833" s="257"/>
      <c r="B833" s="257"/>
      <c r="C833" s="133"/>
      <c r="D833" s="134"/>
      <c r="E833" s="135"/>
      <c r="H833" s="137"/>
      <c r="J833" s="138"/>
      <c r="L833" s="139"/>
      <c r="N833" s="134"/>
    </row>
    <row r="834" spans="1:14" s="243" customFormat="1" x14ac:dyDescent="0.2">
      <c r="A834" s="257"/>
      <c r="B834" s="257"/>
      <c r="C834" s="133"/>
      <c r="D834" s="134"/>
      <c r="E834" s="135"/>
      <c r="H834" s="137"/>
      <c r="J834" s="138"/>
      <c r="L834" s="139"/>
      <c r="N834" s="134"/>
    </row>
    <row r="835" spans="1:14" s="243" customFormat="1" x14ac:dyDescent="0.2">
      <c r="A835" s="257"/>
      <c r="B835" s="257"/>
      <c r="C835" s="133"/>
      <c r="D835" s="134"/>
      <c r="E835" s="135"/>
      <c r="H835" s="137"/>
      <c r="J835" s="138"/>
      <c r="L835" s="139"/>
      <c r="N835" s="134"/>
    </row>
    <row r="836" spans="1:14" s="243" customFormat="1" x14ac:dyDescent="0.2">
      <c r="A836" s="257"/>
      <c r="B836" s="257"/>
      <c r="C836" s="133"/>
      <c r="D836" s="134"/>
      <c r="E836" s="135"/>
      <c r="H836" s="137"/>
      <c r="J836" s="138"/>
      <c r="L836" s="139"/>
      <c r="N836" s="134"/>
    </row>
    <row r="837" spans="1:14" s="243" customFormat="1" x14ac:dyDescent="0.2">
      <c r="A837" s="257"/>
      <c r="B837" s="257"/>
      <c r="C837" s="133"/>
      <c r="D837" s="134"/>
      <c r="E837" s="135"/>
      <c r="H837" s="137"/>
      <c r="J837" s="138"/>
      <c r="L837" s="139"/>
      <c r="N837" s="134"/>
    </row>
    <row r="838" spans="1:14" s="243" customFormat="1" x14ac:dyDescent="0.2">
      <c r="A838" s="257"/>
      <c r="B838" s="257"/>
      <c r="C838" s="133"/>
      <c r="D838" s="134"/>
      <c r="E838" s="135"/>
      <c r="H838" s="137"/>
      <c r="J838" s="138"/>
      <c r="L838" s="139"/>
      <c r="N838" s="134"/>
    </row>
    <row r="839" spans="1:14" s="243" customFormat="1" x14ac:dyDescent="0.2">
      <c r="A839" s="257"/>
      <c r="B839" s="257"/>
      <c r="C839" s="133"/>
      <c r="D839" s="134"/>
      <c r="E839" s="135"/>
      <c r="H839" s="137"/>
      <c r="J839" s="138"/>
      <c r="L839" s="139"/>
      <c r="N839" s="134"/>
    </row>
    <row r="840" spans="1:14" s="243" customFormat="1" x14ac:dyDescent="0.2">
      <c r="A840" s="257"/>
      <c r="B840" s="257"/>
      <c r="C840" s="133"/>
      <c r="D840" s="134"/>
      <c r="E840" s="135"/>
      <c r="H840" s="137"/>
      <c r="J840" s="138"/>
      <c r="L840" s="139"/>
      <c r="N840" s="134"/>
    </row>
    <row r="841" spans="1:14" s="243" customFormat="1" x14ac:dyDescent="0.2">
      <c r="A841" s="257"/>
      <c r="B841" s="257"/>
      <c r="C841" s="133"/>
      <c r="D841" s="134"/>
      <c r="E841" s="135"/>
      <c r="H841" s="137"/>
      <c r="J841" s="138"/>
      <c r="L841" s="139"/>
      <c r="N841" s="134"/>
    </row>
    <row r="842" spans="1:14" s="243" customFormat="1" x14ac:dyDescent="0.2">
      <c r="A842" s="257"/>
      <c r="B842" s="257"/>
      <c r="C842" s="133"/>
      <c r="D842" s="134"/>
      <c r="E842" s="135"/>
      <c r="H842" s="137"/>
      <c r="J842" s="138"/>
      <c r="L842" s="139"/>
      <c r="N842" s="134"/>
    </row>
    <row r="843" spans="1:14" s="243" customFormat="1" x14ac:dyDescent="0.2">
      <c r="A843" s="257"/>
      <c r="B843" s="257"/>
      <c r="C843" s="133"/>
      <c r="D843" s="134"/>
      <c r="E843" s="135"/>
      <c r="H843" s="137"/>
      <c r="J843" s="138"/>
      <c r="L843" s="139"/>
      <c r="N843" s="134"/>
    </row>
    <row r="844" spans="1:14" s="243" customFormat="1" x14ac:dyDescent="0.2">
      <c r="A844" s="257"/>
      <c r="B844" s="257"/>
      <c r="C844" s="133"/>
      <c r="D844" s="134"/>
      <c r="E844" s="135"/>
      <c r="H844" s="137"/>
      <c r="J844" s="138"/>
      <c r="L844" s="139"/>
      <c r="N844" s="134"/>
    </row>
    <row r="845" spans="1:14" s="243" customFormat="1" x14ac:dyDescent="0.2">
      <c r="A845" s="257"/>
      <c r="B845" s="257"/>
      <c r="C845" s="133"/>
      <c r="D845" s="134"/>
      <c r="E845" s="135"/>
      <c r="H845" s="137"/>
      <c r="J845" s="138"/>
      <c r="L845" s="139"/>
      <c r="N845" s="134"/>
    </row>
    <row r="846" spans="1:14" s="243" customFormat="1" x14ac:dyDescent="0.2">
      <c r="A846" s="257"/>
      <c r="B846" s="257"/>
      <c r="C846" s="133"/>
      <c r="D846" s="134"/>
      <c r="E846" s="135"/>
      <c r="H846" s="137"/>
      <c r="J846" s="138"/>
      <c r="L846" s="139"/>
      <c r="N846" s="134"/>
    </row>
    <row r="847" spans="1:14" s="243" customFormat="1" x14ac:dyDescent="0.2">
      <c r="A847" s="257"/>
      <c r="B847" s="257"/>
      <c r="C847" s="133"/>
      <c r="D847" s="134"/>
      <c r="E847" s="135"/>
      <c r="H847" s="137"/>
      <c r="J847" s="138"/>
      <c r="L847" s="139"/>
      <c r="N847" s="134"/>
    </row>
    <row r="848" spans="1:14" s="243" customFormat="1" x14ac:dyDescent="0.2">
      <c r="A848" s="257"/>
      <c r="B848" s="257"/>
      <c r="C848" s="133"/>
      <c r="D848" s="134"/>
      <c r="E848" s="135"/>
      <c r="H848" s="137"/>
      <c r="J848" s="138"/>
      <c r="L848" s="139"/>
      <c r="N848" s="134"/>
    </row>
    <row r="849" spans="1:14" s="243" customFormat="1" x14ac:dyDescent="0.2">
      <c r="A849" s="257"/>
      <c r="B849" s="257"/>
      <c r="C849" s="133"/>
      <c r="D849" s="134"/>
      <c r="E849" s="135"/>
      <c r="H849" s="137"/>
      <c r="J849" s="138"/>
      <c r="L849" s="139"/>
      <c r="N849" s="134"/>
    </row>
    <row r="850" spans="1:14" s="243" customFormat="1" x14ac:dyDescent="0.2">
      <c r="A850" s="257"/>
      <c r="B850" s="257"/>
      <c r="C850" s="133"/>
      <c r="D850" s="134"/>
      <c r="E850" s="135"/>
      <c r="H850" s="137"/>
      <c r="J850" s="138"/>
      <c r="L850" s="139"/>
      <c r="N850" s="134"/>
    </row>
    <row r="851" spans="1:14" s="243" customFormat="1" x14ac:dyDescent="0.2">
      <c r="A851" s="257"/>
      <c r="B851" s="257"/>
      <c r="C851" s="133"/>
      <c r="D851" s="134"/>
      <c r="E851" s="135"/>
      <c r="H851" s="137"/>
      <c r="J851" s="138"/>
      <c r="L851" s="139"/>
      <c r="N851" s="134"/>
    </row>
    <row r="852" spans="1:14" s="243" customFormat="1" x14ac:dyDescent="0.2">
      <c r="A852" s="257"/>
      <c r="B852" s="257"/>
      <c r="C852" s="133"/>
      <c r="D852" s="134"/>
      <c r="E852" s="135"/>
      <c r="H852" s="137"/>
      <c r="J852" s="138"/>
      <c r="L852" s="139"/>
      <c r="N852" s="134"/>
    </row>
    <row r="853" spans="1:14" s="243" customFormat="1" x14ac:dyDescent="0.2">
      <c r="A853" s="257"/>
      <c r="B853" s="257"/>
      <c r="C853" s="133"/>
      <c r="D853" s="134"/>
      <c r="E853" s="135"/>
      <c r="H853" s="137"/>
      <c r="J853" s="138"/>
      <c r="L853" s="139"/>
      <c r="N853" s="134"/>
    </row>
    <row r="854" spans="1:14" s="243" customFormat="1" x14ac:dyDescent="0.2">
      <c r="A854" s="257"/>
      <c r="B854" s="257"/>
      <c r="C854" s="133"/>
      <c r="D854" s="134"/>
      <c r="E854" s="135"/>
      <c r="H854" s="137"/>
      <c r="J854" s="138"/>
      <c r="L854" s="139"/>
      <c r="N854" s="134"/>
    </row>
    <row r="855" spans="1:14" s="243" customFormat="1" x14ac:dyDescent="0.2">
      <c r="A855" s="257"/>
      <c r="B855" s="257"/>
      <c r="C855" s="133"/>
      <c r="D855" s="134"/>
      <c r="E855" s="135"/>
      <c r="H855" s="137"/>
      <c r="J855" s="138"/>
      <c r="L855" s="139"/>
      <c r="N855" s="134"/>
    </row>
    <row r="856" spans="1:14" s="243" customFormat="1" x14ac:dyDescent="0.2">
      <c r="A856" s="257"/>
      <c r="B856" s="257"/>
      <c r="C856" s="133"/>
      <c r="D856" s="134"/>
      <c r="E856" s="135"/>
      <c r="H856" s="137"/>
      <c r="J856" s="138"/>
      <c r="L856" s="139"/>
      <c r="N856" s="134"/>
    </row>
    <row r="857" spans="1:14" s="243" customFormat="1" x14ac:dyDescent="0.2">
      <c r="A857" s="257"/>
      <c r="B857" s="257"/>
      <c r="C857" s="133"/>
      <c r="D857" s="134"/>
      <c r="E857" s="135"/>
      <c r="H857" s="137"/>
      <c r="J857" s="138"/>
      <c r="L857" s="139"/>
      <c r="N857" s="134"/>
    </row>
    <row r="858" spans="1:14" s="243" customFormat="1" x14ac:dyDescent="0.2">
      <c r="A858" s="257"/>
      <c r="B858" s="257"/>
      <c r="C858" s="133"/>
      <c r="D858" s="134"/>
      <c r="E858" s="135"/>
      <c r="H858" s="137"/>
      <c r="J858" s="138"/>
      <c r="L858" s="139"/>
      <c r="N858" s="134"/>
    </row>
    <row r="859" spans="1:14" s="243" customFormat="1" x14ac:dyDescent="0.2">
      <c r="A859" s="257"/>
      <c r="B859" s="257"/>
      <c r="C859" s="133"/>
      <c r="D859" s="134"/>
      <c r="E859" s="135"/>
      <c r="H859" s="137"/>
      <c r="J859" s="138"/>
      <c r="L859" s="139"/>
      <c r="N859" s="139"/>
    </row>
    <row r="860" spans="1:14" s="243" customFormat="1" x14ac:dyDescent="0.2">
      <c r="A860" s="257"/>
      <c r="B860" s="257"/>
      <c r="C860" s="133"/>
      <c r="D860" s="134"/>
      <c r="E860" s="135"/>
      <c r="H860" s="137"/>
      <c r="J860" s="138"/>
      <c r="L860" s="139"/>
      <c r="N860" s="139"/>
    </row>
    <row r="861" spans="1:14" s="243" customFormat="1" x14ac:dyDescent="0.2">
      <c r="A861" s="257"/>
      <c r="B861" s="257"/>
      <c r="C861" s="133"/>
      <c r="D861" s="134"/>
      <c r="E861" s="135"/>
      <c r="H861" s="137"/>
      <c r="J861" s="138"/>
      <c r="L861" s="139"/>
      <c r="N861" s="139"/>
    </row>
    <row r="862" spans="1:14" s="243" customFormat="1" x14ac:dyDescent="0.2">
      <c r="A862" s="257"/>
      <c r="B862" s="257"/>
      <c r="C862" s="133"/>
      <c r="D862" s="134"/>
      <c r="E862" s="135"/>
      <c r="H862" s="137"/>
      <c r="J862" s="138"/>
      <c r="L862" s="139"/>
      <c r="N862" s="139"/>
    </row>
    <row r="863" spans="1:14" s="243" customFormat="1" x14ac:dyDescent="0.2">
      <c r="A863" s="257"/>
      <c r="B863" s="257"/>
      <c r="C863" s="133"/>
      <c r="D863" s="134"/>
      <c r="E863" s="135"/>
      <c r="H863" s="137"/>
      <c r="J863" s="138"/>
      <c r="L863" s="139"/>
      <c r="N863" s="139"/>
    </row>
    <row r="864" spans="1:14" s="243" customFormat="1" x14ac:dyDescent="0.2">
      <c r="A864" s="257"/>
      <c r="B864" s="257"/>
      <c r="C864" s="133"/>
      <c r="D864" s="134"/>
      <c r="E864" s="135"/>
      <c r="H864" s="137"/>
      <c r="J864" s="138"/>
      <c r="L864" s="139"/>
      <c r="N864" s="139"/>
    </row>
    <row r="865" spans="1:14" s="243" customFormat="1" x14ac:dyDescent="0.2">
      <c r="A865" s="257"/>
      <c r="B865" s="257"/>
      <c r="C865" s="133"/>
      <c r="D865" s="134"/>
      <c r="E865" s="135"/>
      <c r="H865" s="137"/>
      <c r="J865" s="138"/>
      <c r="L865" s="139"/>
      <c r="N865" s="139"/>
    </row>
    <row r="866" spans="1:14" s="243" customFormat="1" x14ac:dyDescent="0.2">
      <c r="A866" s="257"/>
      <c r="B866" s="257"/>
      <c r="C866" s="133"/>
      <c r="D866" s="134"/>
      <c r="E866" s="135"/>
      <c r="H866" s="137"/>
      <c r="J866" s="138"/>
      <c r="L866" s="139"/>
      <c r="N866" s="139"/>
    </row>
    <row r="867" spans="1:14" s="243" customFormat="1" x14ac:dyDescent="0.2">
      <c r="A867" s="257"/>
      <c r="B867" s="257"/>
      <c r="C867" s="133"/>
      <c r="D867" s="134"/>
      <c r="E867" s="135"/>
      <c r="H867" s="137"/>
      <c r="J867" s="138"/>
      <c r="L867" s="139"/>
      <c r="N867" s="139"/>
    </row>
    <row r="868" spans="1:14" s="243" customFormat="1" x14ac:dyDescent="0.2">
      <c r="A868" s="257"/>
      <c r="B868" s="257"/>
      <c r="C868" s="133"/>
      <c r="D868" s="134"/>
      <c r="E868" s="135"/>
      <c r="H868" s="137"/>
      <c r="J868" s="138"/>
      <c r="L868" s="139"/>
      <c r="N868" s="134"/>
    </row>
    <row r="869" spans="1:14" s="243" customFormat="1" x14ac:dyDescent="0.2">
      <c r="A869" s="257"/>
      <c r="B869" s="257"/>
      <c r="C869" s="133"/>
      <c r="D869" s="134"/>
      <c r="E869" s="135"/>
      <c r="H869" s="137"/>
      <c r="J869" s="138"/>
      <c r="L869" s="139"/>
      <c r="N869" s="134"/>
    </row>
    <row r="870" spans="1:14" s="243" customFormat="1" x14ac:dyDescent="0.2">
      <c r="A870" s="257"/>
      <c r="B870" s="257"/>
      <c r="C870" s="133"/>
      <c r="D870" s="134"/>
      <c r="E870" s="135"/>
      <c r="H870" s="137"/>
      <c r="J870" s="138"/>
      <c r="L870" s="139"/>
      <c r="N870" s="134"/>
    </row>
    <row r="871" spans="1:14" s="243" customFormat="1" x14ac:dyDescent="0.2">
      <c r="A871" s="257"/>
      <c r="B871" s="257"/>
      <c r="C871" s="133"/>
      <c r="D871" s="134"/>
      <c r="E871" s="135"/>
      <c r="H871" s="137"/>
      <c r="J871" s="138"/>
      <c r="L871" s="139"/>
      <c r="N871" s="134"/>
    </row>
    <row r="872" spans="1:14" s="243" customFormat="1" x14ac:dyDescent="0.2">
      <c r="A872" s="257"/>
      <c r="B872" s="257"/>
      <c r="C872" s="133"/>
      <c r="D872" s="134"/>
      <c r="E872" s="135"/>
      <c r="H872" s="137"/>
      <c r="J872" s="138"/>
      <c r="L872" s="139"/>
      <c r="N872" s="134"/>
    </row>
    <row r="873" spans="1:14" s="243" customFormat="1" x14ac:dyDescent="0.2">
      <c r="A873" s="257"/>
      <c r="B873" s="257"/>
      <c r="C873" s="133"/>
      <c r="D873" s="134"/>
      <c r="E873" s="135"/>
      <c r="H873" s="137"/>
      <c r="J873" s="138"/>
      <c r="L873" s="139"/>
      <c r="N873" s="134"/>
    </row>
    <row r="874" spans="1:14" s="243" customFormat="1" x14ac:dyDescent="0.2">
      <c r="A874" s="257"/>
      <c r="B874" s="257"/>
      <c r="C874" s="133"/>
      <c r="D874" s="134"/>
      <c r="E874" s="135"/>
      <c r="H874" s="137"/>
      <c r="J874" s="138"/>
      <c r="L874" s="139"/>
      <c r="N874" s="134"/>
    </row>
    <row r="875" spans="1:14" s="243" customFormat="1" x14ac:dyDescent="0.2">
      <c r="A875" s="257"/>
      <c r="B875" s="257"/>
      <c r="C875" s="133"/>
      <c r="D875" s="134"/>
      <c r="E875" s="135"/>
      <c r="H875" s="137"/>
      <c r="J875" s="138"/>
      <c r="L875" s="139"/>
      <c r="N875" s="134"/>
    </row>
    <row r="876" spans="1:14" s="243" customFormat="1" x14ac:dyDescent="0.2">
      <c r="A876" s="257"/>
      <c r="B876" s="257"/>
      <c r="C876" s="133"/>
      <c r="D876" s="134"/>
      <c r="E876" s="135"/>
      <c r="H876" s="137"/>
      <c r="J876" s="138"/>
      <c r="L876" s="139"/>
      <c r="N876" s="134"/>
    </row>
    <row r="877" spans="1:14" s="243" customFormat="1" x14ac:dyDescent="0.2">
      <c r="A877" s="257"/>
      <c r="B877" s="257"/>
      <c r="C877" s="133"/>
      <c r="D877" s="134"/>
      <c r="E877" s="135"/>
      <c r="H877" s="137"/>
      <c r="J877" s="138"/>
      <c r="L877" s="139"/>
      <c r="N877" s="134"/>
    </row>
    <row r="878" spans="1:14" s="243" customFormat="1" x14ac:dyDescent="0.2">
      <c r="A878" s="257"/>
      <c r="B878" s="257"/>
      <c r="C878" s="133"/>
      <c r="D878" s="134"/>
      <c r="E878" s="135"/>
      <c r="H878" s="137"/>
      <c r="J878" s="138"/>
      <c r="L878" s="139"/>
      <c r="N878" s="134"/>
    </row>
    <row r="879" spans="1:14" s="243" customFormat="1" x14ac:dyDescent="0.2">
      <c r="A879" s="257"/>
      <c r="B879" s="257"/>
      <c r="C879" s="133"/>
      <c r="D879" s="134"/>
      <c r="E879" s="135"/>
      <c r="H879" s="137"/>
      <c r="J879" s="138"/>
      <c r="L879" s="139"/>
      <c r="N879" s="134"/>
    </row>
    <row r="880" spans="1:14" s="243" customFormat="1" x14ac:dyDescent="0.2">
      <c r="A880" s="257"/>
      <c r="B880" s="257"/>
      <c r="C880" s="133"/>
      <c r="D880" s="134"/>
      <c r="E880" s="135"/>
      <c r="H880" s="137"/>
      <c r="J880" s="138"/>
      <c r="L880" s="139"/>
      <c r="N880" s="134"/>
    </row>
    <row r="881" spans="1:17" s="243" customFormat="1" x14ac:dyDescent="0.2">
      <c r="A881" s="257"/>
      <c r="B881" s="257"/>
      <c r="C881" s="133"/>
      <c r="D881" s="134"/>
      <c r="E881" s="135"/>
      <c r="H881" s="137"/>
      <c r="J881" s="138"/>
      <c r="L881" s="139"/>
      <c r="N881" s="134"/>
      <c r="Q881" s="152"/>
    </row>
    <row r="882" spans="1:17" s="243" customFormat="1" x14ac:dyDescent="0.2">
      <c r="A882" s="257"/>
      <c r="B882" s="257"/>
      <c r="C882" s="133"/>
      <c r="D882" s="134"/>
      <c r="E882" s="135"/>
      <c r="H882" s="137"/>
      <c r="J882" s="138"/>
      <c r="L882" s="139"/>
      <c r="N882" s="134"/>
    </row>
    <row r="883" spans="1:17" s="243" customFormat="1" x14ac:dyDescent="0.2">
      <c r="A883" s="257"/>
      <c r="B883" s="257"/>
      <c r="C883" s="133"/>
      <c r="D883" s="134"/>
      <c r="E883" s="135"/>
      <c r="H883" s="137"/>
      <c r="J883" s="138"/>
      <c r="L883" s="139"/>
      <c r="N883" s="134"/>
    </row>
    <row r="884" spans="1:17" s="243" customFormat="1" x14ac:dyDescent="0.2">
      <c r="A884" s="257"/>
      <c r="B884" s="257"/>
      <c r="C884" s="133"/>
      <c r="D884" s="134"/>
      <c r="E884" s="135"/>
      <c r="H884" s="137"/>
      <c r="J884" s="138"/>
      <c r="L884" s="139"/>
      <c r="N884" s="134"/>
    </row>
    <row r="885" spans="1:17" s="243" customFormat="1" x14ac:dyDescent="0.2">
      <c r="A885" s="257"/>
      <c r="B885" s="257"/>
      <c r="C885" s="133"/>
      <c r="D885" s="134"/>
      <c r="E885" s="135"/>
      <c r="H885" s="137"/>
      <c r="J885" s="138"/>
      <c r="L885" s="139"/>
      <c r="N885" s="134"/>
    </row>
    <row r="886" spans="1:17" s="243" customFormat="1" x14ac:dyDescent="0.2">
      <c r="A886" s="257"/>
      <c r="B886" s="257"/>
      <c r="C886" s="133"/>
      <c r="D886" s="134"/>
      <c r="E886" s="135"/>
      <c r="H886" s="137"/>
      <c r="J886" s="138"/>
      <c r="L886" s="139"/>
      <c r="N886" s="134"/>
    </row>
    <row r="887" spans="1:17" s="243" customFormat="1" x14ac:dyDescent="0.2">
      <c r="A887" s="257"/>
      <c r="B887" s="257"/>
      <c r="C887" s="133"/>
      <c r="D887" s="134"/>
      <c r="E887" s="135"/>
      <c r="H887" s="137"/>
      <c r="J887" s="138"/>
      <c r="L887" s="139"/>
      <c r="N887" s="134"/>
    </row>
    <row r="888" spans="1:17" s="243" customFormat="1" x14ac:dyDescent="0.2">
      <c r="A888" s="257"/>
      <c r="B888" s="257"/>
      <c r="C888" s="133"/>
      <c r="D888" s="134"/>
      <c r="E888" s="135"/>
      <c r="H888" s="137"/>
      <c r="J888" s="138"/>
      <c r="L888" s="139"/>
      <c r="N888" s="134"/>
    </row>
    <row r="889" spans="1:17" s="243" customFormat="1" x14ac:dyDescent="0.2">
      <c r="A889" s="257"/>
      <c r="B889" s="257"/>
      <c r="C889" s="133"/>
      <c r="D889" s="134"/>
      <c r="E889" s="135"/>
      <c r="H889" s="137"/>
      <c r="J889" s="138"/>
      <c r="L889" s="139"/>
      <c r="N889" s="134"/>
    </row>
    <row r="890" spans="1:17" s="243" customFormat="1" x14ac:dyDescent="0.2">
      <c r="A890" s="257"/>
      <c r="B890" s="257"/>
      <c r="C890" s="133"/>
      <c r="D890" s="134"/>
      <c r="E890" s="135"/>
      <c r="H890" s="137"/>
      <c r="J890" s="138"/>
      <c r="L890" s="139"/>
      <c r="N890" s="134"/>
    </row>
    <row r="891" spans="1:17" s="243" customFormat="1" x14ac:dyDescent="0.2">
      <c r="A891" s="257"/>
      <c r="B891" s="257"/>
      <c r="C891" s="133"/>
      <c r="D891" s="134"/>
      <c r="E891" s="135"/>
      <c r="H891" s="137"/>
      <c r="J891" s="138"/>
      <c r="L891" s="139"/>
      <c r="N891" s="134"/>
    </row>
    <row r="892" spans="1:17" s="243" customFormat="1" x14ac:dyDescent="0.2">
      <c r="A892" s="257"/>
      <c r="B892" s="257"/>
      <c r="C892" s="133"/>
      <c r="D892" s="134"/>
      <c r="E892" s="135"/>
      <c r="H892" s="137"/>
      <c r="J892" s="138"/>
      <c r="L892" s="139"/>
      <c r="N892" s="134"/>
    </row>
    <row r="893" spans="1:17" s="243" customFormat="1" x14ac:dyDescent="0.2">
      <c r="A893" s="257"/>
      <c r="B893" s="257"/>
      <c r="C893" s="133"/>
      <c r="D893" s="134"/>
      <c r="E893" s="135"/>
      <c r="H893" s="137"/>
      <c r="J893" s="138"/>
      <c r="L893" s="139"/>
      <c r="N893" s="134"/>
      <c r="Q893" s="152"/>
    </row>
    <row r="894" spans="1:17" s="243" customFormat="1" x14ac:dyDescent="0.2">
      <c r="A894" s="257"/>
      <c r="B894" s="257"/>
      <c r="C894" s="133"/>
      <c r="D894" s="134"/>
      <c r="E894" s="135"/>
      <c r="H894" s="137"/>
      <c r="J894" s="138"/>
      <c r="L894" s="139"/>
      <c r="N894" s="134"/>
    </row>
    <row r="895" spans="1:17" s="243" customFormat="1" x14ac:dyDescent="0.2">
      <c r="A895" s="257"/>
      <c r="B895" s="257"/>
      <c r="C895" s="133"/>
      <c r="D895" s="134"/>
      <c r="E895" s="135"/>
      <c r="H895" s="137"/>
      <c r="J895" s="138"/>
      <c r="L895" s="139"/>
      <c r="N895" s="134"/>
    </row>
    <row r="896" spans="1:17" s="243" customFormat="1" x14ac:dyDescent="0.2">
      <c r="A896" s="257"/>
      <c r="B896" s="257"/>
      <c r="C896" s="133"/>
      <c r="D896" s="134"/>
      <c r="E896" s="135"/>
      <c r="H896" s="137"/>
      <c r="J896" s="138"/>
      <c r="L896" s="139"/>
      <c r="N896" s="134"/>
    </row>
    <row r="897" spans="1:20" s="243" customFormat="1" x14ac:dyDescent="0.2">
      <c r="A897" s="257"/>
      <c r="B897" s="257"/>
      <c r="C897" s="133"/>
      <c r="D897" s="134"/>
      <c r="E897" s="135"/>
      <c r="H897" s="137"/>
      <c r="J897" s="138"/>
      <c r="L897" s="139"/>
      <c r="N897" s="134"/>
    </row>
    <row r="898" spans="1:20" s="243" customFormat="1" x14ac:dyDescent="0.2">
      <c r="A898" s="257"/>
      <c r="B898" s="257"/>
      <c r="C898" s="133"/>
      <c r="D898" s="134"/>
      <c r="E898" s="135"/>
      <c r="H898" s="137"/>
      <c r="J898" s="138"/>
      <c r="L898" s="139"/>
      <c r="N898" s="134"/>
    </row>
    <row r="899" spans="1:20" s="243" customFormat="1" x14ac:dyDescent="0.2">
      <c r="A899" s="257"/>
      <c r="B899" s="257"/>
      <c r="C899" s="133"/>
      <c r="D899" s="134"/>
      <c r="E899" s="135"/>
      <c r="H899" s="137"/>
      <c r="J899" s="138"/>
      <c r="L899" s="139"/>
      <c r="N899" s="134"/>
    </row>
    <row r="900" spans="1:20" s="243" customFormat="1" x14ac:dyDescent="0.2">
      <c r="A900" s="257"/>
      <c r="B900" s="257"/>
      <c r="C900" s="133"/>
      <c r="D900" s="134"/>
      <c r="E900" s="135"/>
      <c r="H900" s="137"/>
      <c r="J900" s="138"/>
      <c r="L900" s="139"/>
      <c r="N900" s="134"/>
    </row>
    <row r="901" spans="1:20" s="243" customFormat="1" x14ac:dyDescent="0.2">
      <c r="A901" s="257"/>
      <c r="B901" s="264"/>
      <c r="C901" s="265"/>
      <c r="D901" s="266"/>
      <c r="E901" s="264"/>
      <c r="F901" s="264"/>
      <c r="G901" s="264"/>
      <c r="I901" s="264"/>
      <c r="J901" s="264"/>
      <c r="K901" s="264"/>
      <c r="L901" s="267"/>
      <c r="N901" s="266"/>
      <c r="O901" s="264"/>
      <c r="T901" s="264"/>
    </row>
    <row r="902" spans="1:20" s="243" customFormat="1" x14ac:dyDescent="0.2">
      <c r="A902" s="257"/>
      <c r="B902" s="264"/>
      <c r="C902" s="265"/>
      <c r="D902" s="266"/>
      <c r="E902" s="264"/>
      <c r="F902" s="264"/>
      <c r="G902" s="264"/>
      <c r="I902" s="264"/>
      <c r="J902" s="264"/>
      <c r="K902" s="264"/>
      <c r="L902" s="267"/>
      <c r="N902" s="266"/>
      <c r="O902" s="264"/>
      <c r="T902" s="264"/>
    </row>
    <row r="903" spans="1:20" s="243" customFormat="1" x14ac:dyDescent="0.2">
      <c r="A903" s="257"/>
      <c r="B903" s="264"/>
      <c r="C903" s="265"/>
      <c r="D903" s="266"/>
      <c r="E903" s="264"/>
      <c r="F903" s="264"/>
      <c r="G903" s="264"/>
      <c r="I903" s="264"/>
      <c r="J903" s="264"/>
      <c r="K903" s="264"/>
      <c r="L903" s="267"/>
      <c r="N903" s="266"/>
      <c r="O903" s="264"/>
      <c r="T903" s="264"/>
    </row>
    <row r="904" spans="1:20" s="243" customFormat="1" x14ac:dyDescent="0.2">
      <c r="A904" s="257"/>
      <c r="B904" s="264"/>
      <c r="C904" s="265"/>
      <c r="D904" s="266"/>
      <c r="E904" s="264"/>
      <c r="F904" s="268"/>
      <c r="G904" s="264"/>
      <c r="I904" s="264"/>
      <c r="J904" s="269"/>
      <c r="K904" s="264"/>
      <c r="L904" s="267"/>
      <c r="N904" s="266"/>
      <c r="O904" s="264"/>
      <c r="T904" s="264"/>
    </row>
    <row r="905" spans="1:20" s="243" customFormat="1" x14ac:dyDescent="0.2">
      <c r="A905" s="257"/>
      <c r="B905" s="264"/>
      <c r="C905" s="265"/>
      <c r="D905" s="266"/>
      <c r="E905" s="264"/>
      <c r="F905" s="268"/>
      <c r="G905" s="264"/>
      <c r="I905" s="264"/>
      <c r="J905" s="264"/>
      <c r="K905" s="264"/>
      <c r="L905" s="267"/>
      <c r="N905" s="266"/>
      <c r="O905" s="264"/>
      <c r="T905" s="264"/>
    </row>
    <row r="906" spans="1:20" s="243" customFormat="1" x14ac:dyDescent="0.2">
      <c r="A906" s="257"/>
      <c r="B906" s="264"/>
      <c r="C906" s="265"/>
      <c r="D906" s="266"/>
      <c r="E906" s="264"/>
      <c r="F906" s="268"/>
      <c r="G906" s="264"/>
      <c r="I906" s="264"/>
      <c r="J906" s="264"/>
      <c r="K906" s="264"/>
      <c r="L906" s="267"/>
      <c r="N906" s="266"/>
      <c r="O906" s="264"/>
      <c r="T906" s="264"/>
    </row>
    <row r="907" spans="1:20" s="243" customFormat="1" x14ac:dyDescent="0.2">
      <c r="A907" s="257"/>
      <c r="B907" s="264"/>
      <c r="C907" s="265"/>
      <c r="D907" s="266"/>
      <c r="E907" s="264"/>
      <c r="F907" s="268"/>
      <c r="G907" s="264"/>
      <c r="I907" s="264"/>
      <c r="J907" s="264"/>
      <c r="K907" s="264"/>
      <c r="L907" s="267"/>
      <c r="N907" s="266"/>
      <c r="O907" s="264"/>
      <c r="T907" s="264"/>
    </row>
    <row r="908" spans="1:20" s="243" customFormat="1" x14ac:dyDescent="0.2">
      <c r="A908" s="257"/>
      <c r="B908" s="264"/>
      <c r="C908" s="265"/>
      <c r="D908" s="266"/>
      <c r="E908" s="264"/>
      <c r="F908" s="264"/>
      <c r="G908" s="264"/>
      <c r="I908" s="264"/>
      <c r="J908" s="264"/>
      <c r="K908" s="264"/>
      <c r="L908" s="267"/>
      <c r="N908" s="266"/>
      <c r="O908" s="264"/>
      <c r="T908" s="264"/>
    </row>
    <row r="909" spans="1:20" s="243" customFormat="1" x14ac:dyDescent="0.2">
      <c r="A909" s="257"/>
      <c r="B909" s="264"/>
      <c r="C909" s="265"/>
      <c r="D909" s="266"/>
      <c r="E909" s="264"/>
      <c r="F909" s="268"/>
      <c r="G909" s="264"/>
      <c r="I909" s="264"/>
      <c r="J909" s="269"/>
      <c r="K909" s="264"/>
      <c r="L909" s="267"/>
      <c r="N909" s="266"/>
      <c r="O909" s="264"/>
      <c r="T909" s="264"/>
    </row>
    <row r="910" spans="1:20" s="243" customFormat="1" x14ac:dyDescent="0.2">
      <c r="A910" s="257"/>
      <c r="B910" s="264"/>
      <c r="C910" s="265"/>
      <c r="D910" s="266"/>
      <c r="E910" s="264"/>
      <c r="F910" s="268"/>
      <c r="G910" s="264"/>
      <c r="I910" s="264"/>
      <c r="J910" s="264"/>
      <c r="K910" s="264"/>
      <c r="L910" s="267"/>
      <c r="N910" s="266"/>
      <c r="O910" s="264"/>
      <c r="T910" s="264"/>
    </row>
    <row r="911" spans="1:20" s="243" customFormat="1" x14ac:dyDescent="0.2">
      <c r="A911" s="257"/>
      <c r="B911" s="264"/>
      <c r="C911" s="265"/>
      <c r="D911" s="266"/>
      <c r="E911" s="264"/>
      <c r="F911" s="268"/>
      <c r="G911" s="264"/>
      <c r="I911" s="264"/>
      <c r="J911" s="269"/>
      <c r="K911" s="264"/>
      <c r="L911" s="267"/>
      <c r="N911" s="266"/>
      <c r="O911" s="264"/>
      <c r="T911" s="264"/>
    </row>
    <row r="912" spans="1:20" s="243" customFormat="1" x14ac:dyDescent="0.2">
      <c r="A912" s="257"/>
      <c r="B912" s="264"/>
      <c r="C912" s="265"/>
      <c r="D912" s="266"/>
      <c r="E912" s="264"/>
      <c r="F912" s="268"/>
      <c r="G912" s="264"/>
      <c r="I912" s="264"/>
      <c r="J912" s="264"/>
      <c r="K912" s="264"/>
      <c r="L912" s="267"/>
      <c r="N912" s="266"/>
      <c r="O912" s="264"/>
      <c r="T912" s="264"/>
    </row>
    <row r="913" spans="1:20" s="243" customFormat="1" x14ac:dyDescent="0.2">
      <c r="A913" s="257"/>
      <c r="B913" s="264"/>
      <c r="C913" s="265"/>
      <c r="D913" s="266"/>
      <c r="E913" s="264"/>
      <c r="F913" s="264"/>
      <c r="G913" s="264"/>
      <c r="H913" s="264"/>
      <c r="I913" s="264"/>
      <c r="J913" s="264"/>
      <c r="K913" s="264"/>
      <c r="L913" s="267"/>
      <c r="N913" s="266"/>
      <c r="O913" s="264"/>
      <c r="T913" s="264"/>
    </row>
    <row r="914" spans="1:20" s="243" customFormat="1" x14ac:dyDescent="0.2">
      <c r="A914" s="257"/>
      <c r="B914" s="264"/>
      <c r="C914" s="265"/>
      <c r="D914" s="266"/>
      <c r="E914" s="264"/>
      <c r="F914" s="268"/>
      <c r="G914" s="264"/>
      <c r="I914" s="264"/>
      <c r="J914" s="269"/>
      <c r="K914" s="264"/>
      <c r="L914" s="267"/>
      <c r="N914" s="266"/>
      <c r="O914" s="264"/>
      <c r="T914" s="264"/>
    </row>
    <row r="915" spans="1:20" s="243" customFormat="1" x14ac:dyDescent="0.2">
      <c r="A915" s="257"/>
      <c r="B915" s="264"/>
      <c r="C915" s="265"/>
      <c r="D915" s="266"/>
      <c r="E915" s="264"/>
      <c r="F915" s="268"/>
      <c r="G915" s="264"/>
      <c r="I915" s="264"/>
      <c r="J915" s="269"/>
      <c r="K915" s="264"/>
      <c r="L915" s="267"/>
      <c r="N915" s="266"/>
      <c r="O915" s="264"/>
      <c r="T915" s="264"/>
    </row>
    <row r="916" spans="1:20" s="243" customFormat="1" x14ac:dyDescent="0.2">
      <c r="A916" s="257"/>
      <c r="B916" s="264"/>
      <c r="C916" s="265"/>
      <c r="D916" s="266"/>
      <c r="E916" s="264"/>
      <c r="F916" s="268"/>
      <c r="G916" s="264"/>
      <c r="I916" s="264"/>
      <c r="J916" s="264"/>
      <c r="K916" s="264"/>
      <c r="L916" s="267"/>
      <c r="N916" s="266"/>
      <c r="O916" s="264"/>
      <c r="T916" s="264"/>
    </row>
    <row r="917" spans="1:20" s="243" customFormat="1" x14ac:dyDescent="0.2">
      <c r="A917" s="257"/>
      <c r="B917" s="264"/>
      <c r="C917" s="265"/>
      <c r="D917" s="266"/>
      <c r="E917" s="264"/>
      <c r="F917" s="268"/>
      <c r="G917" s="264"/>
      <c r="I917" s="264"/>
      <c r="J917" s="264"/>
      <c r="K917" s="264"/>
      <c r="L917" s="267"/>
      <c r="N917" s="266"/>
      <c r="O917" s="264"/>
      <c r="T917" s="264"/>
    </row>
    <row r="918" spans="1:20" s="243" customFormat="1" x14ac:dyDescent="0.2">
      <c r="A918" s="257"/>
      <c r="B918" s="264"/>
      <c r="C918" s="265"/>
      <c r="D918" s="266"/>
      <c r="E918" s="264"/>
      <c r="F918" s="264"/>
      <c r="G918" s="264"/>
      <c r="H918" s="264"/>
      <c r="I918" s="264"/>
      <c r="J918" s="264"/>
      <c r="K918" s="264"/>
      <c r="L918" s="267"/>
      <c r="O918" s="264"/>
      <c r="T918" s="264"/>
    </row>
    <row r="919" spans="1:20" s="243" customFormat="1" x14ac:dyDescent="0.2">
      <c r="A919" s="257"/>
      <c r="B919" s="264"/>
      <c r="C919" s="265"/>
      <c r="D919" s="266"/>
      <c r="E919" s="264"/>
      <c r="F919" s="264"/>
      <c r="G919" s="264"/>
      <c r="H919" s="264"/>
      <c r="I919" s="264"/>
      <c r="J919" s="264"/>
      <c r="K919" s="264"/>
      <c r="L919" s="267"/>
      <c r="N919" s="266"/>
      <c r="O919" s="264"/>
      <c r="T919" s="264"/>
    </row>
    <row r="920" spans="1:20" s="243" customFormat="1" x14ac:dyDescent="0.2">
      <c r="A920" s="257"/>
      <c r="B920" s="264"/>
      <c r="C920" s="265"/>
      <c r="D920" s="266"/>
      <c r="E920" s="264"/>
      <c r="F920" s="268"/>
      <c r="G920" s="264"/>
      <c r="I920" s="264"/>
      <c r="J920" s="264"/>
      <c r="K920" s="264"/>
      <c r="L920" s="267"/>
      <c r="N920" s="266"/>
      <c r="O920" s="264"/>
      <c r="T920" s="264"/>
    </row>
    <row r="921" spans="1:20" s="243" customFormat="1" x14ac:dyDescent="0.2">
      <c r="A921" s="257"/>
      <c r="B921" s="264"/>
      <c r="C921" s="265"/>
      <c r="D921" s="266"/>
      <c r="E921" s="264"/>
      <c r="F921" s="268"/>
      <c r="G921" s="264"/>
      <c r="I921" s="264"/>
      <c r="J921" s="264"/>
      <c r="K921" s="264"/>
      <c r="L921" s="267"/>
      <c r="N921" s="266"/>
      <c r="O921" s="264"/>
      <c r="T921" s="264"/>
    </row>
    <row r="922" spans="1:20" s="243" customFormat="1" x14ac:dyDescent="0.2">
      <c r="A922" s="257"/>
      <c r="B922" s="264"/>
      <c r="C922" s="265"/>
      <c r="D922" s="266"/>
      <c r="E922" s="264"/>
      <c r="F922" s="264"/>
      <c r="G922" s="264"/>
      <c r="I922" s="264"/>
      <c r="J922" s="264"/>
      <c r="K922" s="264"/>
      <c r="L922" s="267"/>
      <c r="N922" s="266"/>
      <c r="O922" s="264"/>
      <c r="T922" s="264"/>
    </row>
    <row r="923" spans="1:20" s="243" customFormat="1" x14ac:dyDescent="0.2">
      <c r="A923" s="257"/>
      <c r="B923" s="264"/>
      <c r="C923" s="265"/>
      <c r="D923" s="266"/>
      <c r="E923" s="264"/>
      <c r="F923" s="264"/>
      <c r="G923" s="264"/>
      <c r="I923" s="264"/>
      <c r="J923" s="264"/>
      <c r="K923" s="264"/>
      <c r="L923" s="267"/>
      <c r="N923" s="266"/>
      <c r="O923" s="264"/>
      <c r="T923" s="264"/>
    </row>
    <row r="924" spans="1:20" s="243" customFormat="1" x14ac:dyDescent="0.2">
      <c r="A924" s="257"/>
      <c r="B924" s="264"/>
      <c r="C924" s="265"/>
      <c r="D924" s="266"/>
      <c r="E924" s="264"/>
      <c r="F924" s="264"/>
      <c r="G924" s="264"/>
      <c r="I924" s="264"/>
      <c r="J924" s="264"/>
      <c r="K924" s="264"/>
      <c r="L924" s="267"/>
      <c r="N924" s="266"/>
      <c r="O924" s="264"/>
      <c r="T924" s="264"/>
    </row>
    <row r="925" spans="1:20" s="243" customFormat="1" x14ac:dyDescent="0.2">
      <c r="A925" s="257"/>
      <c r="B925" s="264"/>
      <c r="C925" s="265"/>
      <c r="D925" s="266"/>
      <c r="E925" s="264"/>
      <c r="F925" s="264"/>
      <c r="G925" s="264"/>
      <c r="I925" s="264"/>
      <c r="J925" s="264"/>
      <c r="K925" s="264"/>
      <c r="L925" s="267"/>
      <c r="N925" s="266"/>
      <c r="O925" s="264"/>
      <c r="T925" s="264"/>
    </row>
    <row r="926" spans="1:20" s="243" customFormat="1" x14ac:dyDescent="0.2">
      <c r="A926" s="257"/>
      <c r="B926" s="264"/>
      <c r="C926" s="265"/>
      <c r="D926" s="266"/>
      <c r="E926" s="264"/>
      <c r="F926" s="268"/>
      <c r="G926" s="264"/>
      <c r="I926" s="264"/>
      <c r="J926" s="264"/>
      <c r="K926" s="264"/>
      <c r="L926" s="267"/>
      <c r="N926" s="266"/>
      <c r="O926" s="264"/>
      <c r="T926" s="264"/>
    </row>
    <row r="927" spans="1:20" s="243" customFormat="1" x14ac:dyDescent="0.2">
      <c r="A927" s="257"/>
      <c r="B927" s="264"/>
      <c r="C927" s="265"/>
      <c r="D927" s="266"/>
      <c r="E927" s="264"/>
      <c r="F927" s="264"/>
      <c r="G927" s="264"/>
      <c r="I927" s="264"/>
      <c r="J927" s="264"/>
      <c r="K927" s="264"/>
      <c r="L927" s="267"/>
      <c r="N927" s="266"/>
      <c r="O927" s="264"/>
      <c r="T927" s="264"/>
    </row>
    <row r="928" spans="1:20" s="243" customFormat="1" x14ac:dyDescent="0.2">
      <c r="A928" s="257"/>
      <c r="B928" s="264"/>
      <c r="C928" s="265"/>
      <c r="D928" s="266"/>
      <c r="E928" s="264"/>
      <c r="F928" s="268"/>
      <c r="G928" s="264"/>
      <c r="I928" s="264"/>
      <c r="J928" s="264"/>
      <c r="K928" s="264"/>
      <c r="L928" s="267"/>
      <c r="N928" s="266"/>
      <c r="O928" s="264"/>
      <c r="T928" s="264"/>
    </row>
    <row r="929" spans="1:20" s="243" customFormat="1" x14ac:dyDescent="0.2">
      <c r="A929" s="257"/>
      <c r="B929" s="264"/>
      <c r="C929" s="265"/>
      <c r="D929" s="266"/>
      <c r="E929" s="264"/>
      <c r="F929" s="268"/>
      <c r="G929" s="264"/>
      <c r="I929" s="264"/>
      <c r="J929" s="264"/>
      <c r="K929" s="264"/>
      <c r="L929" s="267"/>
      <c r="N929" s="266"/>
      <c r="O929" s="264"/>
      <c r="T929" s="264"/>
    </row>
    <row r="930" spans="1:20" s="243" customFormat="1" x14ac:dyDescent="0.2">
      <c r="A930" s="257"/>
      <c r="B930" s="264"/>
      <c r="C930" s="265"/>
      <c r="D930" s="266"/>
      <c r="E930" s="264"/>
      <c r="F930" s="268"/>
      <c r="G930" s="264"/>
      <c r="I930" s="264"/>
      <c r="J930" s="269"/>
      <c r="K930" s="264"/>
      <c r="L930" s="267"/>
      <c r="N930" s="266"/>
      <c r="O930" s="264"/>
      <c r="T930" s="264"/>
    </row>
    <row r="931" spans="1:20" s="243" customFormat="1" x14ac:dyDescent="0.2">
      <c r="A931" s="257"/>
      <c r="B931" s="264"/>
      <c r="C931" s="265"/>
      <c r="D931" s="266"/>
      <c r="E931" s="264"/>
      <c r="F931" s="264"/>
      <c r="G931" s="264"/>
      <c r="H931" s="269"/>
      <c r="I931" s="264"/>
      <c r="J931" s="264"/>
      <c r="K931" s="264"/>
      <c r="L931" s="267"/>
      <c r="N931" s="266"/>
      <c r="O931" s="264"/>
      <c r="T931" s="264"/>
    </row>
    <row r="932" spans="1:20" s="243" customFormat="1" x14ac:dyDescent="0.2">
      <c r="A932" s="257"/>
      <c r="B932" s="264"/>
      <c r="C932" s="265"/>
      <c r="D932" s="266"/>
      <c r="E932" s="264"/>
      <c r="F932" s="268"/>
      <c r="G932" s="264"/>
      <c r="I932" s="264"/>
      <c r="J932" s="264"/>
      <c r="K932" s="264"/>
      <c r="L932" s="267"/>
      <c r="N932" s="266"/>
      <c r="O932" s="264"/>
      <c r="T932" s="264"/>
    </row>
    <row r="933" spans="1:20" s="243" customFormat="1" x14ac:dyDescent="0.2">
      <c r="A933" s="257"/>
      <c r="B933" s="264"/>
      <c r="C933" s="265"/>
      <c r="D933" s="266"/>
      <c r="E933" s="264"/>
      <c r="F933" s="264"/>
      <c r="G933" s="264"/>
      <c r="I933" s="264"/>
      <c r="J933" s="264"/>
      <c r="K933" s="264"/>
      <c r="L933" s="267"/>
      <c r="N933" s="266"/>
      <c r="O933" s="264"/>
      <c r="T933" s="264"/>
    </row>
    <row r="934" spans="1:20" s="243" customFormat="1" x14ac:dyDescent="0.2">
      <c r="A934" s="257"/>
      <c r="B934" s="264"/>
      <c r="C934" s="265"/>
      <c r="D934" s="266"/>
      <c r="E934" s="264"/>
      <c r="F934" s="268"/>
      <c r="G934" s="264"/>
      <c r="I934" s="264"/>
      <c r="J934" s="264"/>
      <c r="K934" s="264"/>
      <c r="L934" s="267"/>
      <c r="N934" s="266"/>
      <c r="O934" s="264"/>
      <c r="T934" s="264"/>
    </row>
    <row r="935" spans="1:20" s="243" customFormat="1" x14ac:dyDescent="0.2">
      <c r="A935" s="257"/>
      <c r="B935" s="264"/>
      <c r="C935" s="265"/>
      <c r="D935" s="266"/>
      <c r="E935" s="264"/>
      <c r="F935" s="268"/>
      <c r="G935" s="264"/>
      <c r="I935" s="264"/>
      <c r="J935" s="269"/>
      <c r="K935" s="264"/>
      <c r="L935" s="267"/>
      <c r="N935" s="266"/>
      <c r="O935" s="264"/>
      <c r="T935" s="264"/>
    </row>
    <row r="936" spans="1:20" s="243" customFormat="1" x14ac:dyDescent="0.2">
      <c r="A936" s="257"/>
      <c r="B936" s="264"/>
      <c r="C936" s="265"/>
      <c r="D936" s="266"/>
      <c r="E936" s="264"/>
      <c r="F936" s="268"/>
      <c r="G936" s="264"/>
      <c r="I936" s="264"/>
      <c r="J936" s="264"/>
      <c r="K936" s="264"/>
      <c r="L936" s="267"/>
      <c r="N936" s="266"/>
      <c r="O936" s="264"/>
      <c r="T936" s="264"/>
    </row>
    <row r="937" spans="1:20" s="243" customFormat="1" x14ac:dyDescent="0.2">
      <c r="A937" s="257"/>
      <c r="B937" s="264"/>
      <c r="C937" s="265"/>
      <c r="D937" s="266"/>
      <c r="E937" s="264"/>
      <c r="F937" s="268"/>
      <c r="G937" s="264"/>
      <c r="I937" s="264"/>
      <c r="J937" s="264"/>
      <c r="K937" s="264"/>
      <c r="L937" s="267"/>
      <c r="N937" s="266"/>
      <c r="O937" s="264"/>
      <c r="T937" s="264"/>
    </row>
    <row r="938" spans="1:20" s="243" customFormat="1" x14ac:dyDescent="0.2">
      <c r="A938" s="257"/>
      <c r="B938" s="257"/>
      <c r="C938" s="133"/>
      <c r="D938" s="134"/>
      <c r="E938" s="135"/>
      <c r="H938" s="137"/>
      <c r="J938" s="138"/>
      <c r="L938" s="139"/>
      <c r="N938" s="134"/>
      <c r="Q938" s="152"/>
      <c r="S938" s="152"/>
    </row>
    <row r="939" spans="1:20" s="243" customFormat="1" x14ac:dyDescent="0.2">
      <c r="A939" s="257"/>
      <c r="B939" s="257"/>
      <c r="C939" s="133"/>
      <c r="D939" s="134"/>
      <c r="E939" s="135"/>
      <c r="H939" s="137"/>
      <c r="J939" s="138"/>
      <c r="L939" s="139"/>
      <c r="N939" s="134"/>
      <c r="Q939" s="152"/>
      <c r="S939" s="152"/>
    </row>
    <row r="940" spans="1:20" s="243" customFormat="1" x14ac:dyDescent="0.2">
      <c r="A940" s="257"/>
      <c r="B940" s="257"/>
      <c r="C940" s="133"/>
      <c r="D940" s="134"/>
      <c r="E940" s="135"/>
      <c r="H940" s="137"/>
      <c r="J940" s="138"/>
      <c r="L940" s="139"/>
      <c r="N940" s="134"/>
    </row>
    <row r="941" spans="1:20" s="243" customFormat="1" x14ac:dyDescent="0.2">
      <c r="A941" s="257"/>
      <c r="B941" s="257"/>
      <c r="C941" s="133"/>
      <c r="D941" s="134"/>
      <c r="E941" s="135"/>
      <c r="H941" s="137"/>
      <c r="J941" s="138"/>
      <c r="L941" s="139"/>
      <c r="N941" s="134"/>
      <c r="Q941" s="152"/>
      <c r="S941" s="152"/>
    </row>
    <row r="942" spans="1:20" s="243" customFormat="1" x14ac:dyDescent="0.2">
      <c r="A942" s="257"/>
      <c r="B942" s="257"/>
      <c r="C942" s="133"/>
      <c r="D942" s="134"/>
      <c r="E942" s="135"/>
      <c r="H942" s="137"/>
      <c r="J942" s="138"/>
      <c r="L942" s="139"/>
      <c r="N942" s="134"/>
      <c r="Q942" s="152"/>
      <c r="S942" s="152"/>
    </row>
    <row r="943" spans="1:20" s="243" customFormat="1" x14ac:dyDescent="0.2">
      <c r="A943" s="257"/>
      <c r="B943" s="257"/>
      <c r="C943" s="133"/>
      <c r="D943" s="134"/>
      <c r="E943" s="135"/>
      <c r="H943" s="137"/>
      <c r="J943" s="138"/>
      <c r="L943" s="139"/>
      <c r="N943" s="134"/>
      <c r="Q943" s="152"/>
      <c r="S943" s="152"/>
    </row>
    <row r="944" spans="1:20" s="243" customFormat="1" x14ac:dyDescent="0.2">
      <c r="A944" s="257"/>
      <c r="B944" s="257"/>
      <c r="C944" s="133"/>
      <c r="D944" s="134"/>
      <c r="E944" s="135"/>
      <c r="H944" s="137"/>
      <c r="J944" s="138"/>
      <c r="L944" s="139"/>
      <c r="N944" s="134"/>
      <c r="Q944" s="152"/>
      <c r="S944" s="152"/>
    </row>
    <row r="945" spans="1:19" s="243" customFormat="1" x14ac:dyDescent="0.2">
      <c r="A945" s="257"/>
      <c r="B945" s="257"/>
      <c r="C945" s="133"/>
      <c r="D945" s="134"/>
      <c r="E945" s="135"/>
      <c r="H945" s="137"/>
      <c r="J945" s="138"/>
      <c r="L945" s="139"/>
      <c r="N945" s="134"/>
      <c r="Q945" s="152"/>
      <c r="S945" s="152"/>
    </row>
    <row r="946" spans="1:19" s="243" customFormat="1" x14ac:dyDescent="0.2">
      <c r="A946" s="257"/>
      <c r="B946" s="257"/>
      <c r="C946" s="133"/>
      <c r="D946" s="134"/>
      <c r="E946" s="135"/>
      <c r="H946" s="137"/>
      <c r="J946" s="138"/>
      <c r="L946" s="139"/>
      <c r="N946" s="134"/>
    </row>
    <row r="947" spans="1:19" s="243" customFormat="1" x14ac:dyDescent="0.2">
      <c r="A947" s="257"/>
      <c r="B947" s="257"/>
      <c r="C947" s="133"/>
      <c r="D947" s="134"/>
      <c r="E947" s="135"/>
      <c r="H947" s="137"/>
      <c r="J947" s="138"/>
      <c r="L947" s="139"/>
      <c r="N947" s="134"/>
      <c r="Q947" s="152"/>
      <c r="S947" s="152"/>
    </row>
    <row r="948" spans="1:19" s="243" customFormat="1" x14ac:dyDescent="0.2">
      <c r="A948" s="257"/>
      <c r="B948" s="257"/>
      <c r="C948" s="133"/>
      <c r="D948" s="134"/>
      <c r="E948" s="135"/>
      <c r="H948" s="137"/>
      <c r="J948" s="138"/>
      <c r="L948" s="139"/>
      <c r="N948" s="134"/>
    </row>
    <row r="949" spans="1:19" s="243" customFormat="1" x14ac:dyDescent="0.2">
      <c r="A949" s="257"/>
      <c r="B949" s="257"/>
      <c r="C949" s="133"/>
      <c r="D949" s="134"/>
      <c r="E949" s="135"/>
      <c r="H949" s="137"/>
      <c r="J949" s="138"/>
      <c r="L949" s="139"/>
      <c r="N949" s="134"/>
    </row>
    <row r="950" spans="1:19" s="243" customFormat="1" x14ac:dyDescent="0.2">
      <c r="A950" s="257"/>
      <c r="B950" s="257"/>
      <c r="C950" s="133"/>
      <c r="D950" s="134"/>
      <c r="E950" s="135"/>
      <c r="H950" s="137"/>
      <c r="J950" s="138"/>
      <c r="L950" s="139"/>
      <c r="N950" s="134"/>
    </row>
    <row r="951" spans="1:19" s="243" customFormat="1" x14ac:dyDescent="0.2">
      <c r="A951" s="257"/>
      <c r="B951" s="257"/>
      <c r="C951" s="133"/>
      <c r="D951" s="134"/>
      <c r="E951" s="135"/>
      <c r="H951" s="137"/>
      <c r="J951" s="138"/>
      <c r="L951" s="139"/>
      <c r="N951" s="134"/>
    </row>
    <row r="952" spans="1:19" s="243" customFormat="1" x14ac:dyDescent="0.2">
      <c r="A952" s="257"/>
      <c r="B952" s="257"/>
      <c r="C952" s="133"/>
      <c r="D952" s="134"/>
      <c r="E952" s="135"/>
      <c r="H952" s="137"/>
      <c r="J952" s="138"/>
      <c r="L952" s="139"/>
      <c r="N952" s="134"/>
    </row>
    <row r="953" spans="1:19" s="243" customFormat="1" x14ac:dyDescent="0.2">
      <c r="A953" s="257"/>
      <c r="B953" s="257"/>
      <c r="C953" s="133"/>
      <c r="D953" s="134"/>
      <c r="E953" s="135"/>
      <c r="H953" s="137"/>
      <c r="J953" s="138"/>
      <c r="L953" s="139"/>
      <c r="N953" s="134"/>
    </row>
    <row r="954" spans="1:19" s="243" customFormat="1" x14ac:dyDescent="0.2">
      <c r="A954" s="257"/>
      <c r="B954" s="257"/>
      <c r="C954" s="133"/>
      <c r="D954" s="134"/>
      <c r="E954" s="135"/>
      <c r="H954" s="137"/>
      <c r="J954" s="138"/>
      <c r="L954" s="139"/>
      <c r="N954" s="134"/>
    </row>
    <row r="955" spans="1:19" s="243" customFormat="1" x14ac:dyDescent="0.2">
      <c r="A955" s="257"/>
      <c r="B955" s="257"/>
      <c r="C955" s="133"/>
      <c r="D955" s="134"/>
      <c r="E955" s="135"/>
      <c r="H955" s="137"/>
      <c r="J955" s="138"/>
      <c r="L955" s="139"/>
      <c r="N955" s="134"/>
    </row>
    <row r="956" spans="1:19" s="243" customFormat="1" x14ac:dyDescent="0.2">
      <c r="A956" s="257"/>
      <c r="B956" s="257"/>
      <c r="C956" s="133"/>
      <c r="D956" s="134"/>
      <c r="E956" s="135"/>
      <c r="H956" s="137"/>
      <c r="J956" s="138"/>
      <c r="L956" s="139"/>
      <c r="N956" s="134"/>
    </row>
    <row r="957" spans="1:19" s="243" customFormat="1" x14ac:dyDescent="0.2">
      <c r="A957" s="257"/>
      <c r="B957" s="257"/>
      <c r="C957" s="133"/>
      <c r="D957" s="134"/>
      <c r="E957" s="135"/>
      <c r="H957" s="137"/>
      <c r="J957" s="138"/>
      <c r="L957" s="139"/>
      <c r="N957" s="134"/>
    </row>
    <row r="958" spans="1:19" s="243" customFormat="1" x14ac:dyDescent="0.2">
      <c r="A958" s="257"/>
      <c r="B958" s="257"/>
      <c r="C958" s="133"/>
      <c r="D958" s="134"/>
      <c r="E958" s="135"/>
      <c r="H958" s="137"/>
      <c r="J958" s="138"/>
      <c r="L958" s="139"/>
      <c r="N958" s="134"/>
    </row>
    <row r="959" spans="1:19" s="243" customFormat="1" x14ac:dyDescent="0.2">
      <c r="A959" s="257"/>
      <c r="B959" s="257"/>
      <c r="C959" s="133"/>
      <c r="D959" s="134"/>
      <c r="E959" s="135"/>
      <c r="H959" s="137"/>
      <c r="J959" s="138"/>
      <c r="L959" s="139"/>
      <c r="N959" s="134"/>
    </row>
    <row r="960" spans="1:19" s="243" customFormat="1" x14ac:dyDescent="0.2">
      <c r="A960" s="257"/>
      <c r="B960" s="257"/>
      <c r="C960" s="133"/>
      <c r="D960" s="134"/>
      <c r="E960" s="135"/>
      <c r="H960" s="137"/>
      <c r="J960" s="138"/>
      <c r="L960" s="139"/>
      <c r="N960" s="134"/>
    </row>
    <row r="961" spans="1:14" s="243" customFormat="1" x14ac:dyDescent="0.2">
      <c r="A961" s="257"/>
      <c r="B961" s="257"/>
      <c r="C961" s="133"/>
      <c r="D961" s="134"/>
      <c r="E961" s="135"/>
      <c r="H961" s="137"/>
      <c r="J961" s="138"/>
      <c r="L961" s="139"/>
      <c r="N961" s="134"/>
    </row>
    <row r="962" spans="1:14" s="243" customFormat="1" x14ac:dyDescent="0.2">
      <c r="A962" s="257"/>
      <c r="B962" s="257"/>
      <c r="C962" s="133"/>
      <c r="D962" s="134"/>
      <c r="E962" s="135"/>
      <c r="H962" s="137"/>
      <c r="J962" s="138"/>
      <c r="L962" s="139"/>
      <c r="N962" s="134"/>
    </row>
    <row r="963" spans="1:14" s="243" customFormat="1" x14ac:dyDescent="0.2">
      <c r="A963" s="257"/>
      <c r="B963" s="257"/>
      <c r="C963" s="133"/>
      <c r="D963" s="134"/>
      <c r="E963" s="135"/>
      <c r="H963" s="137"/>
      <c r="J963" s="138"/>
      <c r="L963" s="139"/>
      <c r="N963" s="134"/>
    </row>
    <row r="964" spans="1:14" s="243" customFormat="1" x14ac:dyDescent="0.2">
      <c r="A964" s="257"/>
      <c r="B964" s="257"/>
      <c r="C964" s="133"/>
      <c r="D964" s="134"/>
      <c r="E964" s="135"/>
      <c r="H964" s="137"/>
      <c r="J964" s="138"/>
      <c r="L964" s="139"/>
      <c r="N964" s="134"/>
    </row>
    <row r="965" spans="1:14" s="243" customFormat="1" x14ac:dyDescent="0.2">
      <c r="A965" s="257"/>
      <c r="B965" s="257"/>
      <c r="C965" s="133"/>
      <c r="D965" s="134"/>
      <c r="E965" s="135"/>
      <c r="H965" s="137"/>
      <c r="J965" s="138"/>
      <c r="L965" s="139"/>
      <c r="N965" s="134"/>
    </row>
    <row r="966" spans="1:14" s="243" customFormat="1" x14ac:dyDescent="0.2">
      <c r="A966" s="257"/>
      <c r="B966" s="257"/>
      <c r="C966" s="133"/>
      <c r="D966" s="134"/>
      <c r="E966" s="135"/>
      <c r="H966" s="137"/>
      <c r="J966" s="138"/>
      <c r="L966" s="139"/>
      <c r="N966" s="134"/>
    </row>
    <row r="967" spans="1:14" s="243" customFormat="1" x14ac:dyDescent="0.2">
      <c r="A967" s="257"/>
      <c r="B967" s="257"/>
      <c r="C967" s="133"/>
      <c r="D967" s="134"/>
      <c r="E967" s="135"/>
      <c r="H967" s="137"/>
      <c r="J967" s="138"/>
      <c r="L967" s="139"/>
      <c r="N967" s="134"/>
    </row>
    <row r="968" spans="1:14" s="243" customFormat="1" x14ac:dyDescent="0.2">
      <c r="A968" s="257"/>
      <c r="B968" s="257"/>
      <c r="C968" s="133"/>
      <c r="D968" s="134"/>
      <c r="E968" s="135"/>
      <c r="H968" s="137"/>
      <c r="J968" s="138"/>
      <c r="L968" s="139"/>
      <c r="N968" s="134"/>
    </row>
    <row r="969" spans="1:14" s="243" customFormat="1" x14ac:dyDescent="0.2">
      <c r="A969" s="257"/>
      <c r="B969" s="257"/>
      <c r="C969" s="133"/>
      <c r="D969" s="134"/>
      <c r="E969" s="135"/>
      <c r="H969" s="137"/>
      <c r="J969" s="138"/>
      <c r="L969" s="139"/>
      <c r="N969" s="134"/>
    </row>
    <row r="970" spans="1:14" s="243" customFormat="1" x14ac:dyDescent="0.2">
      <c r="A970" s="257"/>
      <c r="B970" s="257"/>
      <c r="C970" s="133"/>
      <c r="D970" s="134"/>
      <c r="E970" s="135"/>
      <c r="H970" s="137"/>
      <c r="J970" s="138"/>
      <c r="L970" s="139"/>
      <c r="N970" s="134"/>
    </row>
    <row r="971" spans="1:14" s="243" customFormat="1" x14ac:dyDescent="0.2">
      <c r="A971" s="257"/>
      <c r="B971" s="257"/>
      <c r="C971" s="133"/>
      <c r="D971" s="134"/>
      <c r="E971" s="135"/>
      <c r="H971" s="137"/>
      <c r="J971" s="138"/>
      <c r="L971" s="139"/>
      <c r="N971" s="134"/>
    </row>
    <row r="972" spans="1:14" s="243" customFormat="1" x14ac:dyDescent="0.2">
      <c r="A972" s="257"/>
      <c r="B972" s="257"/>
      <c r="C972" s="133"/>
      <c r="D972" s="134"/>
      <c r="E972" s="135"/>
      <c r="H972" s="137"/>
      <c r="J972" s="138"/>
      <c r="L972" s="139"/>
      <c r="N972" s="134"/>
    </row>
    <row r="973" spans="1:14" s="243" customFormat="1" x14ac:dyDescent="0.2">
      <c r="A973" s="257"/>
      <c r="B973" s="257"/>
      <c r="C973" s="133"/>
      <c r="D973" s="134"/>
      <c r="E973" s="135"/>
      <c r="H973" s="137"/>
      <c r="J973" s="138"/>
      <c r="L973" s="139"/>
      <c r="N973" s="134"/>
    </row>
    <row r="974" spans="1:14" s="243" customFormat="1" x14ac:dyDescent="0.2">
      <c r="A974" s="257"/>
      <c r="B974" s="257"/>
      <c r="C974" s="133"/>
      <c r="D974" s="134"/>
      <c r="E974" s="135"/>
      <c r="H974" s="137"/>
      <c r="J974" s="138"/>
      <c r="L974" s="139"/>
      <c r="N974" s="134"/>
    </row>
    <row r="975" spans="1:14" s="243" customFormat="1" x14ac:dyDescent="0.2">
      <c r="A975" s="257"/>
      <c r="B975" s="257"/>
      <c r="C975" s="133"/>
      <c r="D975" s="134"/>
      <c r="E975" s="135"/>
      <c r="H975" s="137"/>
      <c r="J975" s="138"/>
      <c r="L975" s="139"/>
      <c r="N975" s="134"/>
    </row>
    <row r="976" spans="1:14" s="243" customFormat="1" x14ac:dyDescent="0.2">
      <c r="A976" s="257"/>
      <c r="B976" s="257"/>
      <c r="C976" s="133"/>
      <c r="D976" s="134"/>
      <c r="E976" s="135"/>
      <c r="H976" s="137"/>
      <c r="J976" s="138"/>
      <c r="L976" s="139"/>
      <c r="N976" s="134"/>
    </row>
    <row r="977" spans="1:14" s="243" customFormat="1" x14ac:dyDescent="0.2">
      <c r="A977" s="257"/>
      <c r="B977" s="257"/>
      <c r="C977" s="133"/>
      <c r="D977" s="134"/>
      <c r="E977" s="135"/>
      <c r="H977" s="137"/>
      <c r="J977" s="138"/>
      <c r="L977" s="139"/>
      <c r="N977" s="134"/>
    </row>
    <row r="978" spans="1:14" s="243" customFormat="1" x14ac:dyDescent="0.2">
      <c r="A978" s="257"/>
      <c r="B978" s="257"/>
      <c r="C978" s="133"/>
      <c r="D978" s="134"/>
      <c r="E978" s="135"/>
      <c r="H978" s="137"/>
      <c r="J978" s="138"/>
      <c r="L978" s="139"/>
      <c r="N978" s="134"/>
    </row>
    <row r="979" spans="1:14" s="243" customFormat="1" x14ac:dyDescent="0.2">
      <c r="A979" s="257"/>
      <c r="B979" s="257"/>
      <c r="C979" s="133"/>
      <c r="D979" s="134"/>
      <c r="E979" s="135"/>
      <c r="H979" s="137"/>
      <c r="J979" s="138"/>
      <c r="L979" s="139"/>
      <c r="N979" s="134"/>
    </row>
    <row r="980" spans="1:14" s="243" customFormat="1" x14ac:dyDescent="0.2">
      <c r="A980" s="257"/>
      <c r="B980" s="257"/>
      <c r="C980" s="133"/>
      <c r="D980" s="134"/>
      <c r="E980" s="135"/>
      <c r="H980" s="137"/>
      <c r="J980" s="138"/>
      <c r="L980" s="139"/>
      <c r="N980" s="134"/>
    </row>
    <row r="981" spans="1:14" s="243" customFormat="1" x14ac:dyDescent="0.2">
      <c r="A981" s="257"/>
      <c r="B981" s="257"/>
      <c r="C981" s="133"/>
      <c r="D981" s="134"/>
      <c r="E981" s="135"/>
      <c r="H981" s="137"/>
      <c r="J981" s="138"/>
      <c r="L981" s="139"/>
      <c r="N981" s="134"/>
    </row>
    <row r="982" spans="1:14" s="243" customFormat="1" x14ac:dyDescent="0.2">
      <c r="A982" s="257"/>
      <c r="B982" s="257"/>
      <c r="C982" s="133"/>
      <c r="D982" s="134"/>
      <c r="E982" s="135"/>
      <c r="H982" s="137"/>
      <c r="J982" s="138"/>
      <c r="L982" s="139"/>
      <c r="N982" s="134"/>
    </row>
    <row r="983" spans="1:14" s="243" customFormat="1" x14ac:dyDescent="0.2">
      <c r="A983" s="257"/>
      <c r="B983" s="257"/>
      <c r="C983" s="133"/>
      <c r="D983" s="134"/>
      <c r="E983" s="135"/>
      <c r="H983" s="137"/>
      <c r="J983" s="138"/>
      <c r="L983" s="139"/>
      <c r="N983" s="134"/>
    </row>
    <row r="984" spans="1:14" s="243" customFormat="1" x14ac:dyDescent="0.2">
      <c r="A984" s="257"/>
      <c r="B984" s="257"/>
      <c r="C984" s="133"/>
      <c r="D984" s="134"/>
      <c r="E984" s="135"/>
      <c r="H984" s="137"/>
      <c r="J984" s="138"/>
      <c r="L984" s="139"/>
      <c r="N984" s="134"/>
    </row>
    <row r="985" spans="1:14" s="243" customFormat="1" x14ac:dyDescent="0.2">
      <c r="A985" s="257"/>
      <c r="B985" s="257"/>
      <c r="C985" s="133"/>
      <c r="D985" s="134"/>
      <c r="E985" s="135"/>
      <c r="H985" s="137"/>
      <c r="J985" s="138"/>
      <c r="L985" s="139"/>
      <c r="N985" s="134"/>
    </row>
    <row r="986" spans="1:14" s="243" customFormat="1" x14ac:dyDescent="0.2">
      <c r="A986" s="257"/>
      <c r="B986" s="257"/>
      <c r="C986" s="133"/>
      <c r="D986" s="134"/>
      <c r="E986" s="135"/>
      <c r="H986" s="137"/>
      <c r="J986" s="138"/>
      <c r="L986" s="139"/>
      <c r="N986" s="134"/>
    </row>
    <row r="987" spans="1:14" s="243" customFormat="1" x14ac:dyDescent="0.2">
      <c r="A987" s="257"/>
      <c r="B987" s="257"/>
      <c r="C987" s="133"/>
      <c r="D987" s="134"/>
      <c r="E987" s="135"/>
      <c r="H987" s="137"/>
      <c r="J987" s="138"/>
      <c r="L987" s="139"/>
      <c r="N987" s="134"/>
    </row>
    <row r="988" spans="1:14" s="243" customFormat="1" x14ac:dyDescent="0.2">
      <c r="A988" s="257"/>
      <c r="B988" s="257"/>
      <c r="C988" s="133"/>
      <c r="D988" s="134"/>
      <c r="E988" s="135"/>
      <c r="H988" s="137"/>
      <c r="J988" s="138"/>
      <c r="L988" s="139"/>
      <c r="N988" s="134"/>
    </row>
    <row r="989" spans="1:14" s="243" customFormat="1" x14ac:dyDescent="0.2">
      <c r="A989" s="257"/>
      <c r="B989" s="257"/>
      <c r="C989" s="133"/>
      <c r="D989" s="134"/>
      <c r="E989" s="135"/>
      <c r="H989" s="137"/>
      <c r="J989" s="138"/>
      <c r="L989" s="139"/>
      <c r="N989" s="134"/>
    </row>
    <row r="990" spans="1:14" s="243" customFormat="1" x14ac:dyDescent="0.2">
      <c r="A990" s="257"/>
      <c r="B990" s="257"/>
      <c r="C990" s="133"/>
      <c r="D990" s="134"/>
      <c r="E990" s="135"/>
      <c r="H990" s="137"/>
      <c r="J990" s="138"/>
      <c r="L990" s="139"/>
      <c r="N990" s="134"/>
    </row>
    <row r="991" spans="1:14" s="243" customFormat="1" x14ac:dyDescent="0.2">
      <c r="A991" s="257"/>
      <c r="B991" s="257"/>
      <c r="C991" s="133"/>
      <c r="D991" s="134"/>
      <c r="E991" s="135"/>
      <c r="H991" s="137"/>
      <c r="J991" s="138"/>
      <c r="L991" s="139"/>
      <c r="N991" s="134"/>
    </row>
    <row r="992" spans="1:14" s="243" customFormat="1" x14ac:dyDescent="0.2">
      <c r="A992" s="257"/>
      <c r="B992" s="257"/>
      <c r="C992" s="133"/>
      <c r="D992" s="134"/>
      <c r="E992" s="135"/>
      <c r="H992" s="137"/>
      <c r="J992" s="138"/>
      <c r="L992" s="139"/>
      <c r="N992" s="134"/>
    </row>
    <row r="993" spans="1:14" s="243" customFormat="1" x14ac:dyDescent="0.2">
      <c r="A993" s="257"/>
      <c r="B993" s="257"/>
      <c r="C993" s="133"/>
      <c r="D993" s="134"/>
      <c r="E993" s="135"/>
      <c r="H993" s="137"/>
      <c r="J993" s="138"/>
      <c r="L993" s="139"/>
      <c r="N993" s="134"/>
    </row>
    <row r="994" spans="1:14" s="243" customFormat="1" x14ac:dyDescent="0.2">
      <c r="A994" s="257"/>
      <c r="B994" s="257"/>
      <c r="C994" s="133"/>
      <c r="D994" s="134"/>
      <c r="E994" s="135"/>
      <c r="H994" s="137"/>
      <c r="J994" s="138"/>
      <c r="L994" s="139"/>
      <c r="N994" s="134"/>
    </row>
    <row r="995" spans="1:14" s="243" customFormat="1" x14ac:dyDescent="0.2">
      <c r="A995" s="257"/>
      <c r="B995" s="257"/>
      <c r="C995" s="133"/>
      <c r="D995" s="134"/>
      <c r="E995" s="135"/>
      <c r="H995" s="137"/>
      <c r="J995" s="138"/>
      <c r="L995" s="139"/>
      <c r="N995" s="134"/>
    </row>
    <row r="996" spans="1:14" s="243" customFormat="1" x14ac:dyDescent="0.2">
      <c r="A996" s="257"/>
      <c r="B996" s="257"/>
      <c r="C996" s="133"/>
      <c r="D996" s="134"/>
      <c r="E996" s="135"/>
      <c r="H996" s="137"/>
      <c r="J996" s="138"/>
      <c r="L996" s="139"/>
      <c r="N996" s="134"/>
    </row>
    <row r="997" spans="1:14" s="243" customFormat="1" x14ac:dyDescent="0.2">
      <c r="A997" s="257"/>
      <c r="B997" s="257"/>
      <c r="C997" s="133"/>
      <c r="D997" s="134"/>
      <c r="E997" s="135"/>
      <c r="H997" s="137"/>
      <c r="J997" s="138"/>
      <c r="L997" s="139"/>
      <c r="N997" s="134"/>
    </row>
    <row r="998" spans="1:14" s="243" customFormat="1" x14ac:dyDescent="0.2">
      <c r="A998" s="257"/>
      <c r="B998" s="257"/>
      <c r="C998" s="133"/>
      <c r="D998" s="134"/>
      <c r="E998" s="135"/>
      <c r="H998" s="137"/>
      <c r="J998" s="138"/>
      <c r="L998" s="139"/>
      <c r="N998" s="134"/>
    </row>
    <row r="999" spans="1:14" s="243" customFormat="1" x14ac:dyDescent="0.2">
      <c r="A999" s="257"/>
      <c r="B999" s="257"/>
      <c r="C999" s="133"/>
      <c r="D999" s="134"/>
      <c r="E999" s="135"/>
      <c r="H999" s="137"/>
      <c r="J999" s="138"/>
      <c r="L999" s="139"/>
      <c r="N999" s="134"/>
    </row>
    <row r="1000" spans="1:14" s="243" customFormat="1" x14ac:dyDescent="0.2">
      <c r="A1000" s="257"/>
      <c r="B1000" s="257"/>
      <c r="C1000" s="133"/>
      <c r="D1000" s="134"/>
      <c r="E1000" s="135"/>
      <c r="H1000" s="137"/>
      <c r="J1000" s="138"/>
      <c r="L1000" s="139"/>
      <c r="N1000" s="134"/>
    </row>
    <row r="1001" spans="1:14" s="243" customFormat="1" x14ac:dyDescent="0.2">
      <c r="A1001" s="257"/>
      <c r="B1001" s="257"/>
      <c r="C1001" s="133"/>
      <c r="D1001" s="134"/>
      <c r="E1001" s="135"/>
      <c r="H1001" s="137"/>
      <c r="J1001" s="138"/>
      <c r="L1001" s="139"/>
      <c r="N1001" s="134"/>
    </row>
    <row r="1002" spans="1:14" s="243" customFormat="1" x14ac:dyDescent="0.2">
      <c r="A1002" s="257"/>
      <c r="B1002" s="257"/>
      <c r="C1002" s="133"/>
      <c r="D1002" s="134"/>
      <c r="E1002" s="135"/>
      <c r="H1002" s="137"/>
      <c r="J1002" s="138"/>
      <c r="L1002" s="139"/>
      <c r="N1002" s="134"/>
    </row>
    <row r="1003" spans="1:14" s="243" customFormat="1" x14ac:dyDescent="0.2">
      <c r="A1003" s="257"/>
      <c r="B1003" s="257"/>
      <c r="C1003" s="133"/>
      <c r="D1003" s="134"/>
      <c r="E1003" s="135"/>
      <c r="H1003" s="137"/>
      <c r="J1003" s="138"/>
      <c r="L1003" s="139"/>
      <c r="N1003" s="139"/>
    </row>
    <row r="1004" spans="1:14" s="243" customFormat="1" x14ac:dyDescent="0.2">
      <c r="A1004" s="257"/>
      <c r="B1004" s="257"/>
      <c r="C1004" s="133"/>
      <c r="D1004" s="134"/>
      <c r="E1004" s="135"/>
      <c r="H1004" s="137"/>
      <c r="J1004" s="138"/>
      <c r="L1004" s="139"/>
      <c r="N1004" s="139"/>
    </row>
    <row r="1005" spans="1:14" s="243" customFormat="1" x14ac:dyDescent="0.2">
      <c r="A1005" s="257"/>
      <c r="B1005" s="257"/>
      <c r="C1005" s="133"/>
      <c r="D1005" s="134"/>
      <c r="E1005" s="135"/>
      <c r="H1005" s="137"/>
      <c r="J1005" s="138"/>
      <c r="L1005" s="152"/>
      <c r="M1005" s="152"/>
      <c r="N1005" s="134"/>
    </row>
    <row r="1006" spans="1:14" s="243" customFormat="1" x14ac:dyDescent="0.2">
      <c r="A1006" s="257"/>
      <c r="B1006" s="257"/>
      <c r="C1006" s="133"/>
      <c r="D1006" s="134"/>
      <c r="E1006" s="135"/>
      <c r="H1006" s="137"/>
      <c r="J1006" s="138"/>
      <c r="L1006" s="152"/>
      <c r="M1006" s="152"/>
      <c r="N1006" s="134"/>
    </row>
    <row r="1007" spans="1:14" s="243" customFormat="1" x14ac:dyDescent="0.2">
      <c r="A1007" s="257"/>
      <c r="B1007" s="257"/>
      <c r="C1007" s="133"/>
      <c r="D1007" s="134"/>
      <c r="E1007" s="135"/>
      <c r="H1007" s="137"/>
      <c r="J1007" s="138"/>
      <c r="L1007" s="152"/>
      <c r="M1007" s="152"/>
      <c r="N1007" s="134"/>
    </row>
    <row r="1008" spans="1:14" s="243" customFormat="1" x14ac:dyDescent="0.2">
      <c r="A1008" s="257"/>
      <c r="B1008" s="257"/>
      <c r="C1008" s="133"/>
      <c r="D1008" s="134"/>
      <c r="E1008" s="135"/>
      <c r="H1008" s="137"/>
      <c r="J1008" s="138"/>
      <c r="L1008" s="152"/>
      <c r="M1008" s="152"/>
      <c r="N1008" s="134"/>
    </row>
    <row r="1009" spans="1:14" s="243" customFormat="1" x14ac:dyDescent="0.2">
      <c r="A1009" s="257"/>
      <c r="B1009" s="257"/>
      <c r="C1009" s="133"/>
      <c r="D1009" s="134"/>
      <c r="E1009" s="135"/>
      <c r="H1009" s="137"/>
      <c r="J1009" s="138"/>
      <c r="L1009" s="152"/>
      <c r="M1009" s="152"/>
      <c r="N1009" s="134"/>
    </row>
    <row r="1010" spans="1:14" s="243" customFormat="1" x14ac:dyDescent="0.2">
      <c r="A1010" s="257"/>
      <c r="B1010" s="257"/>
      <c r="C1010" s="133"/>
      <c r="D1010" s="134"/>
      <c r="E1010" s="135"/>
      <c r="H1010" s="137"/>
      <c r="J1010" s="138"/>
      <c r="L1010" s="152"/>
      <c r="M1010" s="152"/>
      <c r="N1010" s="134"/>
    </row>
    <row r="1011" spans="1:14" s="243" customFormat="1" x14ac:dyDescent="0.2">
      <c r="A1011" s="257"/>
      <c r="B1011" s="257"/>
      <c r="C1011" s="133"/>
      <c r="D1011" s="134"/>
      <c r="E1011" s="135"/>
      <c r="H1011" s="137"/>
      <c r="J1011" s="138"/>
      <c r="L1011" s="152"/>
      <c r="M1011" s="152"/>
      <c r="N1011" s="134"/>
    </row>
    <row r="1012" spans="1:14" s="243" customFormat="1" x14ac:dyDescent="0.2">
      <c r="A1012" s="257"/>
      <c r="B1012" s="257"/>
      <c r="C1012" s="133"/>
      <c r="D1012" s="134"/>
      <c r="E1012" s="135"/>
      <c r="H1012" s="137"/>
      <c r="J1012" s="138"/>
      <c r="L1012" s="152"/>
      <c r="M1012" s="152"/>
      <c r="N1012" s="134"/>
    </row>
    <row r="1013" spans="1:14" s="243" customFormat="1" x14ac:dyDescent="0.2">
      <c r="A1013" s="257"/>
      <c r="B1013" s="257"/>
      <c r="C1013" s="133"/>
      <c r="D1013" s="134"/>
      <c r="E1013" s="135"/>
      <c r="H1013" s="137"/>
      <c r="J1013" s="138"/>
      <c r="L1013" s="152"/>
      <c r="M1013" s="152"/>
      <c r="N1013" s="134"/>
    </row>
    <row r="1014" spans="1:14" s="243" customFormat="1" x14ac:dyDescent="0.2">
      <c r="A1014" s="257"/>
      <c r="B1014" s="257"/>
      <c r="C1014" s="133"/>
      <c r="D1014" s="134"/>
      <c r="E1014" s="135"/>
      <c r="H1014" s="137"/>
      <c r="J1014" s="138"/>
      <c r="L1014" s="152"/>
      <c r="M1014" s="152"/>
      <c r="N1014" s="134"/>
    </row>
    <row r="1015" spans="1:14" s="243" customFormat="1" x14ac:dyDescent="0.2">
      <c r="A1015" s="257"/>
      <c r="B1015" s="257"/>
      <c r="C1015" s="133"/>
      <c r="D1015" s="134"/>
      <c r="E1015" s="135"/>
      <c r="H1015" s="137"/>
      <c r="J1015" s="138"/>
      <c r="L1015" s="152"/>
      <c r="M1015" s="152"/>
      <c r="N1015" s="134"/>
    </row>
    <row r="1016" spans="1:14" s="243" customFormat="1" x14ac:dyDescent="0.2">
      <c r="A1016" s="257"/>
      <c r="B1016" s="257"/>
      <c r="C1016" s="133"/>
      <c r="D1016" s="134"/>
      <c r="E1016" s="135"/>
      <c r="H1016" s="137"/>
      <c r="J1016" s="138"/>
      <c r="L1016" s="152"/>
      <c r="M1016" s="152"/>
      <c r="N1016" s="134"/>
    </row>
    <row r="1017" spans="1:14" s="243" customFormat="1" x14ac:dyDescent="0.2">
      <c r="A1017" s="257"/>
      <c r="B1017" s="257"/>
      <c r="C1017" s="133"/>
      <c r="D1017" s="134"/>
      <c r="E1017" s="135"/>
      <c r="H1017" s="137"/>
      <c r="J1017" s="138"/>
      <c r="L1017" s="152"/>
      <c r="M1017" s="152"/>
      <c r="N1017" s="134"/>
    </row>
    <row r="1018" spans="1:14" s="243" customFormat="1" x14ac:dyDescent="0.2">
      <c r="A1018" s="257"/>
      <c r="B1018" s="257"/>
      <c r="C1018" s="133"/>
      <c r="D1018" s="134"/>
      <c r="E1018" s="135"/>
      <c r="H1018" s="137"/>
      <c r="J1018" s="138"/>
      <c r="L1018" s="152"/>
      <c r="M1018" s="152"/>
      <c r="N1018" s="134"/>
    </row>
    <row r="1019" spans="1:14" s="243" customFormat="1" x14ac:dyDescent="0.2">
      <c r="A1019" s="257"/>
      <c r="B1019" s="257"/>
      <c r="C1019" s="133"/>
      <c r="D1019" s="134"/>
      <c r="E1019" s="135"/>
      <c r="H1019" s="137"/>
      <c r="J1019" s="138"/>
      <c r="L1019" s="152"/>
      <c r="M1019" s="152"/>
      <c r="N1019" s="134"/>
    </row>
    <row r="1020" spans="1:14" s="243" customFormat="1" x14ac:dyDescent="0.2">
      <c r="A1020" s="257"/>
      <c r="B1020" s="257"/>
      <c r="C1020" s="133"/>
      <c r="D1020" s="134"/>
      <c r="E1020" s="135"/>
      <c r="H1020" s="137"/>
      <c r="J1020" s="138"/>
      <c r="L1020" s="152"/>
      <c r="M1020" s="152"/>
      <c r="N1020" s="134"/>
    </row>
    <row r="1021" spans="1:14" s="243" customFormat="1" x14ac:dyDescent="0.2">
      <c r="A1021" s="257"/>
      <c r="B1021" s="257"/>
      <c r="C1021" s="133"/>
      <c r="D1021" s="134"/>
      <c r="E1021" s="135"/>
      <c r="H1021" s="137"/>
      <c r="J1021" s="138"/>
      <c r="L1021" s="152"/>
      <c r="M1021" s="152"/>
      <c r="N1021" s="134"/>
    </row>
    <row r="1022" spans="1:14" s="243" customFormat="1" x14ac:dyDescent="0.2">
      <c r="A1022" s="257"/>
      <c r="B1022" s="257"/>
      <c r="C1022" s="133"/>
      <c r="D1022" s="134"/>
      <c r="E1022" s="135"/>
      <c r="H1022" s="137"/>
      <c r="J1022" s="138"/>
      <c r="L1022" s="152"/>
      <c r="M1022" s="152"/>
      <c r="N1022" s="134"/>
    </row>
    <row r="1023" spans="1:14" s="243" customFormat="1" x14ac:dyDescent="0.2">
      <c r="A1023" s="257"/>
      <c r="B1023" s="257"/>
      <c r="C1023" s="133"/>
      <c r="D1023" s="134"/>
      <c r="E1023" s="135"/>
      <c r="H1023" s="137"/>
      <c r="J1023" s="138"/>
      <c r="L1023" s="152"/>
      <c r="M1023" s="152"/>
      <c r="N1023" s="134"/>
    </row>
    <row r="1024" spans="1:14" s="243" customFormat="1" x14ac:dyDescent="0.2">
      <c r="A1024" s="257"/>
      <c r="B1024" s="257"/>
      <c r="C1024" s="133"/>
      <c r="D1024" s="134"/>
      <c r="E1024" s="135"/>
      <c r="H1024" s="137"/>
      <c r="J1024" s="138"/>
      <c r="L1024" s="152"/>
      <c r="M1024" s="152"/>
      <c r="N1024" s="134"/>
    </row>
    <row r="1025" spans="1:14" s="243" customFormat="1" x14ac:dyDescent="0.2">
      <c r="A1025" s="257"/>
      <c r="B1025" s="257"/>
      <c r="C1025" s="133"/>
      <c r="D1025" s="134"/>
      <c r="E1025" s="135"/>
      <c r="H1025" s="137"/>
      <c r="J1025" s="138"/>
      <c r="L1025" s="152"/>
      <c r="M1025" s="152"/>
      <c r="N1025" s="134"/>
    </row>
    <row r="1026" spans="1:14" s="243" customFormat="1" x14ac:dyDescent="0.2">
      <c r="A1026" s="257"/>
      <c r="B1026" s="257"/>
      <c r="C1026" s="133"/>
      <c r="D1026" s="134"/>
      <c r="E1026" s="135"/>
      <c r="H1026" s="137"/>
      <c r="J1026" s="138"/>
      <c r="L1026" s="152"/>
      <c r="M1026" s="152"/>
      <c r="N1026" s="134"/>
    </row>
    <row r="1027" spans="1:14" s="243" customFormat="1" x14ac:dyDescent="0.2">
      <c r="A1027" s="257"/>
      <c r="B1027" s="257"/>
      <c r="C1027" s="133"/>
      <c r="D1027" s="134"/>
      <c r="E1027" s="135"/>
      <c r="H1027" s="137"/>
      <c r="J1027" s="138"/>
      <c r="L1027" s="152"/>
      <c r="M1027" s="152"/>
      <c r="N1027" s="134"/>
    </row>
    <row r="1028" spans="1:14" s="243" customFormat="1" x14ac:dyDescent="0.2">
      <c r="A1028" s="257"/>
      <c r="B1028" s="257"/>
      <c r="C1028" s="133"/>
      <c r="D1028" s="134"/>
      <c r="E1028" s="135"/>
      <c r="H1028" s="137"/>
      <c r="J1028" s="138"/>
      <c r="L1028" s="152"/>
      <c r="M1028" s="152"/>
      <c r="N1028" s="134"/>
    </row>
    <row r="1029" spans="1:14" s="243" customFormat="1" x14ac:dyDescent="0.2">
      <c r="A1029" s="257"/>
      <c r="B1029" s="257"/>
      <c r="C1029" s="133"/>
      <c r="D1029" s="134"/>
      <c r="E1029" s="135"/>
      <c r="H1029" s="137"/>
      <c r="J1029" s="138"/>
      <c r="L1029" s="152"/>
      <c r="M1029" s="152"/>
      <c r="N1029" s="134"/>
    </row>
    <row r="1030" spans="1:14" s="243" customFormat="1" x14ac:dyDescent="0.2">
      <c r="A1030" s="257"/>
      <c r="B1030" s="257"/>
      <c r="C1030" s="133"/>
      <c r="D1030" s="134"/>
      <c r="E1030" s="135"/>
      <c r="H1030" s="137"/>
      <c r="J1030" s="138"/>
      <c r="L1030" s="139"/>
      <c r="N1030" s="134"/>
    </row>
    <row r="1031" spans="1:14" s="243" customFormat="1" x14ac:dyDescent="0.2">
      <c r="A1031" s="257"/>
      <c r="B1031" s="257"/>
      <c r="C1031" s="133"/>
      <c r="D1031" s="134"/>
      <c r="E1031" s="135"/>
      <c r="H1031" s="137"/>
      <c r="J1031" s="138"/>
      <c r="L1031" s="139"/>
      <c r="N1031" s="134"/>
    </row>
    <row r="1032" spans="1:14" s="243" customFormat="1" x14ac:dyDescent="0.2">
      <c r="A1032" s="257"/>
      <c r="B1032" s="257"/>
      <c r="C1032" s="133"/>
      <c r="D1032" s="134"/>
      <c r="E1032" s="135"/>
      <c r="H1032" s="137"/>
      <c r="J1032" s="138"/>
      <c r="L1032" s="139"/>
      <c r="N1032" s="134"/>
    </row>
    <row r="1033" spans="1:14" s="243" customFormat="1" x14ac:dyDescent="0.2">
      <c r="A1033" s="257"/>
      <c r="B1033" s="257"/>
      <c r="C1033" s="133"/>
      <c r="D1033" s="134"/>
      <c r="E1033" s="135"/>
      <c r="H1033" s="137"/>
      <c r="J1033" s="138"/>
      <c r="L1033" s="139"/>
      <c r="N1033" s="134"/>
    </row>
    <row r="1034" spans="1:14" s="243" customFormat="1" x14ac:dyDescent="0.2">
      <c r="A1034" s="257"/>
      <c r="B1034" s="257"/>
      <c r="C1034" s="133"/>
      <c r="D1034" s="134"/>
      <c r="E1034" s="135"/>
      <c r="H1034" s="137"/>
      <c r="J1034" s="138"/>
      <c r="L1034" s="139"/>
      <c r="N1034" s="134"/>
    </row>
    <row r="1035" spans="1:14" s="243" customFormat="1" x14ac:dyDescent="0.2">
      <c r="A1035" s="270"/>
      <c r="B1035" s="270"/>
      <c r="C1035" s="133"/>
      <c r="D1035" s="134"/>
      <c r="E1035" s="135"/>
      <c r="H1035" s="137"/>
      <c r="J1035" s="138"/>
      <c r="L1035" s="152"/>
      <c r="M1035" s="152"/>
      <c r="N1035" s="134"/>
    </row>
    <row r="1036" spans="1:14" s="243" customFormat="1" x14ac:dyDescent="0.2">
      <c r="A1036" s="270"/>
      <c r="B1036" s="270"/>
      <c r="C1036" s="133"/>
      <c r="D1036" s="134"/>
      <c r="E1036" s="135"/>
      <c r="H1036" s="137"/>
      <c r="J1036" s="138"/>
      <c r="L1036" s="152"/>
      <c r="M1036" s="152"/>
      <c r="N1036" s="134"/>
    </row>
    <row r="1037" spans="1:14" s="243" customFormat="1" x14ac:dyDescent="0.2">
      <c r="A1037" s="270"/>
      <c r="B1037" s="270"/>
      <c r="C1037" s="133"/>
      <c r="D1037" s="134"/>
      <c r="E1037" s="135"/>
      <c r="H1037" s="137"/>
      <c r="J1037" s="138"/>
      <c r="L1037" s="152"/>
      <c r="M1037" s="152"/>
      <c r="N1037" s="134"/>
    </row>
    <row r="1038" spans="1:14" s="243" customFormat="1" x14ac:dyDescent="0.2">
      <c r="A1038" s="270"/>
      <c r="B1038" s="270"/>
      <c r="C1038" s="133"/>
      <c r="D1038" s="134"/>
      <c r="E1038" s="135"/>
      <c r="H1038" s="137"/>
      <c r="J1038" s="138"/>
      <c r="L1038" s="152"/>
      <c r="M1038" s="152"/>
      <c r="N1038" s="134"/>
    </row>
    <row r="1039" spans="1:14" s="243" customFormat="1" x14ac:dyDescent="0.2">
      <c r="A1039" s="270"/>
      <c r="B1039" s="270"/>
      <c r="C1039" s="133"/>
      <c r="D1039" s="134"/>
      <c r="E1039" s="135"/>
      <c r="H1039" s="137"/>
      <c r="J1039" s="138"/>
      <c r="L1039" s="152"/>
      <c r="M1039" s="152"/>
      <c r="N1039" s="134"/>
    </row>
    <row r="1040" spans="1:14" s="243" customFormat="1" x14ac:dyDescent="0.2">
      <c r="A1040" s="270"/>
      <c r="B1040" s="270"/>
      <c r="C1040" s="133"/>
      <c r="D1040" s="134"/>
      <c r="E1040" s="135"/>
      <c r="H1040" s="137"/>
      <c r="J1040" s="138"/>
      <c r="L1040" s="139"/>
      <c r="N1040" s="134"/>
    </row>
    <row r="1041" spans="1:14" s="243" customFormat="1" x14ac:dyDescent="0.2">
      <c r="A1041" s="270"/>
      <c r="B1041" s="270"/>
      <c r="C1041" s="133"/>
      <c r="D1041" s="134"/>
      <c r="E1041" s="135"/>
      <c r="H1041" s="137"/>
      <c r="J1041" s="138"/>
      <c r="L1041" s="139"/>
      <c r="N1041" s="134"/>
    </row>
    <row r="1042" spans="1:14" s="243" customFormat="1" x14ac:dyDescent="0.2">
      <c r="A1042" s="270"/>
      <c r="B1042" s="270"/>
      <c r="C1042" s="133"/>
      <c r="D1042" s="134"/>
      <c r="E1042" s="135"/>
      <c r="H1042" s="137"/>
      <c r="J1042" s="138"/>
      <c r="L1042" s="139"/>
      <c r="N1042" s="134"/>
    </row>
    <row r="1043" spans="1:14" s="243" customFormat="1" x14ac:dyDescent="0.2">
      <c r="A1043" s="270"/>
      <c r="B1043" s="270"/>
      <c r="C1043" s="133"/>
      <c r="D1043" s="134"/>
      <c r="E1043" s="135"/>
      <c r="H1043" s="137"/>
      <c r="J1043" s="138"/>
      <c r="L1043" s="139"/>
      <c r="N1043" s="134"/>
    </row>
    <row r="1044" spans="1:14" s="243" customFormat="1" x14ac:dyDescent="0.2">
      <c r="A1044" s="270"/>
      <c r="B1044" s="270"/>
      <c r="C1044" s="133"/>
      <c r="D1044" s="134"/>
      <c r="E1044" s="135"/>
      <c r="H1044" s="137"/>
      <c r="J1044" s="138"/>
      <c r="L1044" s="152"/>
      <c r="M1044" s="152"/>
      <c r="N1044" s="134"/>
    </row>
    <row r="1045" spans="1:14" s="243" customFormat="1" x14ac:dyDescent="0.2">
      <c r="A1045" s="270"/>
      <c r="B1045" s="270"/>
      <c r="C1045" s="133"/>
      <c r="D1045" s="134"/>
      <c r="E1045" s="135"/>
      <c r="H1045" s="137"/>
      <c r="J1045" s="138"/>
      <c r="L1045" s="152"/>
      <c r="M1045" s="152"/>
      <c r="N1045" s="134"/>
    </row>
    <row r="1046" spans="1:14" s="243" customFormat="1" x14ac:dyDescent="0.2">
      <c r="A1046" s="270"/>
      <c r="B1046" s="270"/>
      <c r="C1046" s="133"/>
      <c r="D1046" s="134"/>
      <c r="E1046" s="135"/>
      <c r="H1046" s="137"/>
      <c r="J1046" s="138"/>
      <c r="L1046" s="152"/>
      <c r="M1046" s="152"/>
      <c r="N1046" s="134"/>
    </row>
    <row r="1047" spans="1:14" s="243" customFormat="1" x14ac:dyDescent="0.2">
      <c r="A1047" s="270"/>
      <c r="B1047" s="270"/>
      <c r="C1047" s="133"/>
      <c r="D1047" s="134"/>
      <c r="E1047" s="135"/>
      <c r="H1047" s="137"/>
      <c r="J1047" s="138"/>
      <c r="L1047" s="152"/>
      <c r="M1047" s="152"/>
      <c r="N1047" s="134"/>
    </row>
    <row r="1048" spans="1:14" s="243" customFormat="1" x14ac:dyDescent="0.2">
      <c r="A1048" s="270"/>
      <c r="B1048" s="270"/>
      <c r="C1048" s="133"/>
      <c r="D1048" s="134"/>
      <c r="E1048" s="135"/>
      <c r="H1048" s="137"/>
      <c r="J1048" s="138"/>
      <c r="L1048" s="152"/>
      <c r="M1048" s="152"/>
      <c r="N1048" s="134"/>
    </row>
    <row r="1049" spans="1:14" s="243" customFormat="1" x14ac:dyDescent="0.2">
      <c r="A1049" s="270"/>
      <c r="B1049" s="270"/>
      <c r="C1049" s="133"/>
      <c r="D1049" s="134"/>
      <c r="E1049" s="135"/>
      <c r="H1049" s="137"/>
      <c r="J1049" s="138"/>
      <c r="L1049" s="139"/>
      <c r="N1049" s="134"/>
    </row>
    <row r="1050" spans="1:14" s="243" customFormat="1" x14ac:dyDescent="0.2">
      <c r="A1050" s="270"/>
      <c r="B1050" s="270"/>
      <c r="C1050" s="133"/>
      <c r="D1050" s="134"/>
      <c r="E1050" s="135"/>
      <c r="H1050" s="137"/>
      <c r="J1050" s="138"/>
      <c r="L1050" s="139"/>
      <c r="N1050" s="134"/>
    </row>
    <row r="1051" spans="1:14" s="243" customFormat="1" x14ac:dyDescent="0.2">
      <c r="A1051" s="270"/>
      <c r="B1051" s="270"/>
      <c r="C1051" s="133"/>
      <c r="D1051" s="134"/>
      <c r="E1051" s="135"/>
      <c r="H1051" s="137"/>
      <c r="J1051" s="138"/>
      <c r="L1051" s="139"/>
      <c r="N1051" s="134"/>
    </row>
    <row r="1052" spans="1:14" s="243" customFormat="1" x14ac:dyDescent="0.2">
      <c r="A1052" s="270"/>
      <c r="B1052" s="270"/>
      <c r="C1052" s="133"/>
      <c r="D1052" s="134"/>
      <c r="E1052" s="135"/>
      <c r="H1052" s="137"/>
      <c r="J1052" s="138"/>
      <c r="L1052" s="139"/>
      <c r="N1052" s="134"/>
    </row>
    <row r="1053" spans="1:14" s="243" customFormat="1" x14ac:dyDescent="0.2">
      <c r="A1053" s="270"/>
      <c r="B1053" s="270"/>
      <c r="C1053" s="133"/>
      <c r="D1053" s="134"/>
      <c r="E1053" s="135"/>
      <c r="H1053" s="137"/>
      <c r="J1053" s="138"/>
      <c r="L1053" s="152"/>
      <c r="M1053" s="152"/>
      <c r="N1053" s="134"/>
    </row>
    <row r="1054" spans="1:14" s="243" customFormat="1" x14ac:dyDescent="0.2">
      <c r="A1054" s="270"/>
      <c r="B1054" s="270"/>
      <c r="C1054" s="133"/>
      <c r="D1054" s="134"/>
      <c r="E1054" s="135"/>
      <c r="H1054" s="137"/>
      <c r="J1054" s="138"/>
      <c r="L1054" s="152"/>
      <c r="M1054" s="152"/>
      <c r="N1054" s="134"/>
    </row>
    <row r="1055" spans="1:14" s="243" customFormat="1" x14ac:dyDescent="0.2">
      <c r="A1055" s="270"/>
      <c r="B1055" s="270"/>
      <c r="C1055" s="133"/>
      <c r="D1055" s="134"/>
      <c r="E1055" s="135"/>
      <c r="H1055" s="137"/>
      <c r="J1055" s="138"/>
      <c r="L1055" s="152"/>
      <c r="M1055" s="152"/>
      <c r="N1055" s="134"/>
    </row>
    <row r="1056" spans="1:14" s="243" customFormat="1" x14ac:dyDescent="0.2">
      <c r="A1056" s="270"/>
      <c r="B1056" s="270"/>
      <c r="C1056" s="133"/>
      <c r="D1056" s="134"/>
      <c r="E1056" s="135"/>
      <c r="H1056" s="137"/>
      <c r="J1056" s="138"/>
      <c r="L1056" s="152"/>
      <c r="M1056" s="152"/>
      <c r="N1056" s="134"/>
    </row>
    <row r="1057" spans="1:19" s="243" customFormat="1" x14ac:dyDescent="0.2">
      <c r="A1057" s="270"/>
      <c r="B1057" s="270"/>
      <c r="C1057" s="133"/>
      <c r="D1057" s="134"/>
      <c r="E1057" s="135"/>
      <c r="H1057" s="137"/>
      <c r="J1057" s="138"/>
      <c r="L1057" s="152"/>
      <c r="M1057" s="152"/>
      <c r="N1057" s="134"/>
    </row>
    <row r="1058" spans="1:19" s="243" customFormat="1" x14ac:dyDescent="0.2">
      <c r="A1058" s="270"/>
      <c r="B1058" s="270"/>
      <c r="C1058" s="133"/>
      <c r="D1058" s="134"/>
      <c r="E1058" s="135"/>
      <c r="H1058" s="137"/>
      <c r="J1058" s="138"/>
      <c r="L1058" s="139"/>
      <c r="N1058" s="134"/>
    </row>
    <row r="1059" spans="1:19" s="243" customFormat="1" x14ac:dyDescent="0.2">
      <c r="A1059" s="270"/>
      <c r="B1059" s="270"/>
      <c r="C1059" s="133"/>
      <c r="D1059" s="134"/>
      <c r="E1059" s="135"/>
      <c r="H1059" s="137"/>
      <c r="J1059" s="138"/>
      <c r="L1059" s="139"/>
      <c r="N1059" s="134"/>
    </row>
    <row r="1060" spans="1:19" s="243" customFormat="1" x14ac:dyDescent="0.2">
      <c r="A1060" s="270"/>
      <c r="B1060" s="270"/>
      <c r="C1060" s="133"/>
      <c r="D1060" s="134"/>
      <c r="E1060" s="135"/>
      <c r="H1060" s="137"/>
      <c r="J1060" s="138"/>
      <c r="L1060" s="139"/>
      <c r="N1060" s="134"/>
    </row>
    <row r="1061" spans="1:19" s="243" customFormat="1" x14ac:dyDescent="0.2">
      <c r="A1061" s="270"/>
      <c r="B1061" s="270"/>
      <c r="C1061" s="133"/>
      <c r="D1061" s="134"/>
      <c r="E1061" s="135"/>
      <c r="H1061" s="137"/>
      <c r="J1061" s="138"/>
      <c r="L1061" s="139"/>
      <c r="N1061" s="134"/>
    </row>
    <row r="1062" spans="1:19" s="243" customFormat="1" x14ac:dyDescent="0.2">
      <c r="A1062" s="270"/>
      <c r="B1062" s="270"/>
      <c r="C1062" s="133"/>
      <c r="D1062" s="134"/>
      <c r="E1062" s="135"/>
      <c r="H1062" s="137"/>
      <c r="J1062" s="138"/>
      <c r="L1062" s="152"/>
      <c r="M1062" s="152"/>
      <c r="N1062" s="134"/>
    </row>
    <row r="1063" spans="1:19" s="243" customFormat="1" x14ac:dyDescent="0.2">
      <c r="A1063" s="270"/>
      <c r="B1063" s="270"/>
      <c r="C1063" s="133"/>
      <c r="D1063" s="134"/>
      <c r="E1063" s="135"/>
      <c r="H1063" s="137"/>
      <c r="J1063" s="138"/>
      <c r="L1063" s="152"/>
      <c r="M1063" s="152"/>
      <c r="N1063" s="134"/>
    </row>
    <row r="1064" spans="1:19" s="243" customFormat="1" x14ac:dyDescent="0.2">
      <c r="A1064" s="270"/>
      <c r="B1064" s="270"/>
      <c r="C1064" s="133"/>
      <c r="D1064" s="134"/>
      <c r="E1064" s="135"/>
      <c r="H1064" s="137"/>
      <c r="J1064" s="138"/>
      <c r="L1064" s="152"/>
      <c r="M1064" s="152"/>
      <c r="N1064" s="134"/>
    </row>
    <row r="1065" spans="1:19" s="243" customFormat="1" x14ac:dyDescent="0.2">
      <c r="A1065" s="270"/>
      <c r="B1065" s="270"/>
      <c r="C1065" s="133"/>
      <c r="D1065" s="134"/>
      <c r="E1065" s="135"/>
      <c r="H1065" s="137"/>
      <c r="J1065" s="138"/>
      <c r="L1065" s="152"/>
      <c r="M1065" s="152"/>
      <c r="N1065" s="134"/>
    </row>
    <row r="1066" spans="1:19" s="243" customFormat="1" x14ac:dyDescent="0.2">
      <c r="A1066" s="270"/>
      <c r="B1066" s="270"/>
      <c r="C1066" s="133"/>
      <c r="D1066" s="134"/>
      <c r="E1066" s="135"/>
      <c r="H1066" s="137"/>
      <c r="J1066" s="138"/>
      <c r="L1066" s="152"/>
      <c r="M1066" s="152"/>
      <c r="N1066" s="134"/>
    </row>
    <row r="1067" spans="1:19" s="243" customFormat="1" x14ac:dyDescent="0.2">
      <c r="A1067" s="270"/>
      <c r="B1067" s="270"/>
      <c r="C1067" s="133"/>
      <c r="D1067" s="134"/>
      <c r="E1067" s="135"/>
      <c r="H1067" s="137"/>
      <c r="J1067" s="138"/>
      <c r="L1067" s="139"/>
      <c r="N1067" s="134"/>
      <c r="Q1067" s="152"/>
      <c r="S1067" s="152"/>
    </row>
    <row r="1068" spans="1:19" s="243" customFormat="1" x14ac:dyDescent="0.2">
      <c r="A1068" s="270"/>
      <c r="B1068" s="270"/>
      <c r="C1068" s="133"/>
      <c r="D1068" s="134"/>
      <c r="E1068" s="135"/>
      <c r="H1068" s="137"/>
      <c r="J1068" s="138"/>
      <c r="L1068" s="139"/>
      <c r="N1068" s="134"/>
    </row>
    <row r="1069" spans="1:19" s="243" customFormat="1" x14ac:dyDescent="0.2">
      <c r="A1069" s="270"/>
      <c r="B1069" s="270"/>
      <c r="C1069" s="133"/>
      <c r="D1069" s="134"/>
      <c r="E1069" s="135"/>
      <c r="H1069" s="137"/>
      <c r="J1069" s="138"/>
      <c r="L1069" s="139"/>
      <c r="N1069" s="134"/>
    </row>
    <row r="1070" spans="1:19" s="243" customFormat="1" x14ac:dyDescent="0.2">
      <c r="A1070" s="270"/>
      <c r="B1070" s="270"/>
      <c r="C1070" s="133"/>
      <c r="D1070" s="134"/>
      <c r="E1070" s="135"/>
      <c r="H1070" s="137"/>
      <c r="J1070" s="138"/>
      <c r="L1070" s="139"/>
      <c r="N1070" s="134"/>
      <c r="Q1070" s="152"/>
      <c r="S1070" s="152"/>
    </row>
    <row r="1071" spans="1:19" s="243" customFormat="1" x14ac:dyDescent="0.2">
      <c r="A1071" s="270"/>
      <c r="B1071" s="270"/>
      <c r="C1071" s="133"/>
      <c r="D1071" s="134"/>
      <c r="E1071" s="135"/>
      <c r="H1071" s="137"/>
      <c r="J1071" s="138"/>
      <c r="L1071" s="152"/>
      <c r="M1071" s="152"/>
      <c r="N1071" s="134"/>
    </row>
    <row r="1072" spans="1:19" s="243" customFormat="1" x14ac:dyDescent="0.2">
      <c r="A1072" s="270"/>
      <c r="B1072" s="270"/>
      <c r="C1072" s="133"/>
      <c r="D1072" s="134"/>
      <c r="E1072" s="135"/>
      <c r="H1072" s="137"/>
      <c r="J1072" s="138"/>
      <c r="L1072" s="152"/>
      <c r="M1072" s="152"/>
      <c r="N1072" s="134"/>
    </row>
    <row r="1073" spans="1:14" s="243" customFormat="1" x14ac:dyDescent="0.2">
      <c r="A1073" s="270"/>
      <c r="B1073" s="270"/>
      <c r="C1073" s="133"/>
      <c r="D1073" s="134"/>
      <c r="E1073" s="135"/>
      <c r="H1073" s="137"/>
      <c r="J1073" s="138"/>
      <c r="L1073" s="152"/>
      <c r="M1073" s="152"/>
      <c r="N1073" s="134"/>
    </row>
    <row r="1074" spans="1:14" s="243" customFormat="1" x14ac:dyDescent="0.2">
      <c r="A1074" s="270"/>
      <c r="B1074" s="270"/>
      <c r="C1074" s="133"/>
      <c r="D1074" s="134"/>
      <c r="E1074" s="135"/>
      <c r="H1074" s="137"/>
      <c r="J1074" s="138"/>
      <c r="L1074" s="152"/>
      <c r="M1074" s="152"/>
      <c r="N1074" s="134"/>
    </row>
    <row r="1075" spans="1:14" s="243" customFormat="1" x14ac:dyDescent="0.2">
      <c r="A1075" s="270"/>
      <c r="B1075" s="270"/>
      <c r="C1075" s="133"/>
      <c r="D1075" s="134"/>
      <c r="E1075" s="135"/>
      <c r="H1075" s="137"/>
      <c r="J1075" s="138"/>
      <c r="L1075" s="152"/>
      <c r="M1075" s="152"/>
      <c r="N1075" s="134"/>
    </row>
    <row r="1076" spans="1:14" s="243" customFormat="1" x14ac:dyDescent="0.2">
      <c r="A1076" s="270"/>
      <c r="B1076" s="270"/>
      <c r="C1076" s="133"/>
      <c r="D1076" s="134"/>
      <c r="E1076" s="135"/>
      <c r="H1076" s="137"/>
      <c r="J1076" s="138"/>
      <c r="L1076" s="139"/>
      <c r="N1076" s="134"/>
    </row>
    <row r="1077" spans="1:14" s="243" customFormat="1" x14ac:dyDescent="0.2">
      <c r="A1077" s="270"/>
      <c r="B1077" s="270"/>
      <c r="C1077" s="133"/>
      <c r="D1077" s="134"/>
      <c r="E1077" s="135"/>
      <c r="H1077" s="137"/>
      <c r="J1077" s="138"/>
      <c r="L1077" s="139"/>
      <c r="N1077" s="134"/>
    </row>
    <row r="1078" spans="1:14" s="243" customFormat="1" x14ac:dyDescent="0.2">
      <c r="A1078" s="270"/>
      <c r="B1078" s="270"/>
      <c r="C1078" s="133"/>
      <c r="D1078" s="134"/>
      <c r="E1078" s="135"/>
      <c r="H1078" s="137"/>
      <c r="J1078" s="138"/>
      <c r="L1078" s="139"/>
      <c r="N1078" s="134"/>
    </row>
    <row r="1079" spans="1:14" s="243" customFormat="1" x14ac:dyDescent="0.2">
      <c r="A1079" s="270"/>
      <c r="B1079" s="270"/>
      <c r="C1079" s="133"/>
      <c r="D1079" s="134"/>
      <c r="E1079" s="135"/>
      <c r="H1079" s="137"/>
      <c r="J1079" s="138"/>
      <c r="L1079" s="139"/>
      <c r="N1079" s="134"/>
    </row>
    <row r="1080" spans="1:14" s="243" customFormat="1" x14ac:dyDescent="0.2">
      <c r="A1080" s="270"/>
      <c r="B1080" s="270"/>
      <c r="C1080" s="133"/>
      <c r="D1080" s="134"/>
      <c r="E1080" s="135"/>
      <c r="H1080" s="137"/>
      <c r="J1080" s="138"/>
      <c r="L1080" s="152"/>
      <c r="M1080" s="152"/>
      <c r="N1080" s="134"/>
    </row>
    <row r="1081" spans="1:14" s="243" customFormat="1" x14ac:dyDescent="0.2">
      <c r="A1081" s="270"/>
      <c r="B1081" s="270"/>
      <c r="C1081" s="133"/>
      <c r="D1081" s="134"/>
      <c r="E1081" s="135"/>
      <c r="H1081" s="137"/>
      <c r="J1081" s="138"/>
      <c r="L1081" s="152"/>
      <c r="M1081" s="152"/>
      <c r="N1081" s="134"/>
    </row>
    <row r="1082" spans="1:14" s="243" customFormat="1" x14ac:dyDescent="0.2">
      <c r="A1082" s="270"/>
      <c r="B1082" s="270"/>
      <c r="C1082" s="133"/>
      <c r="D1082" s="134"/>
      <c r="E1082" s="135"/>
      <c r="H1082" s="137"/>
      <c r="J1082" s="138"/>
      <c r="L1082" s="152"/>
      <c r="M1082" s="152"/>
      <c r="N1082" s="134"/>
    </row>
    <row r="1083" spans="1:14" s="243" customFormat="1" x14ac:dyDescent="0.2">
      <c r="A1083" s="270"/>
      <c r="B1083" s="270"/>
      <c r="C1083" s="133"/>
      <c r="D1083" s="134"/>
      <c r="E1083" s="135"/>
      <c r="H1083" s="137"/>
      <c r="J1083" s="138"/>
      <c r="L1083" s="152"/>
      <c r="M1083" s="152"/>
      <c r="N1083" s="134"/>
    </row>
    <row r="1084" spans="1:14" s="243" customFormat="1" x14ac:dyDescent="0.2">
      <c r="A1084" s="270"/>
      <c r="B1084" s="270"/>
      <c r="C1084" s="133"/>
      <c r="D1084" s="134"/>
      <c r="E1084" s="135"/>
      <c r="H1084" s="137"/>
      <c r="J1084" s="138"/>
      <c r="L1084" s="152"/>
      <c r="M1084" s="152"/>
      <c r="N1084" s="134"/>
    </row>
    <row r="1085" spans="1:14" s="243" customFormat="1" x14ac:dyDescent="0.2">
      <c r="A1085" s="270"/>
      <c r="B1085" s="270"/>
      <c r="C1085" s="133"/>
      <c r="D1085" s="134"/>
      <c r="E1085" s="135"/>
      <c r="H1085" s="137"/>
      <c r="J1085" s="138"/>
      <c r="L1085" s="139"/>
      <c r="N1085" s="134"/>
    </row>
    <row r="1086" spans="1:14" s="243" customFormat="1" x14ac:dyDescent="0.2">
      <c r="A1086" s="270"/>
      <c r="B1086" s="270"/>
      <c r="C1086" s="133"/>
      <c r="D1086" s="134"/>
      <c r="E1086" s="135"/>
      <c r="H1086" s="137"/>
      <c r="J1086" s="138"/>
      <c r="L1086" s="139"/>
      <c r="N1086" s="134"/>
    </row>
    <row r="1087" spans="1:14" s="243" customFormat="1" x14ac:dyDescent="0.2">
      <c r="A1087" s="270"/>
      <c r="B1087" s="270"/>
      <c r="C1087" s="133"/>
      <c r="D1087" s="134"/>
      <c r="E1087" s="135"/>
      <c r="H1087" s="137"/>
      <c r="J1087" s="138"/>
      <c r="L1087" s="139"/>
      <c r="N1087" s="134"/>
    </row>
    <row r="1088" spans="1:14" s="243" customFormat="1" x14ac:dyDescent="0.2">
      <c r="A1088" s="270"/>
      <c r="B1088" s="270"/>
      <c r="C1088" s="133"/>
      <c r="D1088" s="134"/>
      <c r="E1088" s="135"/>
      <c r="H1088" s="137"/>
      <c r="J1088" s="138"/>
      <c r="L1088" s="139"/>
      <c r="N1088" s="134"/>
    </row>
    <row r="1089" spans="1:14" s="243" customFormat="1" x14ac:dyDescent="0.2">
      <c r="A1089" s="270"/>
      <c r="B1089" s="270"/>
      <c r="C1089" s="133"/>
      <c r="D1089" s="134"/>
      <c r="E1089" s="135"/>
      <c r="H1089" s="137"/>
      <c r="J1089" s="138"/>
      <c r="L1089" s="152"/>
      <c r="M1089" s="152"/>
      <c r="N1089" s="134"/>
    </row>
    <row r="1090" spans="1:14" s="243" customFormat="1" x14ac:dyDescent="0.2">
      <c r="A1090" s="270"/>
      <c r="B1090" s="270"/>
      <c r="C1090" s="133"/>
      <c r="D1090" s="134"/>
      <c r="E1090" s="135"/>
      <c r="H1090" s="137"/>
      <c r="J1090" s="138"/>
      <c r="L1090" s="152"/>
      <c r="M1090" s="152"/>
      <c r="N1090" s="134"/>
    </row>
    <row r="1091" spans="1:14" s="243" customFormat="1" x14ac:dyDescent="0.2">
      <c r="A1091" s="270"/>
      <c r="B1091" s="270"/>
      <c r="C1091" s="133"/>
      <c r="D1091" s="134"/>
      <c r="E1091" s="135"/>
      <c r="H1091" s="137"/>
      <c r="J1091" s="138"/>
      <c r="L1091" s="152"/>
      <c r="M1091" s="152"/>
      <c r="N1091" s="134"/>
    </row>
    <row r="1092" spans="1:14" s="243" customFormat="1" x14ac:dyDescent="0.2">
      <c r="A1092" s="270"/>
      <c r="B1092" s="270"/>
      <c r="C1092" s="133"/>
      <c r="D1092" s="134"/>
      <c r="E1092" s="135"/>
      <c r="H1092" s="137"/>
      <c r="J1092" s="138"/>
      <c r="L1092" s="152"/>
      <c r="M1092" s="152"/>
      <c r="N1092" s="134"/>
    </row>
    <row r="1093" spans="1:14" s="243" customFormat="1" x14ac:dyDescent="0.2">
      <c r="A1093" s="270"/>
      <c r="B1093" s="270"/>
      <c r="C1093" s="133"/>
      <c r="D1093" s="134"/>
      <c r="E1093" s="135"/>
      <c r="H1093" s="137"/>
      <c r="J1093" s="138"/>
      <c r="L1093" s="152"/>
      <c r="M1093" s="152"/>
      <c r="N1093" s="134"/>
    </row>
    <row r="1094" spans="1:14" s="243" customFormat="1" x14ac:dyDescent="0.2">
      <c r="A1094" s="270"/>
      <c r="B1094" s="270"/>
      <c r="C1094" s="133"/>
      <c r="D1094" s="134"/>
      <c r="E1094" s="135"/>
      <c r="H1094" s="137"/>
      <c r="J1094" s="138"/>
      <c r="L1094" s="139"/>
      <c r="N1094" s="134"/>
    </row>
    <row r="1095" spans="1:14" s="243" customFormat="1" x14ac:dyDescent="0.2">
      <c r="A1095" s="270"/>
      <c r="B1095" s="270"/>
      <c r="C1095" s="133"/>
      <c r="D1095" s="134"/>
      <c r="E1095" s="135"/>
      <c r="H1095" s="137"/>
      <c r="J1095" s="138"/>
      <c r="L1095" s="139"/>
      <c r="N1095" s="134"/>
    </row>
    <row r="1096" spans="1:14" s="243" customFormat="1" x14ac:dyDescent="0.2">
      <c r="A1096" s="270"/>
      <c r="B1096" s="270"/>
      <c r="C1096" s="133"/>
      <c r="D1096" s="134"/>
      <c r="E1096" s="135"/>
      <c r="H1096" s="137"/>
      <c r="J1096" s="138"/>
      <c r="L1096" s="139"/>
      <c r="N1096" s="134"/>
    </row>
    <row r="1097" spans="1:14" s="243" customFormat="1" x14ac:dyDescent="0.2">
      <c r="A1097" s="270"/>
      <c r="B1097" s="270"/>
      <c r="C1097" s="133"/>
      <c r="D1097" s="134"/>
      <c r="E1097" s="135"/>
      <c r="H1097" s="137"/>
      <c r="J1097" s="138"/>
      <c r="L1097" s="139"/>
      <c r="N1097" s="134"/>
    </row>
    <row r="1098" spans="1:14" s="243" customFormat="1" x14ac:dyDescent="0.2">
      <c r="A1098" s="270"/>
      <c r="B1098" s="270"/>
      <c r="C1098" s="133"/>
      <c r="D1098" s="134"/>
      <c r="E1098" s="135"/>
      <c r="H1098" s="137"/>
      <c r="J1098" s="138"/>
      <c r="L1098" s="152"/>
      <c r="M1098" s="152"/>
      <c r="N1098" s="134"/>
    </row>
    <row r="1099" spans="1:14" s="243" customFormat="1" x14ac:dyDescent="0.2">
      <c r="A1099" s="270"/>
      <c r="B1099" s="270"/>
      <c r="C1099" s="133"/>
      <c r="D1099" s="134"/>
      <c r="E1099" s="135"/>
      <c r="H1099" s="137"/>
      <c r="J1099" s="138"/>
      <c r="L1099" s="152"/>
      <c r="M1099" s="152"/>
      <c r="N1099" s="134"/>
    </row>
    <row r="1100" spans="1:14" s="243" customFormat="1" x14ac:dyDescent="0.2">
      <c r="A1100" s="270"/>
      <c r="B1100" s="270"/>
      <c r="C1100" s="133"/>
      <c r="D1100" s="134"/>
      <c r="E1100" s="135"/>
      <c r="H1100" s="137"/>
      <c r="J1100" s="138"/>
      <c r="L1100" s="152"/>
      <c r="M1100" s="152"/>
      <c r="N1100" s="134"/>
    </row>
    <row r="1101" spans="1:14" s="243" customFormat="1" x14ac:dyDescent="0.2">
      <c r="A1101" s="270"/>
      <c r="B1101" s="270"/>
      <c r="C1101" s="133"/>
      <c r="D1101" s="134"/>
      <c r="E1101" s="135"/>
      <c r="H1101" s="137"/>
      <c r="J1101" s="138"/>
      <c r="L1101" s="152"/>
      <c r="M1101" s="152"/>
      <c r="N1101" s="134"/>
    </row>
    <row r="1102" spans="1:14" s="243" customFormat="1" x14ac:dyDescent="0.2">
      <c r="A1102" s="270"/>
      <c r="B1102" s="270"/>
      <c r="C1102" s="133"/>
      <c r="D1102" s="134"/>
      <c r="E1102" s="135"/>
      <c r="H1102" s="137"/>
      <c r="J1102" s="138"/>
      <c r="L1102" s="152"/>
      <c r="M1102" s="152"/>
      <c r="N1102" s="134"/>
    </row>
    <row r="1103" spans="1:14" s="243" customFormat="1" x14ac:dyDescent="0.2">
      <c r="A1103" s="270"/>
      <c r="B1103" s="270"/>
      <c r="C1103" s="133"/>
      <c r="D1103" s="134"/>
      <c r="E1103" s="135"/>
      <c r="H1103" s="137"/>
      <c r="J1103" s="138"/>
      <c r="L1103" s="139"/>
      <c r="N1103" s="134"/>
    </row>
    <row r="1104" spans="1:14" s="243" customFormat="1" x14ac:dyDescent="0.2">
      <c r="A1104" s="270"/>
      <c r="B1104" s="270"/>
      <c r="C1104" s="133"/>
      <c r="D1104" s="134"/>
      <c r="E1104" s="135"/>
      <c r="H1104" s="137"/>
      <c r="J1104" s="138"/>
      <c r="L1104" s="139"/>
      <c r="N1104" s="134"/>
    </row>
    <row r="1105" spans="1:17" s="243" customFormat="1" x14ac:dyDescent="0.2">
      <c r="A1105" s="270"/>
      <c r="B1105" s="270"/>
      <c r="C1105" s="133"/>
      <c r="D1105" s="134"/>
      <c r="E1105" s="135"/>
      <c r="H1105" s="137"/>
      <c r="J1105" s="138"/>
      <c r="L1105" s="139"/>
      <c r="N1105" s="134"/>
      <c r="Q1105" s="152"/>
    </row>
    <row r="1106" spans="1:17" s="243" customFormat="1" x14ac:dyDescent="0.2">
      <c r="A1106" s="270"/>
      <c r="B1106" s="270"/>
      <c r="C1106" s="133"/>
      <c r="D1106" s="134"/>
      <c r="E1106" s="135"/>
      <c r="H1106" s="137"/>
      <c r="J1106" s="138"/>
      <c r="L1106" s="139"/>
      <c r="N1106" s="134"/>
    </row>
    <row r="1107" spans="1:17" s="243" customFormat="1" x14ac:dyDescent="0.2">
      <c r="A1107" s="270"/>
      <c r="B1107" s="270"/>
      <c r="C1107" s="133"/>
      <c r="D1107" s="134"/>
      <c r="E1107" s="135"/>
      <c r="H1107" s="137"/>
      <c r="J1107" s="138"/>
      <c r="L1107" s="152"/>
      <c r="M1107" s="152"/>
      <c r="N1107" s="134"/>
    </row>
    <row r="1108" spans="1:17" s="243" customFormat="1" x14ac:dyDescent="0.2">
      <c r="A1108" s="270"/>
      <c r="B1108" s="270"/>
      <c r="C1108" s="133"/>
      <c r="D1108" s="134"/>
      <c r="E1108" s="135"/>
      <c r="H1108" s="137"/>
      <c r="J1108" s="138"/>
      <c r="L1108" s="152"/>
      <c r="M1108" s="152"/>
      <c r="N1108" s="134"/>
    </row>
    <row r="1109" spans="1:17" s="243" customFormat="1" x14ac:dyDescent="0.2">
      <c r="A1109" s="270"/>
      <c r="B1109" s="270"/>
      <c r="C1109" s="133"/>
      <c r="D1109" s="134"/>
      <c r="E1109" s="135"/>
      <c r="H1109" s="137"/>
      <c r="J1109" s="138"/>
      <c r="L1109" s="152"/>
      <c r="M1109" s="152"/>
      <c r="N1109" s="134"/>
    </row>
    <row r="1110" spans="1:17" s="243" customFormat="1" x14ac:dyDescent="0.2">
      <c r="A1110" s="270"/>
      <c r="B1110" s="270"/>
      <c r="C1110" s="133"/>
      <c r="D1110" s="134"/>
      <c r="E1110" s="135"/>
      <c r="H1110" s="137"/>
      <c r="J1110" s="138"/>
      <c r="L1110" s="152"/>
      <c r="M1110" s="152"/>
      <c r="N1110" s="134"/>
    </row>
    <row r="1111" spans="1:17" s="243" customFormat="1" x14ac:dyDescent="0.2">
      <c r="A1111" s="270"/>
      <c r="B1111" s="270"/>
      <c r="C1111" s="133"/>
      <c r="D1111" s="134"/>
      <c r="E1111" s="135"/>
      <c r="H1111" s="137"/>
      <c r="J1111" s="138"/>
      <c r="L1111" s="152"/>
      <c r="M1111" s="152"/>
      <c r="N1111" s="134"/>
    </row>
    <row r="1112" spans="1:17" s="243" customFormat="1" x14ac:dyDescent="0.2">
      <c r="A1112" s="270"/>
      <c r="B1112" s="270"/>
      <c r="C1112" s="133"/>
      <c r="D1112" s="134"/>
      <c r="E1112" s="135"/>
      <c r="H1112" s="137"/>
      <c r="J1112" s="138"/>
      <c r="L1112" s="139"/>
      <c r="N1112" s="134"/>
    </row>
    <row r="1113" spans="1:17" s="243" customFormat="1" x14ac:dyDescent="0.2">
      <c r="A1113" s="270"/>
      <c r="B1113" s="270"/>
      <c r="C1113" s="133"/>
      <c r="D1113" s="134"/>
      <c r="E1113" s="135"/>
      <c r="H1113" s="137"/>
      <c r="J1113" s="138"/>
      <c r="L1113" s="139"/>
      <c r="N1113" s="134"/>
    </row>
    <row r="1114" spans="1:17" s="243" customFormat="1" x14ac:dyDescent="0.2">
      <c r="A1114" s="270"/>
      <c r="B1114" s="270"/>
      <c r="C1114" s="133"/>
      <c r="D1114" s="134"/>
      <c r="E1114" s="135"/>
      <c r="H1114" s="137"/>
      <c r="J1114" s="138"/>
      <c r="L1114" s="139"/>
      <c r="N1114" s="134"/>
    </row>
    <row r="1115" spans="1:17" s="243" customFormat="1" x14ac:dyDescent="0.2">
      <c r="A1115" s="270"/>
      <c r="B1115" s="270"/>
      <c r="C1115" s="133"/>
      <c r="D1115" s="134"/>
      <c r="E1115" s="135"/>
      <c r="H1115" s="137"/>
      <c r="J1115" s="138"/>
      <c r="L1115" s="139"/>
      <c r="N1115" s="134"/>
    </row>
    <row r="1116" spans="1:17" s="243" customFormat="1" x14ac:dyDescent="0.2">
      <c r="A1116" s="270"/>
      <c r="B1116" s="270"/>
      <c r="C1116" s="133"/>
      <c r="D1116" s="134"/>
      <c r="E1116" s="135"/>
      <c r="H1116" s="137"/>
      <c r="J1116" s="138"/>
      <c r="L1116" s="152"/>
      <c r="M1116" s="152"/>
      <c r="N1116" s="134"/>
      <c r="Q1116" s="152"/>
    </row>
    <row r="1117" spans="1:17" s="243" customFormat="1" x14ac:dyDescent="0.2">
      <c r="A1117" s="270"/>
      <c r="B1117" s="270"/>
      <c r="C1117" s="133"/>
      <c r="D1117" s="134"/>
      <c r="E1117" s="135"/>
      <c r="H1117" s="137"/>
      <c r="J1117" s="138"/>
      <c r="L1117" s="152"/>
      <c r="M1117" s="152"/>
      <c r="N1117" s="134"/>
    </row>
    <row r="1118" spans="1:17" s="243" customFormat="1" x14ac:dyDescent="0.2">
      <c r="A1118" s="270"/>
      <c r="B1118" s="270"/>
      <c r="C1118" s="133"/>
      <c r="D1118" s="134"/>
      <c r="E1118" s="135"/>
      <c r="H1118" s="137"/>
      <c r="J1118" s="138"/>
      <c r="L1118" s="152"/>
      <c r="M1118" s="152"/>
      <c r="N1118" s="134"/>
    </row>
    <row r="1119" spans="1:17" s="243" customFormat="1" x14ac:dyDescent="0.2">
      <c r="A1119" s="270"/>
      <c r="B1119" s="270"/>
      <c r="C1119" s="133"/>
      <c r="D1119" s="134"/>
      <c r="E1119" s="135"/>
      <c r="H1119" s="137"/>
      <c r="J1119" s="138"/>
      <c r="L1119" s="152"/>
      <c r="M1119" s="152"/>
      <c r="N1119" s="134"/>
    </row>
    <row r="1120" spans="1:17" s="243" customFormat="1" x14ac:dyDescent="0.2">
      <c r="A1120" s="270"/>
      <c r="B1120" s="270"/>
      <c r="C1120" s="133"/>
      <c r="D1120" s="134"/>
      <c r="E1120" s="135"/>
      <c r="H1120" s="137"/>
      <c r="J1120" s="138"/>
      <c r="L1120" s="152"/>
      <c r="M1120" s="152"/>
      <c r="N1120" s="134"/>
    </row>
    <row r="1121" spans="1:91" s="243" customFormat="1" x14ac:dyDescent="0.2">
      <c r="A1121" s="270"/>
      <c r="B1121" s="270"/>
      <c r="C1121" s="133"/>
      <c r="D1121" s="134"/>
      <c r="E1121" s="135"/>
      <c r="H1121" s="137"/>
      <c r="J1121" s="138"/>
      <c r="L1121" s="139"/>
      <c r="N1121" s="134"/>
    </row>
    <row r="1122" spans="1:91" s="243" customFormat="1" x14ac:dyDescent="0.2">
      <c r="A1122" s="270"/>
      <c r="B1122" s="270"/>
      <c r="C1122" s="133"/>
      <c r="D1122" s="134"/>
      <c r="E1122" s="135"/>
      <c r="H1122" s="137"/>
      <c r="J1122" s="138"/>
      <c r="L1122" s="139"/>
      <c r="N1122" s="134"/>
    </row>
    <row r="1123" spans="1:91" s="243" customFormat="1" x14ac:dyDescent="0.2">
      <c r="A1123" s="270"/>
      <c r="B1123" s="270"/>
      <c r="C1123" s="133"/>
      <c r="D1123" s="134"/>
      <c r="E1123" s="135"/>
      <c r="H1123" s="137"/>
      <c r="J1123" s="138"/>
      <c r="L1123" s="139"/>
      <c r="N1123" s="134"/>
    </row>
    <row r="1124" spans="1:91" s="243" customFormat="1" x14ac:dyDescent="0.2">
      <c r="A1124" s="270"/>
      <c r="B1124" s="270"/>
      <c r="C1124" s="133"/>
      <c r="D1124" s="134"/>
      <c r="E1124" s="135"/>
      <c r="H1124" s="137"/>
      <c r="J1124" s="138"/>
      <c r="L1124" s="139"/>
      <c r="N1124" s="134"/>
    </row>
    <row r="1125" spans="1:91" s="243" customFormat="1" x14ac:dyDescent="0.2">
      <c r="A1125" s="270"/>
      <c r="B1125" s="270"/>
      <c r="C1125" s="133"/>
      <c r="D1125" s="134"/>
      <c r="E1125" s="135"/>
      <c r="H1125" s="137"/>
      <c r="J1125" s="138"/>
      <c r="L1125" s="152"/>
      <c r="M1125" s="152"/>
      <c r="N1125" s="134"/>
    </row>
    <row r="1126" spans="1:91" s="243" customFormat="1" x14ac:dyDescent="0.2">
      <c r="A1126" s="270"/>
      <c r="B1126" s="270"/>
      <c r="C1126" s="133"/>
      <c r="D1126" s="134"/>
      <c r="E1126" s="135"/>
      <c r="H1126" s="137"/>
      <c r="J1126" s="138"/>
      <c r="L1126" s="152"/>
      <c r="M1126" s="152"/>
      <c r="N1126" s="134"/>
    </row>
    <row r="1127" spans="1:91" s="243" customFormat="1" x14ac:dyDescent="0.2">
      <c r="A1127" s="270"/>
      <c r="B1127" s="270"/>
      <c r="C1127" s="133"/>
      <c r="D1127" s="134"/>
      <c r="E1127" s="135"/>
      <c r="H1127" s="137"/>
      <c r="J1127" s="138"/>
      <c r="L1127" s="152"/>
      <c r="M1127" s="152"/>
      <c r="N1127" s="134"/>
    </row>
    <row r="1128" spans="1:91" s="243" customFormat="1" x14ac:dyDescent="0.2">
      <c r="A1128" s="270"/>
      <c r="B1128" s="270"/>
      <c r="C1128" s="133"/>
      <c r="D1128" s="134"/>
      <c r="E1128" s="135"/>
      <c r="H1128" s="137"/>
      <c r="J1128" s="138"/>
      <c r="L1128" s="152"/>
      <c r="M1128" s="152"/>
      <c r="N1128" s="134"/>
    </row>
    <row r="1129" spans="1:91" s="243" customFormat="1" x14ac:dyDescent="0.2">
      <c r="A1129" s="270"/>
      <c r="B1129" s="270"/>
      <c r="C1129" s="133"/>
      <c r="D1129" s="134"/>
      <c r="E1129" s="135"/>
      <c r="H1129" s="137"/>
      <c r="J1129" s="138"/>
      <c r="L1129" s="152"/>
      <c r="M1129" s="152"/>
      <c r="N1129" s="134"/>
    </row>
    <row r="1130" spans="1:91" s="243" customFormat="1" x14ac:dyDescent="0.2">
      <c r="A1130" s="270"/>
      <c r="B1130" s="270"/>
      <c r="C1130" s="133"/>
      <c r="D1130" s="134"/>
      <c r="E1130" s="135"/>
      <c r="H1130" s="137"/>
      <c r="J1130" s="138"/>
      <c r="L1130" s="139"/>
      <c r="N1130" s="134"/>
    </row>
    <row r="1131" spans="1:91" s="243" customFormat="1" x14ac:dyDescent="0.2">
      <c r="A1131" s="270"/>
      <c r="B1131" s="270"/>
      <c r="C1131" s="133"/>
      <c r="D1131" s="134"/>
      <c r="E1131" s="135"/>
      <c r="H1131" s="137"/>
      <c r="J1131" s="138"/>
      <c r="L1131" s="139"/>
      <c r="N1131" s="134"/>
    </row>
    <row r="1132" spans="1:91" s="243" customFormat="1" x14ac:dyDescent="0.2">
      <c r="A1132" s="270"/>
      <c r="B1132" s="270"/>
      <c r="C1132" s="133"/>
      <c r="D1132" s="134"/>
      <c r="E1132" s="135"/>
      <c r="H1132" s="137"/>
      <c r="J1132" s="138"/>
      <c r="L1132" s="139"/>
      <c r="N1132" s="134"/>
    </row>
    <row r="1133" spans="1:91" s="243" customFormat="1" x14ac:dyDescent="0.2">
      <c r="A1133" s="270"/>
      <c r="B1133" s="270"/>
      <c r="C1133" s="133"/>
      <c r="D1133" s="134"/>
      <c r="E1133" s="135"/>
      <c r="H1133" s="137"/>
      <c r="J1133" s="138"/>
      <c r="L1133" s="139"/>
      <c r="N1133" s="134"/>
    </row>
    <row r="1134" spans="1:91" s="243" customFormat="1" x14ac:dyDescent="0.2">
      <c r="A1134" s="270"/>
      <c r="B1134" s="270"/>
      <c r="C1134" s="133"/>
      <c r="D1134" s="134"/>
      <c r="E1134" s="135"/>
      <c r="H1134" s="137"/>
      <c r="J1134" s="138"/>
      <c r="L1134" s="152"/>
      <c r="M1134" s="152"/>
      <c r="N1134" s="134"/>
    </row>
    <row r="1135" spans="1:91" s="243" customFormat="1" x14ac:dyDescent="0.2">
      <c r="A1135" s="270"/>
      <c r="B1135" s="270"/>
      <c r="C1135" s="133"/>
      <c r="D1135" s="134"/>
      <c r="E1135" s="135"/>
      <c r="H1135" s="137"/>
      <c r="J1135" s="138"/>
      <c r="L1135" s="152"/>
      <c r="M1135" s="152"/>
      <c r="N1135" s="134"/>
      <c r="AG1135" s="271"/>
    </row>
    <row r="1136" spans="1:91" x14ac:dyDescent="0.2">
      <c r="A1136" s="270"/>
      <c r="B1136" s="270"/>
      <c r="C1136" s="133"/>
      <c r="D1136" s="134"/>
      <c r="E1136" s="135"/>
      <c r="F1136" s="243"/>
      <c r="G1136" s="243"/>
      <c r="H1136" s="137"/>
      <c r="I1136" s="243"/>
      <c r="J1136" s="138"/>
      <c r="K1136" s="243"/>
      <c r="L1136" s="139"/>
      <c r="M1136" s="243"/>
      <c r="N1136" s="134"/>
      <c r="O1136" s="243"/>
      <c r="P1136" s="243"/>
      <c r="Q1136" s="243"/>
      <c r="R1136" s="243"/>
      <c r="S1136" s="243"/>
      <c r="T1136" s="243"/>
      <c r="U1136" s="243"/>
      <c r="V1136" s="243"/>
      <c r="W1136" s="243"/>
      <c r="X1136" s="243"/>
      <c r="Y1136" s="243"/>
      <c r="Z1136" s="243"/>
      <c r="AA1136" s="243"/>
      <c r="AB1136" s="243"/>
      <c r="AC1136" s="243"/>
      <c r="AD1136" s="243"/>
      <c r="AE1136" s="243"/>
      <c r="AF1136" s="243"/>
      <c r="AG1136" s="245"/>
      <c r="AH1136" s="245"/>
      <c r="AI1136" s="245"/>
      <c r="AJ1136" s="245"/>
      <c r="AK1136" s="245"/>
      <c r="AL1136" s="245"/>
      <c r="AM1136" s="245"/>
      <c r="AN1136" s="245"/>
      <c r="AO1136" s="245"/>
      <c r="AP1136" s="245"/>
      <c r="AQ1136" s="245"/>
      <c r="AR1136" s="245"/>
      <c r="AS1136" s="245"/>
      <c r="AT1136" s="245"/>
      <c r="AU1136" s="245"/>
      <c r="AV1136" s="245"/>
      <c r="AW1136" s="245"/>
      <c r="AX1136" s="245"/>
      <c r="AY1136" s="245"/>
      <c r="AZ1136" s="245"/>
      <c r="BA1136" s="245"/>
      <c r="BB1136" s="245"/>
      <c r="BC1136" s="245"/>
      <c r="BD1136" s="245"/>
      <c r="BE1136" s="245"/>
      <c r="BF1136" s="245"/>
      <c r="BG1136" s="245"/>
      <c r="BH1136" s="245"/>
      <c r="BI1136" s="245"/>
      <c r="BJ1136" s="245"/>
      <c r="BK1136" s="245"/>
      <c r="BL1136" s="245"/>
      <c r="BM1136" s="245"/>
      <c r="BN1136" s="245"/>
      <c r="BO1136" s="245"/>
      <c r="BP1136" s="245"/>
      <c r="BQ1136" s="245"/>
      <c r="BR1136" s="245"/>
      <c r="BS1136" s="245"/>
      <c r="BT1136" s="245"/>
      <c r="BU1136" s="245"/>
      <c r="BV1136" s="245"/>
      <c r="BW1136" s="245"/>
      <c r="BX1136" s="245"/>
      <c r="BY1136" s="245"/>
      <c r="BZ1136" s="245"/>
      <c r="CA1136" s="245"/>
      <c r="CB1136" s="245"/>
      <c r="CC1136" s="245"/>
      <c r="CD1136" s="245"/>
      <c r="CE1136" s="245"/>
      <c r="CF1136" s="245"/>
      <c r="CG1136" s="245"/>
      <c r="CH1136" s="245"/>
      <c r="CI1136" s="245"/>
      <c r="CJ1136" s="245"/>
      <c r="CK1136" s="245"/>
      <c r="CL1136" s="245"/>
      <c r="CM1136" s="245"/>
    </row>
    <row r="1137" spans="1:91" x14ac:dyDescent="0.2">
      <c r="A1137" s="270"/>
      <c r="B1137" s="270"/>
      <c r="C1137" s="133"/>
      <c r="D1137" s="134"/>
      <c r="E1137" s="135"/>
      <c r="F1137" s="243"/>
      <c r="G1137" s="243"/>
      <c r="H1137" s="137"/>
      <c r="I1137" s="243"/>
      <c r="J1137" s="138"/>
      <c r="K1137" s="243"/>
      <c r="L1137" s="139"/>
      <c r="M1137" s="243"/>
      <c r="N1137" s="134"/>
      <c r="O1137" s="243"/>
      <c r="P1137" s="243"/>
      <c r="Q1137" s="243"/>
      <c r="R1137" s="243"/>
      <c r="S1137" s="243"/>
      <c r="T1137" s="243"/>
      <c r="U1137" s="243"/>
      <c r="V1137" s="243"/>
      <c r="W1137" s="243"/>
      <c r="X1137" s="243"/>
      <c r="Y1137" s="243"/>
      <c r="Z1137" s="243"/>
      <c r="AA1137" s="243"/>
      <c r="AB1137" s="243"/>
      <c r="AC1137" s="243"/>
      <c r="AD1137" s="243"/>
      <c r="AE1137" s="243"/>
      <c r="AF1137" s="243"/>
      <c r="AG1137" s="245"/>
      <c r="AH1137" s="245"/>
      <c r="AI1137" s="245"/>
      <c r="AJ1137" s="245"/>
      <c r="AK1137" s="245"/>
      <c r="AL1137" s="245"/>
      <c r="AM1137" s="245"/>
      <c r="AN1137" s="245"/>
      <c r="AO1137" s="245"/>
      <c r="AP1137" s="245"/>
      <c r="AQ1137" s="245"/>
      <c r="AR1137" s="245"/>
      <c r="AS1137" s="245"/>
      <c r="AT1137" s="245"/>
      <c r="AU1137" s="245"/>
      <c r="AV1137" s="245"/>
      <c r="AW1137" s="245"/>
      <c r="AX1137" s="245"/>
      <c r="AY1137" s="245"/>
      <c r="AZ1137" s="245"/>
      <c r="BA1137" s="245"/>
      <c r="BB1137" s="245"/>
      <c r="BC1137" s="245"/>
      <c r="BD1137" s="245"/>
      <c r="BE1137" s="245"/>
      <c r="BF1137" s="245"/>
      <c r="BG1137" s="245"/>
      <c r="BH1137" s="245"/>
      <c r="BI1137" s="245"/>
      <c r="BJ1137" s="245"/>
      <c r="BK1137" s="245"/>
      <c r="BL1137" s="245"/>
      <c r="BM1137" s="245"/>
      <c r="BN1137" s="245"/>
      <c r="BO1137" s="245"/>
      <c r="BP1137" s="245"/>
      <c r="BQ1137" s="245"/>
      <c r="BR1137" s="245"/>
      <c r="BS1137" s="245"/>
      <c r="BT1137" s="245"/>
      <c r="BU1137" s="245"/>
      <c r="BV1137" s="245"/>
      <c r="BW1137" s="245"/>
      <c r="BX1137" s="245"/>
      <c r="BY1137" s="245"/>
      <c r="BZ1137" s="245"/>
      <c r="CA1137" s="245"/>
      <c r="CB1137" s="245"/>
      <c r="CC1137" s="245"/>
      <c r="CD1137" s="245"/>
      <c r="CE1137" s="245"/>
      <c r="CF1137" s="245"/>
      <c r="CG1137" s="245"/>
      <c r="CH1137" s="245"/>
      <c r="CI1137" s="245"/>
      <c r="CJ1137" s="245"/>
      <c r="CK1137" s="245"/>
      <c r="CL1137" s="245"/>
      <c r="CM1137" s="245"/>
    </row>
    <row r="1138" spans="1:91" x14ac:dyDescent="0.2">
      <c r="A1138" s="270"/>
      <c r="B1138" s="270"/>
      <c r="C1138" s="133"/>
      <c r="D1138" s="134"/>
      <c r="E1138" s="135"/>
      <c r="F1138" s="243"/>
      <c r="G1138" s="243"/>
      <c r="H1138" s="137"/>
      <c r="I1138" s="243"/>
      <c r="J1138" s="138"/>
      <c r="K1138" s="243"/>
      <c r="L1138" s="139"/>
      <c r="M1138" s="243"/>
      <c r="N1138" s="134"/>
      <c r="O1138" s="243"/>
      <c r="P1138" s="243"/>
      <c r="Q1138" s="243"/>
      <c r="R1138" s="243"/>
      <c r="S1138" s="243"/>
      <c r="T1138" s="243"/>
      <c r="U1138" s="243"/>
      <c r="V1138" s="243"/>
      <c r="W1138" s="243"/>
      <c r="X1138" s="243"/>
      <c r="Y1138" s="243"/>
      <c r="Z1138" s="243"/>
      <c r="AA1138" s="243"/>
      <c r="AB1138" s="243"/>
      <c r="AC1138" s="243"/>
      <c r="AD1138" s="243"/>
      <c r="AE1138" s="243"/>
      <c r="AF1138" s="243"/>
      <c r="AG1138" s="245"/>
      <c r="AH1138" s="245"/>
      <c r="AI1138" s="245"/>
      <c r="AJ1138" s="245"/>
      <c r="AK1138" s="245"/>
      <c r="AL1138" s="245"/>
      <c r="AM1138" s="245"/>
      <c r="AN1138" s="245"/>
      <c r="AO1138" s="245"/>
      <c r="AP1138" s="245"/>
      <c r="AQ1138" s="245"/>
      <c r="AR1138" s="245"/>
      <c r="AS1138" s="245"/>
      <c r="AT1138" s="245"/>
      <c r="AU1138" s="245"/>
      <c r="AV1138" s="245"/>
      <c r="AW1138" s="245"/>
      <c r="AX1138" s="245"/>
      <c r="AY1138" s="245"/>
      <c r="AZ1138" s="245"/>
      <c r="BA1138" s="245"/>
      <c r="BB1138" s="245"/>
      <c r="BC1138" s="245"/>
      <c r="BD1138" s="245"/>
      <c r="BE1138" s="245"/>
      <c r="BF1138" s="245"/>
      <c r="BG1138" s="245"/>
      <c r="BH1138" s="245"/>
      <c r="BI1138" s="245"/>
      <c r="BJ1138" s="245"/>
      <c r="BK1138" s="245"/>
      <c r="BL1138" s="245"/>
      <c r="BM1138" s="245"/>
      <c r="BN1138" s="245"/>
      <c r="BO1138" s="245"/>
      <c r="BP1138" s="245"/>
      <c r="BQ1138" s="245"/>
      <c r="BR1138" s="245"/>
      <c r="BS1138" s="245"/>
      <c r="BT1138" s="245"/>
      <c r="BU1138" s="245"/>
      <c r="BV1138" s="245"/>
      <c r="BW1138" s="245"/>
      <c r="BX1138" s="245"/>
      <c r="BY1138" s="245"/>
      <c r="BZ1138" s="245"/>
      <c r="CA1138" s="245"/>
      <c r="CB1138" s="245"/>
      <c r="CC1138" s="245"/>
      <c r="CD1138" s="245"/>
      <c r="CE1138" s="245"/>
      <c r="CF1138" s="245"/>
      <c r="CG1138" s="245"/>
      <c r="CH1138" s="245"/>
      <c r="CI1138" s="245"/>
      <c r="CJ1138" s="245"/>
      <c r="CK1138" s="245"/>
      <c r="CL1138" s="245"/>
      <c r="CM1138" s="245"/>
    </row>
    <row r="1139" spans="1:91" x14ac:dyDescent="0.2">
      <c r="A1139" s="270"/>
      <c r="B1139" s="270"/>
      <c r="C1139" s="133"/>
      <c r="D1139" s="134"/>
      <c r="E1139" s="135"/>
      <c r="F1139" s="243"/>
      <c r="G1139" s="243"/>
      <c r="H1139" s="137"/>
      <c r="I1139" s="243"/>
      <c r="J1139" s="138"/>
      <c r="K1139" s="243"/>
      <c r="L1139" s="139"/>
      <c r="M1139" s="243"/>
      <c r="N1139" s="134"/>
      <c r="O1139" s="243"/>
      <c r="P1139" s="243"/>
      <c r="Q1139" s="243"/>
      <c r="R1139" s="243"/>
      <c r="S1139" s="243"/>
      <c r="T1139" s="243"/>
      <c r="U1139" s="243"/>
      <c r="V1139" s="243"/>
      <c r="W1139" s="243"/>
      <c r="X1139" s="243"/>
      <c r="Y1139" s="243"/>
      <c r="Z1139" s="243"/>
      <c r="AA1139" s="243"/>
      <c r="AB1139" s="243"/>
      <c r="AC1139" s="243"/>
      <c r="AD1139" s="243"/>
      <c r="AE1139" s="243"/>
      <c r="AF1139" s="243"/>
      <c r="AG1139" s="245"/>
      <c r="AH1139" s="245"/>
      <c r="AI1139" s="245"/>
      <c r="AJ1139" s="245"/>
      <c r="AK1139" s="245"/>
      <c r="AL1139" s="245"/>
      <c r="AM1139" s="245"/>
      <c r="AN1139" s="245"/>
      <c r="AO1139" s="245"/>
      <c r="AP1139" s="245"/>
      <c r="AQ1139" s="245"/>
      <c r="AR1139" s="245"/>
      <c r="AS1139" s="245"/>
      <c r="AT1139" s="245"/>
      <c r="AU1139" s="245"/>
      <c r="AV1139" s="245"/>
      <c r="AW1139" s="245"/>
      <c r="AX1139" s="245"/>
      <c r="AY1139" s="245"/>
      <c r="AZ1139" s="245"/>
      <c r="BA1139" s="245"/>
      <c r="BB1139" s="245"/>
      <c r="BC1139" s="245"/>
      <c r="BD1139" s="245"/>
      <c r="BE1139" s="245"/>
      <c r="BF1139" s="245"/>
      <c r="BG1139" s="245"/>
      <c r="BH1139" s="245"/>
      <c r="BI1139" s="245"/>
      <c r="BJ1139" s="245"/>
      <c r="BK1139" s="245"/>
      <c r="BL1139" s="245"/>
      <c r="BM1139" s="245"/>
      <c r="BN1139" s="245"/>
      <c r="BO1139" s="245"/>
      <c r="BP1139" s="245"/>
      <c r="BQ1139" s="245"/>
      <c r="BR1139" s="245"/>
      <c r="BS1139" s="245"/>
      <c r="BT1139" s="245"/>
      <c r="BU1139" s="245"/>
      <c r="BV1139" s="245"/>
      <c r="BW1139" s="245"/>
      <c r="BX1139" s="245"/>
      <c r="BY1139" s="245"/>
      <c r="BZ1139" s="245"/>
      <c r="CA1139" s="245"/>
      <c r="CB1139" s="245"/>
      <c r="CC1139" s="245"/>
      <c r="CD1139" s="245"/>
      <c r="CE1139" s="245"/>
      <c r="CF1139" s="245"/>
      <c r="CG1139" s="245"/>
      <c r="CH1139" s="245"/>
      <c r="CI1139" s="245"/>
      <c r="CJ1139" s="245"/>
      <c r="CK1139" s="245"/>
      <c r="CL1139" s="245"/>
      <c r="CM1139" s="245"/>
    </row>
    <row r="1140" spans="1:91" x14ac:dyDescent="0.2">
      <c r="A1140" s="270"/>
      <c r="B1140" s="270"/>
      <c r="C1140" s="133"/>
      <c r="D1140" s="134"/>
      <c r="E1140" s="135"/>
      <c r="F1140" s="243"/>
      <c r="G1140" s="243"/>
      <c r="H1140" s="137"/>
      <c r="I1140" s="243"/>
      <c r="J1140" s="138"/>
      <c r="K1140" s="243"/>
      <c r="L1140" s="139"/>
      <c r="M1140" s="243"/>
      <c r="N1140" s="134"/>
      <c r="O1140" s="243"/>
      <c r="P1140" s="243"/>
      <c r="Q1140" s="243"/>
      <c r="R1140" s="243"/>
      <c r="S1140" s="243"/>
      <c r="T1140" s="243"/>
      <c r="U1140" s="243"/>
      <c r="V1140" s="243"/>
      <c r="W1140" s="243"/>
      <c r="X1140" s="243"/>
      <c r="Y1140" s="243"/>
      <c r="Z1140" s="243"/>
      <c r="AA1140" s="243"/>
      <c r="AB1140" s="243"/>
      <c r="AC1140" s="243"/>
      <c r="AD1140" s="243"/>
      <c r="AE1140" s="243"/>
      <c r="AF1140" s="243"/>
      <c r="AG1140" s="245"/>
      <c r="AH1140" s="245"/>
      <c r="AI1140" s="245"/>
      <c r="AJ1140" s="245"/>
      <c r="AK1140" s="245"/>
      <c r="AL1140" s="245"/>
      <c r="AM1140" s="245"/>
      <c r="AN1140" s="245"/>
      <c r="AO1140" s="245"/>
      <c r="AP1140" s="245"/>
      <c r="AQ1140" s="245"/>
      <c r="AR1140" s="245"/>
      <c r="AS1140" s="245"/>
      <c r="AT1140" s="245"/>
      <c r="AU1140" s="245"/>
      <c r="AV1140" s="245"/>
      <c r="AW1140" s="245"/>
      <c r="AX1140" s="245"/>
      <c r="AY1140" s="245"/>
      <c r="AZ1140" s="245"/>
      <c r="BA1140" s="245"/>
      <c r="BB1140" s="245"/>
      <c r="BC1140" s="245"/>
      <c r="BD1140" s="245"/>
      <c r="BE1140" s="245"/>
      <c r="BF1140" s="245"/>
      <c r="BG1140" s="245"/>
      <c r="BH1140" s="245"/>
      <c r="BI1140" s="245"/>
      <c r="BJ1140" s="245"/>
      <c r="BK1140" s="245"/>
      <c r="BL1140" s="245"/>
      <c r="BM1140" s="245"/>
      <c r="BN1140" s="245"/>
      <c r="BO1140" s="245"/>
      <c r="BP1140" s="245"/>
      <c r="BQ1140" s="245"/>
      <c r="BR1140" s="245"/>
      <c r="BS1140" s="245"/>
      <c r="BT1140" s="245"/>
      <c r="BU1140" s="245"/>
      <c r="BV1140" s="245"/>
      <c r="BW1140" s="245"/>
      <c r="BX1140" s="245"/>
      <c r="BY1140" s="245"/>
      <c r="BZ1140" s="245"/>
      <c r="CA1140" s="245"/>
      <c r="CB1140" s="245"/>
      <c r="CC1140" s="245"/>
      <c r="CD1140" s="245"/>
      <c r="CE1140" s="245"/>
      <c r="CF1140" s="245"/>
      <c r="CG1140" s="245"/>
      <c r="CH1140" s="245"/>
      <c r="CI1140" s="245"/>
      <c r="CJ1140" s="245"/>
      <c r="CK1140" s="245"/>
      <c r="CL1140" s="245"/>
      <c r="CM1140" s="245"/>
    </row>
    <row r="1141" spans="1:91" x14ac:dyDescent="0.2">
      <c r="A1141" s="270"/>
      <c r="B1141" s="270"/>
      <c r="C1141" s="133"/>
      <c r="D1141" s="134"/>
      <c r="E1141" s="135"/>
      <c r="F1141" s="243"/>
      <c r="G1141" s="243"/>
      <c r="H1141" s="137"/>
      <c r="I1141" s="243"/>
      <c r="J1141" s="138"/>
      <c r="K1141" s="243"/>
      <c r="L1141" s="139"/>
      <c r="M1141" s="243"/>
      <c r="N1141" s="134"/>
      <c r="O1141" s="243"/>
      <c r="P1141" s="243"/>
      <c r="Q1141" s="243"/>
      <c r="R1141" s="243"/>
      <c r="S1141" s="243"/>
      <c r="T1141" s="243"/>
      <c r="U1141" s="243"/>
      <c r="V1141" s="243"/>
      <c r="W1141" s="243"/>
      <c r="X1141" s="243"/>
      <c r="Y1141" s="243"/>
      <c r="Z1141" s="243"/>
      <c r="AA1141" s="243"/>
      <c r="AB1141" s="243"/>
      <c r="AC1141" s="243"/>
      <c r="AD1141" s="243"/>
      <c r="AE1141" s="243"/>
      <c r="AF1141" s="243"/>
      <c r="AG1141" s="245"/>
      <c r="AH1141" s="245"/>
      <c r="AI1141" s="245"/>
      <c r="AJ1141" s="245"/>
      <c r="AK1141" s="245"/>
      <c r="AL1141" s="245"/>
      <c r="AM1141" s="245"/>
      <c r="AN1141" s="245"/>
      <c r="AO1141" s="245"/>
      <c r="AP1141" s="245"/>
      <c r="AQ1141" s="245"/>
      <c r="AR1141" s="245"/>
      <c r="AS1141" s="245"/>
      <c r="AT1141" s="245"/>
      <c r="AU1141" s="245"/>
      <c r="AV1141" s="245"/>
      <c r="AW1141" s="245"/>
      <c r="AX1141" s="245"/>
      <c r="AY1141" s="245"/>
      <c r="AZ1141" s="245"/>
      <c r="BA1141" s="245"/>
      <c r="BB1141" s="245"/>
      <c r="BC1141" s="245"/>
      <c r="BD1141" s="245"/>
      <c r="BE1141" s="245"/>
      <c r="BF1141" s="245"/>
      <c r="BG1141" s="245"/>
      <c r="BH1141" s="245"/>
      <c r="BI1141" s="245"/>
      <c r="BJ1141" s="245"/>
      <c r="BK1141" s="245"/>
      <c r="BL1141" s="245"/>
      <c r="BM1141" s="245"/>
      <c r="BN1141" s="245"/>
      <c r="BO1141" s="245"/>
      <c r="BP1141" s="245"/>
      <c r="BQ1141" s="245"/>
      <c r="BR1141" s="245"/>
      <c r="BS1141" s="245"/>
      <c r="BT1141" s="245"/>
      <c r="BU1141" s="245"/>
      <c r="BV1141" s="245"/>
      <c r="BW1141" s="245"/>
      <c r="BX1141" s="245"/>
      <c r="BY1141" s="245"/>
      <c r="BZ1141" s="245"/>
      <c r="CA1141" s="245"/>
      <c r="CB1141" s="245"/>
      <c r="CC1141" s="245"/>
      <c r="CD1141" s="245"/>
      <c r="CE1141" s="245"/>
      <c r="CF1141" s="245"/>
      <c r="CG1141" s="245"/>
      <c r="CH1141" s="245"/>
      <c r="CI1141" s="245"/>
      <c r="CJ1141" s="245"/>
      <c r="CK1141" s="245"/>
      <c r="CL1141" s="245"/>
      <c r="CM1141" s="245"/>
    </row>
    <row r="1142" spans="1:91" x14ac:dyDescent="0.2">
      <c r="A1142" s="270"/>
      <c r="B1142" s="270"/>
      <c r="C1142" s="133"/>
      <c r="D1142" s="134"/>
      <c r="E1142" s="135"/>
      <c r="F1142" s="243"/>
      <c r="G1142" s="243"/>
      <c r="H1142" s="137"/>
      <c r="I1142" s="243"/>
      <c r="J1142" s="138"/>
      <c r="K1142" s="243"/>
      <c r="L1142" s="139"/>
      <c r="M1142" s="243"/>
      <c r="N1142" s="134"/>
      <c r="O1142" s="243"/>
      <c r="P1142" s="243"/>
      <c r="Q1142" s="243"/>
      <c r="R1142" s="243"/>
      <c r="S1142" s="243"/>
      <c r="T1142" s="243"/>
      <c r="U1142" s="243"/>
      <c r="V1142" s="243"/>
      <c r="W1142" s="243"/>
      <c r="X1142" s="243"/>
      <c r="Y1142" s="243"/>
      <c r="Z1142" s="243"/>
      <c r="AA1142" s="243"/>
      <c r="AB1142" s="243"/>
      <c r="AC1142" s="243"/>
      <c r="AD1142" s="243"/>
      <c r="AE1142" s="243"/>
      <c r="AF1142" s="243"/>
      <c r="AG1142" s="245"/>
      <c r="AH1142" s="245"/>
      <c r="AI1142" s="245"/>
      <c r="AJ1142" s="245"/>
      <c r="AK1142" s="245"/>
      <c r="AL1142" s="245"/>
      <c r="AM1142" s="245"/>
      <c r="AN1142" s="245"/>
      <c r="AO1142" s="245"/>
      <c r="AP1142" s="245"/>
      <c r="AQ1142" s="245"/>
      <c r="AR1142" s="245"/>
      <c r="AS1142" s="245"/>
      <c r="AT1142" s="245"/>
      <c r="AU1142" s="245"/>
      <c r="AV1142" s="245"/>
      <c r="AW1142" s="245"/>
      <c r="AX1142" s="245"/>
      <c r="AY1142" s="245"/>
      <c r="AZ1142" s="245"/>
      <c r="BA1142" s="245"/>
      <c r="BB1142" s="245"/>
      <c r="BC1142" s="245"/>
      <c r="BD1142" s="245"/>
      <c r="BE1142" s="245"/>
      <c r="BF1142" s="245"/>
      <c r="BG1142" s="245"/>
      <c r="BH1142" s="245"/>
      <c r="BI1142" s="245"/>
      <c r="BJ1142" s="245"/>
      <c r="BK1142" s="245"/>
      <c r="BL1142" s="245"/>
      <c r="BM1142" s="245"/>
      <c r="BN1142" s="245"/>
      <c r="BO1142" s="245"/>
      <c r="BP1142" s="245"/>
      <c r="BQ1142" s="245"/>
      <c r="BR1142" s="245"/>
      <c r="BS1142" s="245"/>
      <c r="BT1142" s="245"/>
      <c r="BU1142" s="245"/>
      <c r="BV1142" s="245"/>
      <c r="BW1142" s="245"/>
      <c r="BX1142" s="245"/>
      <c r="BY1142" s="245"/>
      <c r="BZ1142" s="245"/>
      <c r="CA1142" s="245"/>
      <c r="CB1142" s="245"/>
      <c r="CC1142" s="245"/>
      <c r="CD1142" s="245"/>
      <c r="CE1142" s="245"/>
      <c r="CF1142" s="245"/>
      <c r="CG1142" s="245"/>
      <c r="CH1142" s="245"/>
      <c r="CI1142" s="245"/>
      <c r="CJ1142" s="245"/>
      <c r="CK1142" s="245"/>
      <c r="CL1142" s="245"/>
      <c r="CM1142" s="245"/>
    </row>
    <row r="1143" spans="1:91" x14ac:dyDescent="0.2">
      <c r="A1143" s="270"/>
      <c r="B1143" s="270"/>
      <c r="C1143" s="133"/>
      <c r="D1143" s="134"/>
      <c r="E1143" s="135"/>
      <c r="F1143" s="243"/>
      <c r="G1143" s="243"/>
      <c r="H1143" s="137"/>
      <c r="I1143" s="243"/>
      <c r="J1143" s="138"/>
      <c r="K1143" s="243"/>
      <c r="L1143" s="139"/>
      <c r="M1143" s="243"/>
      <c r="N1143" s="134"/>
      <c r="O1143" s="243"/>
      <c r="P1143" s="243"/>
      <c r="Q1143" s="243"/>
      <c r="R1143" s="243"/>
      <c r="S1143" s="243"/>
      <c r="T1143" s="243"/>
      <c r="U1143" s="243"/>
      <c r="V1143" s="243"/>
      <c r="W1143" s="243"/>
      <c r="X1143" s="243"/>
      <c r="Y1143" s="243"/>
      <c r="Z1143" s="243"/>
      <c r="AA1143" s="243"/>
      <c r="AB1143" s="243"/>
      <c r="AC1143" s="243"/>
      <c r="AD1143" s="243"/>
      <c r="AE1143" s="243"/>
      <c r="AF1143" s="243"/>
      <c r="AG1143" s="245"/>
      <c r="AH1143" s="245"/>
      <c r="AI1143" s="245"/>
      <c r="AJ1143" s="245"/>
      <c r="AK1143" s="245"/>
      <c r="AL1143" s="245"/>
      <c r="AM1143" s="245"/>
      <c r="AN1143" s="245"/>
      <c r="AO1143" s="245"/>
      <c r="AP1143" s="245"/>
      <c r="AQ1143" s="245"/>
      <c r="AR1143" s="245"/>
      <c r="AS1143" s="245"/>
      <c r="AT1143" s="245"/>
      <c r="AU1143" s="245"/>
      <c r="AV1143" s="245"/>
      <c r="AW1143" s="245"/>
      <c r="AX1143" s="245"/>
      <c r="AY1143" s="245"/>
      <c r="AZ1143" s="245"/>
      <c r="BA1143" s="245"/>
      <c r="BB1143" s="245"/>
      <c r="BC1143" s="245"/>
      <c r="BD1143" s="245"/>
      <c r="BE1143" s="245"/>
      <c r="BF1143" s="245"/>
      <c r="BG1143" s="245"/>
      <c r="BH1143" s="245"/>
      <c r="BI1143" s="245"/>
      <c r="BJ1143" s="245"/>
      <c r="BK1143" s="245"/>
      <c r="BL1143" s="245"/>
      <c r="BM1143" s="245"/>
      <c r="BN1143" s="245"/>
      <c r="BO1143" s="245"/>
      <c r="BP1143" s="245"/>
      <c r="BQ1143" s="245"/>
      <c r="BR1143" s="245"/>
      <c r="BS1143" s="245"/>
      <c r="BT1143" s="245"/>
      <c r="BU1143" s="245"/>
      <c r="BV1143" s="245"/>
      <c r="BW1143" s="245"/>
      <c r="BX1143" s="245"/>
      <c r="BY1143" s="245"/>
      <c r="BZ1143" s="245"/>
      <c r="CA1143" s="245"/>
      <c r="CB1143" s="245"/>
      <c r="CC1143" s="245"/>
      <c r="CD1143" s="245"/>
      <c r="CE1143" s="245"/>
      <c r="CF1143" s="245"/>
      <c r="CG1143" s="245"/>
      <c r="CH1143" s="245"/>
      <c r="CI1143" s="245"/>
      <c r="CJ1143" s="245"/>
      <c r="CK1143" s="245"/>
      <c r="CL1143" s="245"/>
      <c r="CM1143" s="245"/>
    </row>
    <row r="1144" spans="1:91" x14ac:dyDescent="0.2">
      <c r="A1144" s="270"/>
      <c r="B1144" s="270"/>
      <c r="C1144" s="133"/>
      <c r="D1144" s="134"/>
      <c r="E1144" s="135"/>
      <c r="F1144" s="243"/>
      <c r="G1144" s="243"/>
      <c r="H1144" s="137"/>
      <c r="I1144" s="243"/>
      <c r="J1144" s="138"/>
      <c r="K1144" s="243"/>
      <c r="L1144" s="139"/>
      <c r="M1144" s="243"/>
      <c r="N1144" s="134"/>
      <c r="O1144" s="243"/>
      <c r="P1144" s="243"/>
      <c r="Q1144" s="243"/>
      <c r="R1144" s="243"/>
      <c r="S1144" s="243"/>
      <c r="T1144" s="243"/>
      <c r="U1144" s="243"/>
      <c r="V1144" s="243"/>
      <c r="W1144" s="243"/>
      <c r="X1144" s="243"/>
      <c r="Y1144" s="243"/>
      <c r="Z1144" s="243"/>
      <c r="AA1144" s="243"/>
      <c r="AB1144" s="243"/>
      <c r="AC1144" s="243"/>
      <c r="AD1144" s="243"/>
      <c r="AE1144" s="243"/>
      <c r="AF1144" s="243"/>
      <c r="AG1144" s="245"/>
      <c r="AH1144" s="245"/>
      <c r="AI1144" s="245"/>
      <c r="AJ1144" s="245"/>
      <c r="AK1144" s="245"/>
      <c r="AL1144" s="245"/>
      <c r="AM1144" s="245"/>
      <c r="AN1144" s="245"/>
      <c r="AO1144" s="245"/>
      <c r="AP1144" s="245"/>
      <c r="AQ1144" s="245"/>
      <c r="AR1144" s="245"/>
      <c r="AS1144" s="245"/>
      <c r="AT1144" s="245"/>
      <c r="AU1144" s="245"/>
      <c r="AV1144" s="245"/>
      <c r="AW1144" s="245"/>
      <c r="AX1144" s="245"/>
      <c r="AY1144" s="245"/>
      <c r="AZ1144" s="245"/>
      <c r="BA1144" s="245"/>
      <c r="BB1144" s="245"/>
      <c r="BC1144" s="245"/>
      <c r="BD1144" s="245"/>
      <c r="BE1144" s="245"/>
      <c r="BF1144" s="245"/>
      <c r="BG1144" s="245"/>
      <c r="BH1144" s="245"/>
      <c r="BI1144" s="245"/>
      <c r="BJ1144" s="245"/>
      <c r="BK1144" s="245"/>
      <c r="BL1144" s="245"/>
      <c r="BM1144" s="245"/>
      <c r="BN1144" s="245"/>
      <c r="BO1144" s="245"/>
      <c r="BP1144" s="245"/>
      <c r="BQ1144" s="245"/>
      <c r="BR1144" s="245"/>
      <c r="BS1144" s="245"/>
      <c r="BT1144" s="245"/>
      <c r="BU1144" s="245"/>
      <c r="BV1144" s="245"/>
      <c r="BW1144" s="245"/>
      <c r="BX1144" s="245"/>
      <c r="BY1144" s="245"/>
      <c r="BZ1144" s="245"/>
      <c r="CA1144" s="245"/>
      <c r="CB1144" s="245"/>
      <c r="CC1144" s="245"/>
      <c r="CD1144" s="245"/>
      <c r="CE1144" s="245"/>
      <c r="CF1144" s="245"/>
      <c r="CG1144" s="245"/>
      <c r="CH1144" s="245"/>
      <c r="CI1144" s="245"/>
      <c r="CJ1144" s="245"/>
      <c r="CK1144" s="245"/>
      <c r="CL1144" s="245"/>
      <c r="CM1144" s="245"/>
    </row>
    <row r="1145" spans="1:91" x14ac:dyDescent="0.2">
      <c r="A1145" s="270"/>
      <c r="B1145" s="270"/>
      <c r="C1145" s="133"/>
      <c r="D1145" s="134"/>
      <c r="E1145" s="135"/>
      <c r="F1145" s="243"/>
      <c r="G1145" s="243"/>
      <c r="H1145" s="137"/>
      <c r="I1145" s="243"/>
      <c r="J1145" s="138"/>
      <c r="K1145" s="243"/>
      <c r="L1145" s="139"/>
      <c r="M1145" s="243"/>
      <c r="N1145" s="134"/>
      <c r="O1145" s="243"/>
      <c r="P1145" s="243"/>
      <c r="Q1145" s="243"/>
      <c r="R1145" s="243"/>
      <c r="S1145" s="243"/>
      <c r="T1145" s="243"/>
      <c r="U1145" s="243"/>
      <c r="V1145" s="243"/>
      <c r="W1145" s="243"/>
      <c r="X1145" s="243"/>
      <c r="Y1145" s="243"/>
      <c r="Z1145" s="243"/>
      <c r="AA1145" s="243"/>
      <c r="AB1145" s="243"/>
      <c r="AC1145" s="243"/>
      <c r="AD1145" s="243"/>
      <c r="AE1145" s="243"/>
      <c r="AF1145" s="243"/>
      <c r="AG1145" s="245"/>
      <c r="AH1145" s="245"/>
      <c r="AI1145" s="245"/>
      <c r="AJ1145" s="245"/>
      <c r="AK1145" s="245"/>
      <c r="AL1145" s="245"/>
      <c r="AM1145" s="245"/>
      <c r="AN1145" s="245"/>
      <c r="AO1145" s="245"/>
      <c r="AP1145" s="245"/>
      <c r="AQ1145" s="245"/>
      <c r="AR1145" s="245"/>
      <c r="AS1145" s="245"/>
      <c r="AT1145" s="245"/>
      <c r="AU1145" s="245"/>
      <c r="AV1145" s="245"/>
      <c r="AW1145" s="245"/>
      <c r="AX1145" s="245"/>
      <c r="AY1145" s="245"/>
      <c r="AZ1145" s="245"/>
      <c r="BA1145" s="245"/>
      <c r="BB1145" s="245"/>
      <c r="BC1145" s="245"/>
      <c r="BD1145" s="245"/>
      <c r="BE1145" s="245"/>
      <c r="BF1145" s="245"/>
      <c r="BG1145" s="245"/>
      <c r="BH1145" s="245"/>
      <c r="BI1145" s="245"/>
      <c r="BJ1145" s="245"/>
      <c r="BK1145" s="245"/>
      <c r="BL1145" s="245"/>
      <c r="BM1145" s="245"/>
      <c r="BN1145" s="245"/>
      <c r="BO1145" s="245"/>
      <c r="BP1145" s="245"/>
      <c r="BQ1145" s="245"/>
      <c r="BR1145" s="245"/>
      <c r="BS1145" s="245"/>
      <c r="BT1145" s="245"/>
      <c r="BU1145" s="245"/>
      <c r="BV1145" s="245"/>
      <c r="BW1145" s="245"/>
      <c r="BX1145" s="245"/>
      <c r="BY1145" s="245"/>
      <c r="BZ1145" s="245"/>
      <c r="CA1145" s="245"/>
      <c r="CB1145" s="245"/>
      <c r="CC1145" s="245"/>
      <c r="CD1145" s="245"/>
      <c r="CE1145" s="245"/>
      <c r="CF1145" s="245"/>
      <c r="CG1145" s="245"/>
      <c r="CH1145" s="245"/>
      <c r="CI1145" s="245"/>
      <c r="CJ1145" s="245"/>
      <c r="CK1145" s="245"/>
      <c r="CL1145" s="245"/>
      <c r="CM1145" s="245"/>
    </row>
    <row r="1146" spans="1:91" x14ac:dyDescent="0.2">
      <c r="A1146" s="270"/>
      <c r="B1146" s="270"/>
      <c r="C1146" s="133"/>
      <c r="D1146" s="134"/>
      <c r="E1146" s="135"/>
      <c r="F1146" s="243"/>
      <c r="G1146" s="243"/>
      <c r="H1146" s="137"/>
      <c r="I1146" s="243"/>
      <c r="J1146" s="138"/>
      <c r="K1146" s="243"/>
      <c r="L1146" s="139"/>
      <c r="M1146" s="243"/>
      <c r="N1146" s="134"/>
      <c r="O1146" s="243"/>
      <c r="P1146" s="243"/>
      <c r="Q1146" s="243"/>
      <c r="R1146" s="243"/>
      <c r="S1146" s="243"/>
      <c r="T1146" s="243"/>
      <c r="U1146" s="243"/>
      <c r="V1146" s="243"/>
      <c r="W1146" s="243"/>
      <c r="X1146" s="243"/>
      <c r="Y1146" s="243"/>
      <c r="Z1146" s="243"/>
      <c r="AA1146" s="243"/>
      <c r="AB1146" s="243"/>
      <c r="AC1146" s="243"/>
      <c r="AD1146" s="243"/>
      <c r="AE1146" s="243"/>
      <c r="AF1146" s="243"/>
      <c r="AG1146" s="245"/>
      <c r="AH1146" s="245"/>
      <c r="AI1146" s="245"/>
      <c r="AJ1146" s="245"/>
      <c r="AK1146" s="245"/>
      <c r="AL1146" s="245"/>
      <c r="AM1146" s="245"/>
      <c r="AN1146" s="245"/>
      <c r="AO1146" s="245"/>
      <c r="AP1146" s="245"/>
      <c r="AQ1146" s="245"/>
      <c r="AR1146" s="245"/>
      <c r="AS1146" s="245"/>
      <c r="AT1146" s="245"/>
      <c r="AU1146" s="245"/>
      <c r="AV1146" s="245"/>
      <c r="AW1146" s="245"/>
      <c r="AX1146" s="245"/>
      <c r="AY1146" s="245"/>
      <c r="AZ1146" s="245"/>
      <c r="BA1146" s="245"/>
      <c r="BB1146" s="245"/>
      <c r="BC1146" s="245"/>
      <c r="BD1146" s="245"/>
      <c r="BE1146" s="245"/>
      <c r="BF1146" s="245"/>
      <c r="BG1146" s="245"/>
      <c r="BH1146" s="245"/>
      <c r="BI1146" s="245"/>
      <c r="BJ1146" s="245"/>
      <c r="BK1146" s="245"/>
      <c r="BL1146" s="245"/>
      <c r="BM1146" s="245"/>
      <c r="BN1146" s="245"/>
      <c r="BO1146" s="245"/>
      <c r="BP1146" s="245"/>
      <c r="BQ1146" s="245"/>
      <c r="BR1146" s="245"/>
      <c r="BS1146" s="245"/>
      <c r="BT1146" s="245"/>
      <c r="BU1146" s="245"/>
      <c r="BV1146" s="245"/>
      <c r="BW1146" s="245"/>
      <c r="BX1146" s="245"/>
      <c r="BY1146" s="245"/>
      <c r="BZ1146" s="245"/>
      <c r="CA1146" s="245"/>
      <c r="CB1146" s="245"/>
      <c r="CC1146" s="245"/>
      <c r="CD1146" s="245"/>
      <c r="CE1146" s="245"/>
      <c r="CF1146" s="245"/>
      <c r="CG1146" s="245"/>
      <c r="CH1146" s="245"/>
      <c r="CI1146" s="245"/>
      <c r="CJ1146" s="245"/>
      <c r="CK1146" s="245"/>
      <c r="CL1146" s="245"/>
      <c r="CM1146" s="245"/>
    </row>
    <row r="1147" spans="1:91" x14ac:dyDescent="0.2">
      <c r="A1147" s="270"/>
      <c r="B1147" s="270"/>
      <c r="C1147" s="133"/>
      <c r="D1147" s="134"/>
      <c r="E1147" s="135"/>
      <c r="F1147" s="243"/>
      <c r="G1147" s="243"/>
      <c r="H1147" s="137"/>
      <c r="I1147" s="243"/>
      <c r="J1147" s="138"/>
      <c r="K1147" s="243"/>
      <c r="L1147" s="139"/>
      <c r="M1147" s="243"/>
      <c r="N1147" s="134"/>
      <c r="O1147" s="243"/>
      <c r="P1147" s="243"/>
      <c r="Q1147" s="243"/>
      <c r="R1147" s="243"/>
      <c r="S1147" s="243"/>
      <c r="T1147" s="243"/>
      <c r="U1147" s="243"/>
      <c r="V1147" s="243"/>
      <c r="W1147" s="243"/>
      <c r="X1147" s="243"/>
      <c r="Y1147" s="243"/>
      <c r="Z1147" s="243"/>
      <c r="AA1147" s="243"/>
      <c r="AB1147" s="243"/>
      <c r="AC1147" s="243"/>
      <c r="AD1147" s="243"/>
      <c r="AE1147" s="243"/>
      <c r="AF1147" s="243"/>
    </row>
    <row r="1148" spans="1:91" x14ac:dyDescent="0.2">
      <c r="A1148" s="272"/>
      <c r="B1148" s="272"/>
      <c r="C1148" s="273"/>
      <c r="D1148" s="274"/>
      <c r="E1148" s="275"/>
      <c r="F1148" s="276"/>
      <c r="G1148" s="276"/>
      <c r="H1148" s="277"/>
      <c r="I1148" s="276"/>
      <c r="J1148" s="278"/>
      <c r="K1148" s="276"/>
      <c r="L1148" s="279"/>
      <c r="M1148" s="276"/>
      <c r="N1148" s="274"/>
      <c r="O1148" s="276"/>
      <c r="P1148" s="276"/>
      <c r="Q1148" s="280"/>
      <c r="R1148" s="276"/>
      <c r="S1148" s="280"/>
      <c r="T1148" s="276"/>
      <c r="U1148" s="276"/>
      <c r="V1148" s="276"/>
      <c r="W1148" s="276"/>
      <c r="X1148" s="276"/>
      <c r="Y1148" s="276"/>
      <c r="Z1148" s="276"/>
      <c r="AA1148" s="276"/>
      <c r="AB1148" s="276"/>
      <c r="AC1148" s="276"/>
      <c r="AD1148" s="276"/>
      <c r="AE1148" s="276"/>
      <c r="AF1148" s="276"/>
    </row>
    <row r="1149" spans="1:91" s="243" customFormat="1" x14ac:dyDescent="0.2">
      <c r="A1149" s="270"/>
      <c r="B1149" s="270"/>
      <c r="C1149" s="133"/>
      <c r="D1149" s="134"/>
      <c r="E1149" s="135"/>
      <c r="H1149" s="137"/>
      <c r="J1149" s="138"/>
      <c r="L1149" s="139"/>
      <c r="N1149" s="134"/>
      <c r="Q1149" s="152"/>
      <c r="S1149" s="152"/>
    </row>
    <row r="1150" spans="1:91" s="243" customFormat="1" x14ac:dyDescent="0.2">
      <c r="A1150" s="270"/>
      <c r="B1150" s="270"/>
      <c r="C1150" s="133"/>
      <c r="D1150" s="134"/>
      <c r="E1150" s="135"/>
      <c r="H1150" s="137"/>
      <c r="J1150" s="138"/>
      <c r="L1150" s="139"/>
      <c r="N1150" s="134"/>
    </row>
    <row r="1151" spans="1:91" s="243" customFormat="1" x14ac:dyDescent="0.2">
      <c r="A1151" s="270"/>
      <c r="B1151" s="270"/>
      <c r="C1151" s="133"/>
      <c r="D1151" s="134"/>
      <c r="E1151" s="135"/>
      <c r="H1151" s="137"/>
      <c r="J1151" s="138"/>
      <c r="L1151" s="139"/>
      <c r="N1151" s="134"/>
    </row>
    <row r="1152" spans="1:91" s="243" customFormat="1" x14ac:dyDescent="0.2">
      <c r="A1152" s="270"/>
      <c r="B1152" s="270"/>
      <c r="C1152" s="133"/>
      <c r="D1152" s="134"/>
      <c r="E1152" s="135"/>
      <c r="H1152" s="137"/>
      <c r="J1152" s="138"/>
      <c r="L1152" s="139"/>
      <c r="N1152" s="134"/>
    </row>
    <row r="1153" spans="1:14" s="243" customFormat="1" x14ac:dyDescent="0.2">
      <c r="A1153" s="270"/>
      <c r="B1153" s="270"/>
      <c r="C1153" s="133"/>
      <c r="D1153" s="134"/>
      <c r="E1153" s="135"/>
      <c r="H1153" s="137"/>
      <c r="J1153" s="138"/>
      <c r="L1153" s="139"/>
      <c r="N1153" s="134"/>
    </row>
    <row r="1154" spans="1:14" s="243" customFormat="1" x14ac:dyDescent="0.2">
      <c r="A1154" s="270"/>
      <c r="B1154" s="270"/>
      <c r="C1154" s="133"/>
      <c r="D1154" s="134"/>
      <c r="E1154" s="135"/>
      <c r="H1154" s="137"/>
      <c r="J1154" s="138"/>
      <c r="L1154" s="139"/>
      <c r="N1154" s="134"/>
    </row>
    <row r="1155" spans="1:14" s="243" customFormat="1" x14ac:dyDescent="0.2">
      <c r="A1155" s="270"/>
      <c r="B1155" s="270"/>
      <c r="C1155" s="133"/>
      <c r="D1155" s="134"/>
      <c r="E1155" s="135"/>
      <c r="H1155" s="137"/>
      <c r="J1155" s="138"/>
      <c r="L1155" s="139"/>
      <c r="N1155" s="134"/>
    </row>
    <row r="1156" spans="1:14" s="243" customFormat="1" x14ac:dyDescent="0.2">
      <c r="A1156" s="270"/>
      <c r="B1156" s="270"/>
      <c r="C1156" s="133"/>
      <c r="D1156" s="134"/>
      <c r="E1156" s="135"/>
      <c r="H1156" s="137"/>
      <c r="J1156" s="138"/>
      <c r="L1156" s="139"/>
      <c r="N1156" s="134"/>
    </row>
    <row r="1157" spans="1:14" s="243" customFormat="1" x14ac:dyDescent="0.2">
      <c r="A1157" s="270"/>
      <c r="B1157" s="270"/>
      <c r="C1157" s="133"/>
      <c r="D1157" s="134"/>
      <c r="E1157" s="135"/>
      <c r="H1157" s="137"/>
      <c r="J1157" s="138"/>
      <c r="L1157" s="139"/>
      <c r="N1157" s="134"/>
    </row>
    <row r="1158" spans="1:14" s="243" customFormat="1" x14ac:dyDescent="0.2">
      <c r="A1158" s="270"/>
      <c r="B1158" s="270"/>
      <c r="C1158" s="133"/>
      <c r="D1158" s="134"/>
      <c r="E1158" s="135"/>
      <c r="H1158" s="137"/>
      <c r="J1158" s="138"/>
      <c r="L1158" s="139"/>
      <c r="N1158" s="134"/>
    </row>
    <row r="1159" spans="1:14" s="243" customFormat="1" x14ac:dyDescent="0.2">
      <c r="A1159" s="270"/>
      <c r="B1159" s="270"/>
      <c r="C1159" s="133"/>
      <c r="D1159" s="134"/>
      <c r="E1159" s="135"/>
      <c r="H1159" s="137"/>
      <c r="J1159" s="138"/>
      <c r="L1159" s="139"/>
      <c r="N1159" s="134"/>
    </row>
    <row r="1160" spans="1:14" s="243" customFormat="1" x14ac:dyDescent="0.2">
      <c r="A1160" s="270"/>
      <c r="B1160" s="270"/>
      <c r="C1160" s="133"/>
      <c r="D1160" s="134"/>
      <c r="E1160" s="135"/>
      <c r="H1160" s="137"/>
      <c r="J1160" s="138"/>
      <c r="L1160" s="139"/>
      <c r="N1160" s="134"/>
    </row>
    <row r="1161" spans="1:14" s="243" customFormat="1" x14ac:dyDescent="0.2">
      <c r="A1161" s="270"/>
      <c r="B1161" s="270"/>
      <c r="C1161" s="133"/>
      <c r="D1161" s="134"/>
      <c r="E1161" s="135"/>
      <c r="H1161" s="137"/>
      <c r="J1161" s="138"/>
      <c r="L1161" s="139"/>
      <c r="N1161" s="134"/>
    </row>
    <row r="1162" spans="1:14" s="243" customFormat="1" x14ac:dyDescent="0.2">
      <c r="A1162" s="270"/>
      <c r="B1162" s="270"/>
      <c r="C1162" s="133"/>
      <c r="D1162" s="134"/>
      <c r="E1162" s="135"/>
      <c r="H1162" s="137"/>
      <c r="J1162" s="138"/>
      <c r="L1162" s="139"/>
      <c r="N1162" s="134"/>
    </row>
    <row r="1163" spans="1:14" s="243" customFormat="1" x14ac:dyDescent="0.2">
      <c r="A1163" s="270"/>
      <c r="B1163" s="270"/>
      <c r="C1163" s="133"/>
      <c r="D1163" s="134"/>
      <c r="E1163" s="135"/>
      <c r="H1163" s="137"/>
      <c r="J1163" s="138"/>
      <c r="L1163" s="139"/>
      <c r="N1163" s="134"/>
    </row>
    <row r="1164" spans="1:14" s="243" customFormat="1" x14ac:dyDescent="0.2">
      <c r="A1164" s="270"/>
      <c r="B1164" s="270"/>
      <c r="C1164" s="133"/>
      <c r="D1164" s="134"/>
      <c r="E1164" s="135"/>
      <c r="H1164" s="137"/>
      <c r="J1164" s="138"/>
      <c r="L1164" s="139"/>
      <c r="N1164" s="134"/>
    </row>
    <row r="1165" spans="1:14" s="243" customFormat="1" x14ac:dyDescent="0.2">
      <c r="A1165" s="270"/>
      <c r="B1165" s="270"/>
      <c r="C1165" s="133"/>
      <c r="D1165" s="134"/>
      <c r="E1165" s="135"/>
      <c r="H1165" s="137"/>
      <c r="J1165" s="138"/>
      <c r="L1165" s="139"/>
      <c r="N1165" s="134"/>
    </row>
    <row r="1166" spans="1:14" s="243" customFormat="1" x14ac:dyDescent="0.2">
      <c r="A1166" s="270"/>
      <c r="B1166" s="270"/>
      <c r="C1166" s="133"/>
      <c r="D1166" s="134"/>
      <c r="E1166" s="135"/>
      <c r="H1166" s="137"/>
      <c r="J1166" s="138"/>
      <c r="L1166" s="139"/>
      <c r="N1166" s="134"/>
    </row>
    <row r="1167" spans="1:14" s="243" customFormat="1" x14ac:dyDescent="0.2">
      <c r="A1167" s="270"/>
      <c r="B1167" s="270"/>
      <c r="C1167" s="133"/>
      <c r="D1167" s="134"/>
      <c r="E1167" s="135"/>
      <c r="H1167" s="137"/>
      <c r="J1167" s="138"/>
      <c r="L1167" s="139"/>
      <c r="N1167" s="134"/>
    </row>
    <row r="1168" spans="1:14" s="243" customFormat="1" x14ac:dyDescent="0.2">
      <c r="A1168" s="270"/>
      <c r="B1168" s="270"/>
      <c r="C1168" s="133"/>
      <c r="D1168" s="134"/>
      <c r="E1168" s="135"/>
      <c r="H1168" s="137"/>
      <c r="J1168" s="138"/>
      <c r="L1168" s="139"/>
      <c r="N1168" s="134"/>
    </row>
    <row r="1169" spans="1:14" s="243" customFormat="1" x14ac:dyDescent="0.2">
      <c r="A1169" s="270"/>
      <c r="B1169" s="270"/>
      <c r="C1169" s="133"/>
      <c r="D1169" s="134"/>
      <c r="E1169" s="135"/>
      <c r="H1169" s="137"/>
      <c r="J1169" s="138"/>
      <c r="L1169" s="139"/>
      <c r="N1169" s="134"/>
    </row>
    <row r="1170" spans="1:14" s="243" customFormat="1" x14ac:dyDescent="0.2">
      <c r="A1170" s="270"/>
      <c r="B1170" s="270"/>
      <c r="C1170" s="133"/>
      <c r="D1170" s="134"/>
      <c r="E1170" s="135"/>
      <c r="H1170" s="137"/>
      <c r="J1170" s="138"/>
      <c r="L1170" s="139"/>
      <c r="N1170" s="134"/>
    </row>
    <row r="1171" spans="1:14" s="243" customFormat="1" x14ac:dyDescent="0.2">
      <c r="A1171" s="270"/>
      <c r="B1171" s="270"/>
      <c r="C1171" s="133"/>
      <c r="D1171" s="134"/>
      <c r="E1171" s="135"/>
      <c r="H1171" s="137"/>
      <c r="J1171" s="138"/>
      <c r="L1171" s="139"/>
      <c r="N1171" s="134"/>
    </row>
    <row r="1172" spans="1:14" s="243" customFormat="1" x14ac:dyDescent="0.2">
      <c r="A1172" s="270"/>
      <c r="B1172" s="270"/>
      <c r="C1172" s="133"/>
      <c r="D1172" s="134"/>
      <c r="E1172" s="135"/>
      <c r="H1172" s="137"/>
      <c r="J1172" s="138"/>
      <c r="L1172" s="139"/>
      <c r="N1172" s="134"/>
    </row>
    <row r="1173" spans="1:14" s="243" customFormat="1" x14ac:dyDescent="0.2">
      <c r="A1173" s="270"/>
      <c r="B1173" s="270"/>
      <c r="C1173" s="133"/>
      <c r="D1173" s="134"/>
      <c r="E1173" s="135"/>
      <c r="H1173" s="137"/>
      <c r="J1173" s="138"/>
      <c r="L1173" s="139"/>
      <c r="N1173" s="134"/>
    </row>
    <row r="1174" spans="1:14" s="243" customFormat="1" x14ac:dyDescent="0.2">
      <c r="A1174" s="270"/>
      <c r="B1174" s="270"/>
      <c r="C1174" s="133"/>
      <c r="D1174" s="134"/>
      <c r="E1174" s="135"/>
      <c r="H1174" s="137"/>
      <c r="J1174" s="138"/>
      <c r="L1174" s="139"/>
      <c r="N1174" s="134"/>
    </row>
    <row r="1175" spans="1:14" s="243" customFormat="1" x14ac:dyDescent="0.2">
      <c r="A1175" s="270"/>
      <c r="B1175" s="270"/>
      <c r="C1175" s="133"/>
      <c r="D1175" s="134"/>
      <c r="E1175" s="135"/>
      <c r="H1175" s="137"/>
      <c r="J1175" s="138"/>
      <c r="L1175" s="139"/>
      <c r="N1175" s="134"/>
    </row>
    <row r="1176" spans="1:14" s="243" customFormat="1" x14ac:dyDescent="0.2">
      <c r="A1176" s="270"/>
      <c r="B1176" s="270"/>
      <c r="C1176" s="133"/>
      <c r="D1176" s="134"/>
      <c r="E1176" s="135"/>
      <c r="H1176" s="137"/>
      <c r="J1176" s="138"/>
      <c r="L1176" s="139"/>
      <c r="N1176" s="134"/>
    </row>
    <row r="1177" spans="1:14" s="243" customFormat="1" x14ac:dyDescent="0.2">
      <c r="A1177" s="270"/>
      <c r="B1177" s="270"/>
      <c r="C1177" s="133"/>
      <c r="D1177" s="134"/>
      <c r="E1177" s="135"/>
      <c r="H1177" s="137"/>
      <c r="J1177" s="138"/>
      <c r="L1177" s="139"/>
      <c r="N1177" s="134"/>
    </row>
    <row r="1178" spans="1:14" s="243" customFormat="1" x14ac:dyDescent="0.2">
      <c r="A1178" s="270"/>
      <c r="B1178" s="270"/>
      <c r="C1178" s="133"/>
      <c r="D1178" s="134"/>
      <c r="E1178" s="135"/>
      <c r="H1178" s="137"/>
      <c r="J1178" s="138"/>
      <c r="L1178" s="139"/>
      <c r="N1178" s="134"/>
    </row>
    <row r="1179" spans="1:14" s="243" customFormat="1" x14ac:dyDescent="0.2">
      <c r="A1179" s="270"/>
      <c r="B1179" s="270"/>
      <c r="C1179" s="133"/>
      <c r="D1179" s="134"/>
      <c r="E1179" s="135"/>
      <c r="H1179" s="137"/>
      <c r="J1179" s="138"/>
      <c r="L1179" s="139"/>
      <c r="N1179" s="134"/>
    </row>
    <row r="1180" spans="1:14" s="243" customFormat="1" x14ac:dyDescent="0.2">
      <c r="A1180" s="270"/>
      <c r="B1180" s="270"/>
      <c r="C1180" s="133"/>
      <c r="D1180" s="134"/>
      <c r="E1180" s="135"/>
      <c r="H1180" s="137"/>
      <c r="J1180" s="138"/>
      <c r="L1180" s="139"/>
      <c r="N1180" s="134"/>
    </row>
    <row r="1181" spans="1:14" s="243" customFormat="1" x14ac:dyDescent="0.2">
      <c r="A1181" s="270"/>
      <c r="B1181" s="270"/>
      <c r="C1181" s="133"/>
      <c r="D1181" s="134"/>
      <c r="E1181" s="135"/>
      <c r="H1181" s="137"/>
      <c r="J1181" s="138"/>
      <c r="L1181" s="139"/>
      <c r="N1181" s="134"/>
    </row>
    <row r="1182" spans="1:14" s="243" customFormat="1" x14ac:dyDescent="0.2">
      <c r="A1182" s="270"/>
      <c r="B1182" s="270"/>
      <c r="C1182" s="133"/>
      <c r="D1182" s="134"/>
      <c r="E1182" s="135"/>
      <c r="H1182" s="137"/>
      <c r="J1182" s="138"/>
      <c r="L1182" s="139"/>
      <c r="N1182" s="134"/>
    </row>
    <row r="1183" spans="1:14" s="243" customFormat="1" ht="15" customHeight="1" x14ac:dyDescent="0.2">
      <c r="A1183" s="270"/>
      <c r="B1183" s="270"/>
      <c r="C1183" s="133"/>
      <c r="D1183" s="134"/>
      <c r="E1183" s="135"/>
      <c r="H1183" s="137"/>
      <c r="J1183" s="138"/>
      <c r="L1183" s="139"/>
      <c r="N1183" s="134"/>
    </row>
    <row r="1184" spans="1:14" s="243" customFormat="1" x14ac:dyDescent="0.2">
      <c r="A1184" s="270"/>
      <c r="B1184" s="270"/>
      <c r="C1184" s="133"/>
      <c r="D1184" s="134"/>
      <c r="E1184" s="135"/>
      <c r="H1184" s="137"/>
      <c r="J1184" s="138"/>
      <c r="L1184" s="139"/>
      <c r="N1184" s="134"/>
    </row>
    <row r="1185" spans="1:14" s="243" customFormat="1" x14ac:dyDescent="0.2">
      <c r="A1185" s="270"/>
      <c r="B1185" s="270"/>
      <c r="C1185" s="133"/>
      <c r="D1185" s="134"/>
      <c r="E1185" s="135"/>
      <c r="H1185" s="137"/>
      <c r="J1185" s="138"/>
      <c r="L1185" s="139"/>
      <c r="N1185" s="134"/>
    </row>
    <row r="1186" spans="1:14" s="243" customFormat="1" x14ac:dyDescent="0.2">
      <c r="A1186" s="270"/>
      <c r="B1186" s="270"/>
      <c r="C1186" s="133"/>
      <c r="D1186" s="134"/>
      <c r="E1186" s="135"/>
      <c r="H1186" s="137"/>
      <c r="J1186" s="138"/>
      <c r="L1186" s="139"/>
      <c r="N1186" s="134"/>
    </row>
    <row r="1187" spans="1:14" s="243" customFormat="1" x14ac:dyDescent="0.2">
      <c r="A1187" s="270"/>
      <c r="B1187" s="270"/>
      <c r="C1187" s="133"/>
      <c r="D1187" s="134"/>
      <c r="E1187" s="135"/>
      <c r="H1187" s="137"/>
      <c r="J1187" s="138"/>
      <c r="L1187" s="139"/>
      <c r="N1187" s="134"/>
    </row>
    <row r="1188" spans="1:14" s="243" customFormat="1" x14ac:dyDescent="0.2">
      <c r="A1188" s="270"/>
      <c r="B1188" s="270"/>
      <c r="C1188" s="133"/>
      <c r="D1188" s="134"/>
      <c r="E1188" s="135"/>
      <c r="H1188" s="137"/>
      <c r="J1188" s="138"/>
      <c r="L1188" s="139"/>
      <c r="N1188" s="134"/>
    </row>
    <row r="1189" spans="1:14" s="243" customFormat="1" x14ac:dyDescent="0.2">
      <c r="A1189" s="270"/>
      <c r="B1189" s="270"/>
      <c r="C1189" s="133"/>
      <c r="D1189" s="134"/>
      <c r="E1189" s="135"/>
      <c r="H1189" s="137"/>
      <c r="J1189" s="138"/>
      <c r="L1189" s="139"/>
      <c r="N1189" s="134"/>
    </row>
    <row r="1190" spans="1:14" s="243" customFormat="1" x14ac:dyDescent="0.2">
      <c r="A1190" s="270"/>
      <c r="B1190" s="270"/>
      <c r="C1190" s="133"/>
      <c r="D1190" s="134"/>
      <c r="E1190" s="135"/>
      <c r="H1190" s="137"/>
      <c r="J1190" s="138"/>
      <c r="L1190" s="139"/>
      <c r="N1190" s="134"/>
    </row>
    <row r="1191" spans="1:14" s="243" customFormat="1" x14ac:dyDescent="0.2">
      <c r="A1191" s="270"/>
      <c r="B1191" s="270"/>
      <c r="C1191" s="133"/>
      <c r="D1191" s="134"/>
      <c r="E1191" s="135"/>
      <c r="H1191" s="137"/>
      <c r="J1191" s="138"/>
      <c r="L1191" s="139"/>
      <c r="N1191" s="134"/>
    </row>
    <row r="1192" spans="1:14" s="243" customFormat="1" x14ac:dyDescent="0.2">
      <c r="A1192" s="270"/>
      <c r="B1192" s="270"/>
      <c r="C1192" s="133"/>
      <c r="D1192" s="134"/>
      <c r="E1192" s="135"/>
      <c r="H1192" s="137"/>
      <c r="J1192" s="138"/>
      <c r="L1192" s="139"/>
      <c r="N1192" s="134"/>
    </row>
    <row r="1193" spans="1:14" s="243" customFormat="1" x14ac:dyDescent="0.2">
      <c r="A1193" s="270"/>
      <c r="B1193" s="270"/>
      <c r="C1193" s="133"/>
      <c r="D1193" s="134"/>
      <c r="E1193" s="135"/>
      <c r="H1193" s="137"/>
      <c r="J1193" s="138"/>
      <c r="L1193" s="139"/>
      <c r="N1193" s="134"/>
    </row>
    <row r="1194" spans="1:14" s="243" customFormat="1" x14ac:dyDescent="0.2">
      <c r="A1194" s="270"/>
      <c r="B1194" s="270"/>
      <c r="C1194" s="133"/>
      <c r="D1194" s="134"/>
      <c r="E1194" s="135"/>
      <c r="H1194" s="137"/>
      <c r="J1194" s="138"/>
      <c r="L1194" s="139"/>
      <c r="N1194" s="134"/>
    </row>
    <row r="1195" spans="1:14" s="243" customFormat="1" x14ac:dyDescent="0.2">
      <c r="A1195" s="270"/>
      <c r="B1195" s="270"/>
      <c r="C1195" s="133"/>
      <c r="D1195" s="134"/>
      <c r="E1195" s="135"/>
      <c r="H1195" s="137"/>
      <c r="J1195" s="138"/>
      <c r="L1195" s="139"/>
      <c r="N1195" s="134"/>
    </row>
    <row r="1196" spans="1:14" s="243" customFormat="1" x14ac:dyDescent="0.2">
      <c r="A1196" s="270"/>
      <c r="B1196" s="270"/>
      <c r="C1196" s="133"/>
      <c r="D1196" s="134"/>
      <c r="E1196" s="135"/>
      <c r="H1196" s="137"/>
      <c r="J1196" s="138"/>
      <c r="L1196" s="139"/>
      <c r="N1196" s="134"/>
    </row>
    <row r="1197" spans="1:14" s="243" customFormat="1" x14ac:dyDescent="0.2">
      <c r="A1197" s="270"/>
      <c r="B1197" s="270"/>
      <c r="C1197" s="133"/>
      <c r="D1197" s="134"/>
      <c r="E1197" s="135"/>
      <c r="H1197" s="137"/>
      <c r="J1197" s="138"/>
      <c r="L1197" s="139"/>
      <c r="N1197" s="134"/>
    </row>
    <row r="1198" spans="1:14" s="243" customFormat="1" x14ac:dyDescent="0.2">
      <c r="A1198" s="270"/>
      <c r="B1198" s="270"/>
      <c r="C1198" s="133"/>
      <c r="D1198" s="134"/>
      <c r="E1198" s="135"/>
      <c r="H1198" s="137"/>
      <c r="J1198" s="138"/>
      <c r="L1198" s="139"/>
      <c r="N1198" s="134"/>
    </row>
    <row r="1199" spans="1:14" s="243" customFormat="1" x14ac:dyDescent="0.2">
      <c r="A1199" s="270"/>
      <c r="B1199" s="270"/>
      <c r="C1199" s="133"/>
      <c r="D1199" s="134"/>
      <c r="E1199" s="135"/>
      <c r="H1199" s="137"/>
      <c r="J1199" s="138"/>
      <c r="L1199" s="139"/>
      <c r="N1199" s="134"/>
    </row>
    <row r="1200" spans="1:14" s="243" customFormat="1" x14ac:dyDescent="0.2">
      <c r="A1200" s="270"/>
      <c r="B1200" s="270"/>
      <c r="C1200" s="133"/>
      <c r="D1200" s="134"/>
      <c r="E1200" s="135"/>
      <c r="H1200" s="137"/>
      <c r="J1200" s="138"/>
      <c r="L1200" s="139"/>
      <c r="N1200" s="134"/>
    </row>
    <row r="1201" spans="1:14" s="243" customFormat="1" ht="15" customHeight="1" x14ac:dyDescent="0.2">
      <c r="A1201" s="270"/>
      <c r="B1201" s="270"/>
      <c r="C1201" s="133"/>
      <c r="D1201" s="134"/>
      <c r="E1201" s="135"/>
      <c r="H1201" s="137"/>
      <c r="J1201" s="138"/>
      <c r="L1201" s="139"/>
      <c r="N1201" s="139"/>
    </row>
    <row r="1202" spans="1:14" s="243" customFormat="1" x14ac:dyDescent="0.2">
      <c r="A1202" s="270"/>
      <c r="B1202" s="270"/>
      <c r="C1202" s="133"/>
      <c r="D1202" s="134"/>
      <c r="E1202" s="135"/>
      <c r="H1202" s="137"/>
      <c r="J1202" s="138"/>
      <c r="L1202" s="139"/>
      <c r="N1202" s="139"/>
    </row>
    <row r="1203" spans="1:14" s="243" customFormat="1" x14ac:dyDescent="0.2">
      <c r="A1203" s="270"/>
      <c r="B1203" s="270"/>
      <c r="C1203" s="133"/>
      <c r="D1203" s="134"/>
      <c r="E1203" s="135"/>
      <c r="H1203" s="137"/>
      <c r="J1203" s="138"/>
      <c r="L1203" s="152"/>
      <c r="N1203" s="134"/>
    </row>
    <row r="1204" spans="1:14" s="243" customFormat="1" x14ac:dyDescent="0.2">
      <c r="A1204" s="270"/>
      <c r="B1204" s="270"/>
      <c r="C1204" s="133"/>
      <c r="D1204" s="134"/>
      <c r="E1204" s="135"/>
      <c r="H1204" s="137"/>
      <c r="J1204" s="138"/>
      <c r="L1204" s="152"/>
      <c r="N1204" s="134"/>
    </row>
    <row r="1205" spans="1:14" s="243" customFormat="1" x14ac:dyDescent="0.2">
      <c r="A1205" s="270"/>
      <c r="B1205" s="270"/>
      <c r="C1205" s="133"/>
      <c r="D1205" s="134"/>
      <c r="E1205" s="135"/>
      <c r="H1205" s="137"/>
      <c r="J1205" s="138"/>
      <c r="L1205" s="152"/>
      <c r="N1205" s="134"/>
    </row>
    <row r="1206" spans="1:14" s="243" customFormat="1" x14ac:dyDescent="0.2">
      <c r="A1206" s="270"/>
      <c r="B1206" s="270"/>
      <c r="C1206" s="133"/>
      <c r="D1206" s="134"/>
      <c r="E1206" s="135"/>
      <c r="H1206" s="137"/>
      <c r="J1206" s="138"/>
      <c r="L1206" s="139"/>
      <c r="N1206" s="134"/>
    </row>
    <row r="1207" spans="1:14" s="243" customFormat="1" x14ac:dyDescent="0.2">
      <c r="A1207" s="270"/>
      <c r="B1207" s="270"/>
      <c r="C1207" s="133"/>
      <c r="D1207" s="134"/>
      <c r="E1207" s="135"/>
      <c r="H1207" s="137"/>
      <c r="J1207" s="138"/>
      <c r="L1207" s="139"/>
      <c r="N1207" s="134"/>
    </row>
    <row r="1208" spans="1:14" s="243" customFormat="1" x14ac:dyDescent="0.2">
      <c r="A1208" s="270"/>
      <c r="B1208" s="270"/>
      <c r="C1208" s="133"/>
      <c r="D1208" s="134"/>
      <c r="E1208" s="135"/>
      <c r="H1208" s="137"/>
      <c r="J1208" s="138"/>
      <c r="L1208" s="139"/>
      <c r="N1208" s="134"/>
    </row>
    <row r="1209" spans="1:14" s="243" customFormat="1" x14ac:dyDescent="0.2">
      <c r="A1209" s="270"/>
      <c r="B1209" s="270"/>
      <c r="C1209" s="133"/>
      <c r="D1209" s="134"/>
      <c r="E1209" s="135"/>
      <c r="H1209" s="137"/>
      <c r="J1209" s="138"/>
      <c r="L1209" s="139"/>
      <c r="N1209" s="134"/>
    </row>
    <row r="1210" spans="1:14" s="243" customFormat="1" x14ac:dyDescent="0.2">
      <c r="A1210" s="270"/>
      <c r="B1210" s="270"/>
      <c r="C1210" s="133"/>
      <c r="D1210" s="134"/>
      <c r="E1210" s="135"/>
      <c r="H1210" s="137"/>
      <c r="J1210" s="138"/>
      <c r="L1210" s="139"/>
      <c r="N1210" s="134"/>
    </row>
    <row r="1211" spans="1:14" s="243" customFormat="1" x14ac:dyDescent="0.2">
      <c r="A1211" s="270"/>
      <c r="B1211" s="270"/>
      <c r="C1211" s="133"/>
      <c r="D1211" s="134"/>
      <c r="E1211" s="135"/>
      <c r="H1211" s="137"/>
      <c r="J1211" s="138"/>
      <c r="L1211" s="139"/>
      <c r="N1211" s="134"/>
    </row>
    <row r="1212" spans="1:14" s="243" customFormat="1" x14ac:dyDescent="0.2">
      <c r="A1212" s="270"/>
      <c r="B1212" s="270"/>
      <c r="C1212" s="133"/>
      <c r="D1212" s="134"/>
      <c r="E1212" s="135"/>
      <c r="H1212" s="137"/>
      <c r="J1212" s="138"/>
      <c r="L1212" s="139"/>
      <c r="N1212" s="134"/>
    </row>
    <row r="1213" spans="1:14" s="243" customFormat="1" x14ac:dyDescent="0.2">
      <c r="A1213" s="270"/>
      <c r="B1213" s="270"/>
      <c r="C1213" s="133"/>
      <c r="D1213" s="134"/>
      <c r="E1213" s="135"/>
      <c r="H1213" s="137"/>
      <c r="J1213" s="138"/>
      <c r="L1213" s="139"/>
      <c r="N1213" s="134"/>
    </row>
    <row r="1214" spans="1:14" s="243" customFormat="1" x14ac:dyDescent="0.2">
      <c r="A1214" s="270"/>
      <c r="B1214" s="270"/>
      <c r="C1214" s="133"/>
      <c r="D1214" s="134"/>
      <c r="E1214" s="135"/>
      <c r="H1214" s="137"/>
      <c r="J1214" s="138"/>
      <c r="L1214" s="139"/>
      <c r="N1214" s="134"/>
    </row>
    <row r="1215" spans="1:14" s="243" customFormat="1" x14ac:dyDescent="0.2">
      <c r="A1215" s="270"/>
      <c r="B1215" s="270"/>
      <c r="C1215" s="133"/>
      <c r="D1215" s="134"/>
      <c r="E1215" s="135"/>
      <c r="H1215" s="137"/>
      <c r="J1215" s="138"/>
      <c r="L1215" s="139"/>
      <c r="N1215" s="134"/>
    </row>
    <row r="1216" spans="1:14" s="243" customFormat="1" x14ac:dyDescent="0.2">
      <c r="A1216" s="270"/>
      <c r="B1216" s="270"/>
      <c r="C1216" s="133"/>
      <c r="D1216" s="134"/>
      <c r="E1216" s="135"/>
      <c r="H1216" s="137"/>
      <c r="J1216" s="138"/>
      <c r="L1216" s="139"/>
      <c r="N1216" s="134"/>
    </row>
    <row r="1217" spans="1:14" s="243" customFormat="1" x14ac:dyDescent="0.2">
      <c r="A1217" s="270"/>
      <c r="B1217" s="270"/>
      <c r="C1217" s="133"/>
      <c r="D1217" s="134"/>
      <c r="E1217" s="135"/>
      <c r="H1217" s="137"/>
      <c r="J1217" s="138"/>
      <c r="L1217" s="139"/>
      <c r="N1217" s="134"/>
    </row>
    <row r="1218" spans="1:14" s="243" customFormat="1" x14ac:dyDescent="0.2">
      <c r="A1218" s="270"/>
      <c r="B1218" s="270"/>
      <c r="C1218" s="133"/>
      <c r="D1218" s="134"/>
      <c r="E1218" s="135"/>
      <c r="H1218" s="137"/>
      <c r="J1218" s="138"/>
      <c r="L1218" s="139"/>
      <c r="N1218" s="134"/>
    </row>
    <row r="1219" spans="1:14" s="243" customFormat="1" ht="15" customHeight="1" x14ac:dyDescent="0.2">
      <c r="A1219" s="270"/>
      <c r="B1219" s="270"/>
      <c r="C1219" s="133"/>
      <c r="D1219" s="134"/>
      <c r="E1219" s="135"/>
      <c r="H1219" s="137"/>
      <c r="J1219" s="138"/>
      <c r="L1219" s="139"/>
      <c r="N1219" s="134"/>
    </row>
    <row r="1220" spans="1:14" s="243" customFormat="1" x14ac:dyDescent="0.2">
      <c r="A1220" s="270"/>
      <c r="B1220" s="270"/>
      <c r="C1220" s="133"/>
      <c r="D1220" s="134"/>
      <c r="E1220" s="135"/>
      <c r="H1220" s="137"/>
      <c r="J1220" s="138"/>
      <c r="L1220" s="139"/>
      <c r="N1220" s="134"/>
    </row>
    <row r="1221" spans="1:14" s="243" customFormat="1" x14ac:dyDescent="0.2">
      <c r="A1221" s="270"/>
      <c r="B1221" s="270"/>
      <c r="C1221" s="133"/>
      <c r="D1221" s="134"/>
      <c r="E1221" s="135"/>
      <c r="H1221" s="137"/>
      <c r="J1221" s="138"/>
      <c r="L1221" s="139"/>
      <c r="N1221" s="134"/>
    </row>
    <row r="1222" spans="1:14" s="243" customFormat="1" x14ac:dyDescent="0.2">
      <c r="A1222" s="270"/>
      <c r="B1222" s="270"/>
      <c r="C1222" s="133"/>
      <c r="D1222" s="134"/>
      <c r="E1222" s="135"/>
      <c r="H1222" s="137"/>
      <c r="J1222" s="138"/>
      <c r="L1222" s="139"/>
      <c r="N1222" s="134"/>
    </row>
    <row r="1223" spans="1:14" s="243" customFormat="1" x14ac:dyDescent="0.2">
      <c r="A1223" s="270"/>
      <c r="B1223" s="270"/>
      <c r="C1223" s="133"/>
      <c r="D1223" s="134"/>
      <c r="E1223" s="135"/>
      <c r="H1223" s="137"/>
      <c r="J1223" s="138"/>
      <c r="L1223" s="139"/>
      <c r="N1223" s="134"/>
    </row>
    <row r="1224" spans="1:14" s="243" customFormat="1" x14ac:dyDescent="0.2">
      <c r="A1224" s="270"/>
      <c r="B1224" s="270"/>
      <c r="C1224" s="133"/>
      <c r="D1224" s="134"/>
      <c r="E1224" s="135"/>
      <c r="H1224" s="137"/>
      <c r="J1224" s="138"/>
      <c r="L1224" s="139"/>
      <c r="N1224" s="134"/>
    </row>
    <row r="1225" spans="1:14" s="243" customFormat="1" x14ac:dyDescent="0.2">
      <c r="A1225" s="270"/>
      <c r="B1225" s="270"/>
      <c r="C1225" s="133"/>
      <c r="D1225" s="134"/>
      <c r="E1225" s="135"/>
      <c r="H1225" s="137"/>
      <c r="J1225" s="138"/>
      <c r="L1225" s="139"/>
      <c r="N1225" s="134"/>
    </row>
    <row r="1226" spans="1:14" s="243" customFormat="1" x14ac:dyDescent="0.2">
      <c r="A1226" s="270"/>
      <c r="B1226" s="270"/>
      <c r="C1226" s="133"/>
      <c r="D1226" s="134"/>
      <c r="E1226" s="135"/>
      <c r="H1226" s="137"/>
      <c r="J1226" s="138"/>
      <c r="L1226" s="139"/>
      <c r="N1226" s="134"/>
    </row>
    <row r="1227" spans="1:14" s="243" customFormat="1" x14ac:dyDescent="0.2">
      <c r="A1227" s="270"/>
      <c r="B1227" s="270"/>
      <c r="C1227" s="133"/>
      <c r="D1227" s="134"/>
      <c r="E1227" s="135"/>
      <c r="H1227" s="137"/>
      <c r="J1227" s="138"/>
      <c r="L1227" s="139"/>
      <c r="N1227" s="134"/>
    </row>
    <row r="1228" spans="1:14" s="243" customFormat="1" x14ac:dyDescent="0.2">
      <c r="A1228" s="270"/>
      <c r="B1228" s="270"/>
      <c r="C1228" s="133"/>
      <c r="D1228" s="134"/>
      <c r="E1228" s="135"/>
      <c r="H1228" s="137"/>
      <c r="J1228" s="138"/>
      <c r="L1228" s="139"/>
      <c r="N1228" s="134"/>
    </row>
    <row r="1229" spans="1:14" s="243" customFormat="1" x14ac:dyDescent="0.2">
      <c r="A1229" s="270"/>
      <c r="B1229" s="270"/>
      <c r="C1229" s="133"/>
      <c r="D1229" s="134"/>
      <c r="E1229" s="135"/>
      <c r="H1229" s="137"/>
      <c r="J1229" s="138"/>
      <c r="L1229" s="139"/>
      <c r="N1229" s="134"/>
    </row>
    <row r="1230" spans="1:14" s="243" customFormat="1" x14ac:dyDescent="0.2">
      <c r="A1230" s="270"/>
      <c r="B1230" s="270"/>
      <c r="C1230" s="133"/>
      <c r="D1230" s="134"/>
      <c r="E1230" s="135"/>
      <c r="H1230" s="137"/>
      <c r="J1230" s="138"/>
      <c r="L1230" s="139"/>
      <c r="N1230" s="134"/>
    </row>
    <row r="1231" spans="1:14" s="243" customFormat="1" x14ac:dyDescent="0.2">
      <c r="A1231" s="270"/>
      <c r="B1231" s="270"/>
      <c r="C1231" s="133"/>
      <c r="D1231" s="134"/>
      <c r="E1231" s="135"/>
      <c r="H1231" s="137"/>
      <c r="J1231" s="138"/>
      <c r="L1231" s="139"/>
      <c r="N1231" s="134"/>
    </row>
    <row r="1232" spans="1:14" s="243" customFormat="1" x14ac:dyDescent="0.2">
      <c r="A1232" s="270"/>
      <c r="B1232" s="270"/>
      <c r="C1232" s="133"/>
      <c r="D1232" s="134"/>
      <c r="E1232" s="135"/>
      <c r="H1232" s="137"/>
      <c r="J1232" s="138"/>
      <c r="L1232" s="139"/>
      <c r="N1232" s="134"/>
    </row>
    <row r="1233" spans="1:14" s="243" customFormat="1" x14ac:dyDescent="0.2">
      <c r="A1233" s="270"/>
      <c r="B1233" s="270"/>
      <c r="C1233" s="133"/>
      <c r="D1233" s="134"/>
      <c r="E1233" s="135"/>
      <c r="H1233" s="137"/>
      <c r="J1233" s="138"/>
      <c r="L1233" s="139"/>
      <c r="N1233" s="134"/>
    </row>
    <row r="1234" spans="1:14" s="243" customFormat="1" x14ac:dyDescent="0.2">
      <c r="A1234" s="270"/>
      <c r="B1234" s="270"/>
      <c r="C1234" s="133"/>
      <c r="D1234" s="134"/>
      <c r="E1234" s="135"/>
      <c r="H1234" s="137"/>
      <c r="J1234" s="138"/>
      <c r="L1234" s="139"/>
      <c r="N1234" s="134"/>
    </row>
    <row r="1235" spans="1:14" s="243" customFormat="1" x14ac:dyDescent="0.2">
      <c r="A1235" s="270"/>
      <c r="B1235" s="270"/>
      <c r="C1235" s="133"/>
      <c r="D1235" s="134"/>
      <c r="E1235" s="135"/>
      <c r="H1235" s="137"/>
      <c r="J1235" s="138"/>
      <c r="L1235" s="139"/>
      <c r="N1235" s="134"/>
    </row>
    <row r="1236" spans="1:14" s="243" customFormat="1" x14ac:dyDescent="0.2">
      <c r="A1236" s="270"/>
      <c r="B1236" s="270"/>
      <c r="C1236" s="133"/>
      <c r="D1236" s="134"/>
      <c r="E1236" s="135"/>
      <c r="H1236" s="137"/>
      <c r="J1236" s="138"/>
      <c r="L1236" s="139"/>
      <c r="N1236" s="134"/>
    </row>
    <row r="1237" spans="1:14" s="243" customFormat="1" ht="15" customHeight="1" x14ac:dyDescent="0.2">
      <c r="A1237" s="270"/>
      <c r="B1237" s="270"/>
      <c r="C1237" s="133"/>
      <c r="D1237" s="134"/>
      <c r="E1237" s="135"/>
      <c r="H1237" s="137"/>
      <c r="J1237" s="138"/>
      <c r="L1237" s="139"/>
      <c r="N1237" s="134"/>
    </row>
    <row r="1238" spans="1:14" s="243" customFormat="1" x14ac:dyDescent="0.2">
      <c r="A1238" s="270"/>
      <c r="B1238" s="270"/>
      <c r="C1238" s="133"/>
      <c r="D1238" s="134"/>
      <c r="E1238" s="135"/>
      <c r="H1238" s="137"/>
      <c r="J1238" s="138"/>
      <c r="L1238" s="139"/>
      <c r="N1238" s="134"/>
    </row>
    <row r="1239" spans="1:14" s="243" customFormat="1" x14ac:dyDescent="0.2">
      <c r="A1239" s="270"/>
      <c r="B1239" s="270"/>
      <c r="C1239" s="133"/>
      <c r="D1239" s="134"/>
      <c r="E1239" s="135"/>
      <c r="H1239" s="137"/>
      <c r="J1239" s="138"/>
      <c r="L1239" s="139"/>
      <c r="N1239" s="134"/>
    </row>
    <row r="1240" spans="1:14" s="243" customFormat="1" x14ac:dyDescent="0.2">
      <c r="A1240" s="270"/>
      <c r="B1240" s="270"/>
      <c r="C1240" s="133"/>
      <c r="D1240" s="134"/>
      <c r="E1240" s="135"/>
      <c r="H1240" s="137"/>
      <c r="J1240" s="138"/>
      <c r="L1240" s="139"/>
      <c r="N1240" s="134"/>
    </row>
    <row r="1241" spans="1:14" s="243" customFormat="1" x14ac:dyDescent="0.2">
      <c r="A1241" s="270"/>
      <c r="B1241" s="270"/>
      <c r="C1241" s="133"/>
      <c r="D1241" s="134"/>
      <c r="E1241" s="135"/>
      <c r="H1241" s="137"/>
      <c r="J1241" s="138"/>
      <c r="L1241" s="139"/>
      <c r="N1241" s="134"/>
    </row>
    <row r="1242" spans="1:14" s="243" customFormat="1" x14ac:dyDescent="0.2">
      <c r="A1242" s="270"/>
      <c r="B1242" s="270"/>
      <c r="C1242" s="133"/>
      <c r="D1242" s="134"/>
      <c r="E1242" s="135"/>
      <c r="H1242" s="137"/>
      <c r="J1242" s="138"/>
      <c r="L1242" s="139"/>
      <c r="N1242" s="134"/>
    </row>
    <row r="1243" spans="1:14" s="243" customFormat="1" x14ac:dyDescent="0.2">
      <c r="A1243" s="270"/>
      <c r="B1243" s="270"/>
      <c r="C1243" s="133"/>
      <c r="D1243" s="134"/>
      <c r="E1243" s="135"/>
      <c r="H1243" s="137"/>
      <c r="J1243" s="138"/>
      <c r="L1243" s="139"/>
      <c r="N1243" s="134"/>
    </row>
    <row r="1244" spans="1:14" s="243" customFormat="1" x14ac:dyDescent="0.2">
      <c r="A1244" s="270"/>
      <c r="B1244" s="270"/>
      <c r="C1244" s="133"/>
      <c r="D1244" s="134"/>
      <c r="E1244" s="135"/>
      <c r="H1244" s="137"/>
      <c r="J1244" s="138"/>
      <c r="L1244" s="139"/>
      <c r="N1244" s="134"/>
    </row>
    <row r="1245" spans="1:14" s="243" customFormat="1" x14ac:dyDescent="0.2">
      <c r="A1245" s="270"/>
      <c r="B1245" s="270"/>
      <c r="C1245" s="133"/>
      <c r="D1245" s="134"/>
      <c r="E1245" s="135"/>
      <c r="H1245" s="137"/>
      <c r="J1245" s="138"/>
      <c r="L1245" s="139"/>
      <c r="N1245" s="134"/>
    </row>
    <row r="1246" spans="1:14" s="243" customFormat="1" x14ac:dyDescent="0.2">
      <c r="A1246" s="270"/>
      <c r="B1246" s="270"/>
      <c r="C1246" s="133"/>
      <c r="D1246" s="134"/>
      <c r="E1246" s="135"/>
      <c r="H1246" s="137"/>
      <c r="J1246" s="138"/>
      <c r="L1246" s="139"/>
      <c r="N1246" s="134"/>
    </row>
    <row r="1247" spans="1:14" s="243" customFormat="1" x14ac:dyDescent="0.2">
      <c r="A1247" s="270"/>
      <c r="B1247" s="270"/>
      <c r="C1247" s="133"/>
      <c r="D1247" s="134"/>
      <c r="E1247" s="135"/>
      <c r="H1247" s="137"/>
      <c r="J1247" s="138"/>
      <c r="L1247" s="139"/>
      <c r="N1247" s="134"/>
    </row>
    <row r="1248" spans="1:14" s="243" customFormat="1" x14ac:dyDescent="0.2">
      <c r="A1248" s="270"/>
      <c r="B1248" s="270"/>
      <c r="C1248" s="133"/>
      <c r="D1248" s="134"/>
      <c r="E1248" s="135"/>
      <c r="H1248" s="137"/>
      <c r="J1248" s="138"/>
      <c r="L1248" s="139"/>
      <c r="N1248" s="134"/>
    </row>
    <row r="1249" spans="1:14" s="243" customFormat="1" x14ac:dyDescent="0.2">
      <c r="A1249" s="270"/>
      <c r="B1249" s="270"/>
      <c r="C1249" s="133"/>
      <c r="D1249" s="134"/>
      <c r="E1249" s="135"/>
      <c r="H1249" s="137"/>
      <c r="J1249" s="138"/>
      <c r="L1249" s="139"/>
      <c r="N1249" s="134"/>
    </row>
    <row r="1250" spans="1:14" s="243" customFormat="1" x14ac:dyDescent="0.2">
      <c r="A1250" s="270"/>
      <c r="B1250" s="270"/>
      <c r="C1250" s="133"/>
      <c r="D1250" s="134"/>
      <c r="E1250" s="135"/>
      <c r="H1250" s="137"/>
      <c r="J1250" s="138"/>
      <c r="L1250" s="139"/>
      <c r="N1250" s="134"/>
    </row>
    <row r="1251" spans="1:14" s="243" customFormat="1" x14ac:dyDescent="0.2">
      <c r="A1251" s="270"/>
      <c r="B1251" s="270"/>
      <c r="C1251" s="133"/>
      <c r="D1251" s="134"/>
      <c r="E1251" s="135"/>
      <c r="H1251" s="137"/>
      <c r="J1251" s="138"/>
      <c r="L1251" s="139"/>
      <c r="N1251" s="134"/>
    </row>
    <row r="1252" spans="1:14" s="243" customFormat="1" x14ac:dyDescent="0.2">
      <c r="A1252" s="270"/>
      <c r="B1252" s="270"/>
      <c r="C1252" s="133"/>
      <c r="D1252" s="134"/>
      <c r="E1252" s="135"/>
      <c r="H1252" s="137"/>
      <c r="J1252" s="138"/>
      <c r="L1252" s="139"/>
      <c r="N1252" s="134"/>
    </row>
    <row r="1253" spans="1:14" s="243" customFormat="1" x14ac:dyDescent="0.2">
      <c r="A1253" s="270"/>
      <c r="B1253" s="270"/>
      <c r="C1253" s="133"/>
      <c r="D1253" s="134"/>
      <c r="E1253" s="135"/>
      <c r="H1253" s="137"/>
      <c r="J1253" s="138"/>
      <c r="L1253" s="139"/>
      <c r="N1253" s="134"/>
    </row>
    <row r="1254" spans="1:14" s="243" customFormat="1" x14ac:dyDescent="0.2">
      <c r="A1254" s="270"/>
      <c r="B1254" s="270"/>
      <c r="C1254" s="133"/>
      <c r="D1254" s="134"/>
      <c r="E1254" s="135"/>
      <c r="H1254" s="137"/>
      <c r="J1254" s="138"/>
      <c r="L1254" s="139"/>
      <c r="N1254" s="134"/>
    </row>
    <row r="1255" spans="1:14" s="243" customFormat="1" ht="15" customHeight="1" x14ac:dyDescent="0.2">
      <c r="A1255" s="270"/>
      <c r="B1255" s="270"/>
      <c r="C1255" s="133"/>
      <c r="D1255" s="134"/>
      <c r="E1255" s="135"/>
      <c r="H1255" s="137"/>
      <c r="J1255" s="138"/>
      <c r="L1255" s="139"/>
      <c r="N1255" s="134"/>
    </row>
    <row r="1256" spans="1:14" s="243" customFormat="1" x14ac:dyDescent="0.2">
      <c r="A1256" s="270"/>
      <c r="B1256" s="270"/>
      <c r="C1256" s="133"/>
      <c r="D1256" s="134"/>
      <c r="E1256" s="135"/>
      <c r="H1256" s="137"/>
      <c r="J1256" s="138"/>
      <c r="L1256" s="139"/>
      <c r="N1256" s="134"/>
    </row>
    <row r="1257" spans="1:14" s="243" customFormat="1" x14ac:dyDescent="0.2">
      <c r="A1257" s="270"/>
      <c r="B1257" s="270"/>
      <c r="C1257" s="133"/>
      <c r="D1257" s="134"/>
      <c r="E1257" s="135"/>
      <c r="H1257" s="137"/>
      <c r="J1257" s="138"/>
      <c r="L1257" s="139"/>
      <c r="N1257" s="134"/>
    </row>
    <row r="1258" spans="1:14" s="243" customFormat="1" x14ac:dyDescent="0.2">
      <c r="A1258" s="270"/>
      <c r="B1258" s="270"/>
      <c r="C1258" s="133"/>
      <c r="D1258" s="134"/>
      <c r="E1258" s="135"/>
      <c r="H1258" s="137"/>
      <c r="J1258" s="138"/>
      <c r="L1258" s="139"/>
      <c r="N1258" s="134"/>
    </row>
    <row r="1259" spans="1:14" s="243" customFormat="1" x14ac:dyDescent="0.2">
      <c r="A1259" s="270"/>
      <c r="B1259" s="270"/>
      <c r="C1259" s="133"/>
      <c r="D1259" s="134"/>
      <c r="E1259" s="135"/>
      <c r="H1259" s="137"/>
      <c r="J1259" s="138"/>
      <c r="L1259" s="139"/>
      <c r="N1259" s="134"/>
    </row>
    <row r="1260" spans="1:14" s="243" customFormat="1" x14ac:dyDescent="0.2">
      <c r="A1260" s="270"/>
      <c r="B1260" s="270"/>
      <c r="C1260" s="133"/>
      <c r="D1260" s="134"/>
      <c r="E1260" s="135"/>
      <c r="H1260" s="137"/>
      <c r="J1260" s="138"/>
      <c r="L1260" s="139"/>
      <c r="N1260" s="134"/>
    </row>
    <row r="1261" spans="1:14" s="243" customFormat="1" x14ac:dyDescent="0.2">
      <c r="A1261" s="270"/>
      <c r="B1261" s="270"/>
      <c r="C1261" s="133"/>
      <c r="D1261" s="134"/>
      <c r="E1261" s="135"/>
      <c r="H1261" s="137"/>
      <c r="J1261" s="138"/>
      <c r="L1261" s="139"/>
      <c r="N1261" s="134"/>
    </row>
    <row r="1262" spans="1:14" s="243" customFormat="1" x14ac:dyDescent="0.2">
      <c r="A1262" s="270"/>
      <c r="B1262" s="270"/>
      <c r="C1262" s="133"/>
      <c r="D1262" s="134"/>
      <c r="E1262" s="135"/>
      <c r="H1262" s="137"/>
      <c r="J1262" s="138"/>
      <c r="L1262" s="139"/>
      <c r="N1262" s="134"/>
    </row>
    <row r="1263" spans="1:14" s="243" customFormat="1" x14ac:dyDescent="0.2">
      <c r="A1263" s="270"/>
      <c r="B1263" s="270"/>
      <c r="C1263" s="133"/>
      <c r="D1263" s="134"/>
      <c r="E1263" s="135"/>
      <c r="H1263" s="137"/>
      <c r="J1263" s="138"/>
      <c r="L1263" s="152"/>
      <c r="M1263" s="152"/>
      <c r="N1263" s="134"/>
    </row>
    <row r="1264" spans="1:14" s="243" customFormat="1" x14ac:dyDescent="0.2">
      <c r="A1264" s="270"/>
      <c r="B1264" s="270"/>
      <c r="C1264" s="133"/>
      <c r="D1264" s="134"/>
      <c r="E1264" s="135"/>
      <c r="H1264" s="137"/>
      <c r="J1264" s="138"/>
      <c r="L1264" s="152"/>
      <c r="M1264" s="152"/>
      <c r="N1264" s="134"/>
    </row>
    <row r="1265" spans="1:14" s="243" customFormat="1" x14ac:dyDescent="0.2">
      <c r="A1265" s="270"/>
      <c r="B1265" s="270"/>
      <c r="C1265" s="133"/>
      <c r="D1265" s="134"/>
      <c r="E1265" s="135"/>
      <c r="H1265" s="137"/>
      <c r="J1265" s="138"/>
      <c r="N1265" s="134"/>
    </row>
    <row r="1266" spans="1:14" s="243" customFormat="1" x14ac:dyDescent="0.2">
      <c r="A1266" s="270"/>
      <c r="B1266" s="270"/>
      <c r="C1266" s="133"/>
      <c r="D1266" s="134"/>
      <c r="E1266" s="135"/>
      <c r="H1266" s="137"/>
      <c r="J1266" s="138"/>
      <c r="L1266" s="152"/>
      <c r="M1266" s="152"/>
      <c r="N1266" s="134"/>
    </row>
    <row r="1267" spans="1:14" s="243" customFormat="1" x14ac:dyDescent="0.2">
      <c r="A1267" s="270"/>
      <c r="B1267" s="270"/>
      <c r="C1267" s="133"/>
      <c r="D1267" s="134"/>
      <c r="E1267" s="135"/>
      <c r="H1267" s="137"/>
      <c r="J1267" s="138"/>
      <c r="L1267" s="152"/>
      <c r="M1267" s="152"/>
      <c r="N1267" s="134"/>
    </row>
    <row r="1268" spans="1:14" s="243" customFormat="1" x14ac:dyDescent="0.2">
      <c r="A1268" s="270"/>
      <c r="B1268" s="270"/>
      <c r="C1268" s="133"/>
      <c r="D1268" s="134"/>
      <c r="E1268" s="135"/>
      <c r="H1268" s="137"/>
      <c r="J1268" s="138"/>
      <c r="L1268" s="152"/>
      <c r="M1268" s="152"/>
      <c r="N1268" s="134"/>
    </row>
    <row r="1269" spans="1:14" s="243" customFormat="1" x14ac:dyDescent="0.2">
      <c r="A1269" s="270"/>
      <c r="B1269" s="270"/>
      <c r="C1269" s="133"/>
      <c r="D1269" s="134"/>
      <c r="E1269" s="135"/>
      <c r="H1269" s="137"/>
      <c r="J1269" s="138"/>
      <c r="L1269" s="152"/>
      <c r="M1269" s="152"/>
      <c r="N1269" s="134"/>
    </row>
    <row r="1270" spans="1:14" s="243" customFormat="1" x14ac:dyDescent="0.2">
      <c r="A1270" s="270"/>
      <c r="B1270" s="270"/>
      <c r="C1270" s="133"/>
      <c r="D1270" s="134"/>
      <c r="E1270" s="135"/>
      <c r="H1270" s="137"/>
      <c r="J1270" s="138"/>
      <c r="N1270" s="134"/>
    </row>
    <row r="1271" spans="1:14" s="243" customFormat="1" x14ac:dyDescent="0.2">
      <c r="A1271" s="270"/>
      <c r="B1271" s="270"/>
      <c r="C1271" s="133"/>
      <c r="D1271" s="134"/>
      <c r="E1271" s="135"/>
      <c r="H1271" s="137"/>
      <c r="J1271" s="138"/>
      <c r="L1271" s="152"/>
      <c r="M1271" s="152"/>
      <c r="N1271" s="134"/>
    </row>
    <row r="1272" spans="1:14" s="243" customFormat="1" x14ac:dyDescent="0.2">
      <c r="A1272" s="270"/>
      <c r="B1272" s="270"/>
      <c r="C1272" s="133"/>
      <c r="D1272" s="134"/>
      <c r="E1272" s="135"/>
      <c r="H1272" s="137"/>
      <c r="J1272" s="138"/>
      <c r="L1272" s="152"/>
      <c r="M1272" s="152"/>
      <c r="N1272" s="134"/>
    </row>
    <row r="1273" spans="1:14" s="243" customFormat="1" ht="15" customHeight="1" x14ac:dyDescent="0.2">
      <c r="A1273" s="270"/>
      <c r="B1273" s="270"/>
      <c r="C1273" s="133"/>
      <c r="D1273" s="134"/>
      <c r="E1273" s="135"/>
      <c r="H1273" s="137"/>
      <c r="J1273" s="138"/>
      <c r="L1273" s="152"/>
      <c r="M1273" s="152"/>
      <c r="N1273" s="134"/>
    </row>
    <row r="1274" spans="1:14" s="243" customFormat="1" x14ac:dyDescent="0.2">
      <c r="A1274" s="270"/>
      <c r="B1274" s="270"/>
      <c r="C1274" s="133"/>
      <c r="D1274" s="134"/>
      <c r="E1274" s="135"/>
      <c r="H1274" s="137"/>
      <c r="J1274" s="138"/>
      <c r="L1274" s="152"/>
      <c r="M1274" s="152"/>
      <c r="N1274" s="134"/>
    </row>
    <row r="1275" spans="1:14" s="243" customFormat="1" x14ac:dyDescent="0.2">
      <c r="A1275" s="270"/>
      <c r="B1275" s="270"/>
      <c r="C1275" s="133"/>
      <c r="D1275" s="134"/>
      <c r="E1275" s="135"/>
      <c r="H1275" s="137"/>
      <c r="J1275" s="138"/>
      <c r="L1275" s="152"/>
      <c r="M1275" s="152"/>
      <c r="N1275" s="134"/>
    </row>
    <row r="1276" spans="1:14" s="243" customFormat="1" x14ac:dyDescent="0.2">
      <c r="A1276" s="270"/>
      <c r="B1276" s="270"/>
      <c r="C1276" s="133"/>
      <c r="D1276" s="134"/>
      <c r="E1276" s="135"/>
      <c r="H1276" s="137"/>
      <c r="J1276" s="138"/>
      <c r="L1276" s="152"/>
      <c r="M1276" s="152"/>
      <c r="N1276" s="134"/>
    </row>
    <row r="1277" spans="1:14" s="243" customFormat="1" x14ac:dyDescent="0.2">
      <c r="A1277" s="270"/>
      <c r="B1277" s="270"/>
      <c r="C1277" s="133"/>
      <c r="D1277" s="134"/>
      <c r="E1277" s="135"/>
      <c r="H1277" s="137"/>
      <c r="J1277" s="138"/>
      <c r="L1277" s="152"/>
      <c r="M1277" s="152"/>
      <c r="N1277" s="134"/>
    </row>
    <row r="1278" spans="1:14" s="243" customFormat="1" x14ac:dyDescent="0.2">
      <c r="A1278" s="270"/>
      <c r="B1278" s="270"/>
      <c r="C1278" s="133"/>
      <c r="D1278" s="134"/>
      <c r="E1278" s="135"/>
      <c r="H1278" s="137"/>
      <c r="J1278" s="138"/>
      <c r="L1278" s="152"/>
      <c r="M1278" s="152"/>
      <c r="N1278" s="134"/>
    </row>
    <row r="1279" spans="1:14" s="243" customFormat="1" x14ac:dyDescent="0.2">
      <c r="A1279" s="270"/>
      <c r="B1279" s="270"/>
      <c r="C1279" s="133"/>
      <c r="D1279" s="134"/>
      <c r="E1279" s="135"/>
      <c r="H1279" s="137"/>
      <c r="J1279" s="138"/>
      <c r="L1279" s="152"/>
      <c r="M1279" s="152"/>
      <c r="N1279" s="134"/>
    </row>
    <row r="1280" spans="1:14" s="243" customFormat="1" x14ac:dyDescent="0.2">
      <c r="A1280" s="270"/>
      <c r="B1280" s="270"/>
      <c r="C1280" s="133"/>
      <c r="D1280" s="134"/>
      <c r="E1280" s="135"/>
      <c r="H1280" s="137"/>
      <c r="J1280" s="138"/>
      <c r="L1280" s="152"/>
      <c r="M1280" s="152"/>
      <c r="N1280" s="134"/>
    </row>
    <row r="1281" spans="1:21" s="243" customFormat="1" x14ac:dyDescent="0.2">
      <c r="A1281" s="270"/>
      <c r="B1281" s="270"/>
      <c r="C1281" s="133"/>
      <c r="D1281" s="134"/>
      <c r="E1281" s="135"/>
      <c r="H1281" s="137"/>
      <c r="J1281" s="138"/>
      <c r="L1281" s="152"/>
      <c r="M1281" s="152"/>
      <c r="N1281" s="134"/>
    </row>
    <row r="1282" spans="1:21" s="243" customFormat="1" x14ac:dyDescent="0.2">
      <c r="A1282" s="270"/>
      <c r="B1282" s="270"/>
      <c r="C1282" s="133"/>
      <c r="D1282" s="134"/>
      <c r="E1282" s="135"/>
      <c r="H1282" s="137"/>
      <c r="J1282" s="138"/>
      <c r="L1282" s="152"/>
      <c r="M1282" s="152"/>
      <c r="N1282" s="134"/>
    </row>
    <row r="1283" spans="1:21" s="243" customFormat="1" x14ac:dyDescent="0.2">
      <c r="A1283" s="270"/>
      <c r="B1283" s="270"/>
      <c r="C1283" s="133"/>
      <c r="D1283" s="134"/>
      <c r="E1283" s="135"/>
      <c r="H1283" s="137"/>
      <c r="J1283" s="138"/>
      <c r="L1283" s="152"/>
      <c r="M1283" s="152"/>
      <c r="N1283" s="134"/>
    </row>
    <row r="1284" spans="1:21" s="243" customFormat="1" x14ac:dyDescent="0.2">
      <c r="A1284" s="270"/>
      <c r="B1284" s="270"/>
      <c r="C1284" s="133"/>
      <c r="D1284" s="134"/>
      <c r="E1284" s="135"/>
      <c r="H1284" s="137"/>
      <c r="J1284" s="138"/>
      <c r="L1284" s="152"/>
      <c r="M1284" s="152"/>
      <c r="N1284" s="134"/>
    </row>
    <row r="1285" spans="1:21" s="243" customFormat="1" x14ac:dyDescent="0.2">
      <c r="A1285" s="270"/>
      <c r="B1285" s="270"/>
      <c r="C1285" s="133"/>
      <c r="D1285" s="134"/>
      <c r="E1285" s="135"/>
      <c r="H1285" s="137"/>
      <c r="J1285" s="138"/>
      <c r="L1285" s="152"/>
      <c r="M1285" s="152"/>
      <c r="N1285" s="134"/>
    </row>
    <row r="1286" spans="1:21" s="243" customFormat="1" x14ac:dyDescent="0.2">
      <c r="A1286" s="270"/>
      <c r="B1286" s="270"/>
      <c r="C1286" s="133"/>
      <c r="D1286" s="134"/>
      <c r="E1286" s="135"/>
      <c r="H1286" s="137"/>
      <c r="J1286" s="138"/>
      <c r="L1286" s="152"/>
      <c r="M1286" s="152"/>
      <c r="N1286" s="134"/>
    </row>
    <row r="1287" spans="1:21" s="243" customFormat="1" x14ac:dyDescent="0.2">
      <c r="A1287" s="270"/>
      <c r="B1287" s="270"/>
      <c r="C1287" s="133"/>
      <c r="D1287" s="134"/>
      <c r="E1287" s="135"/>
      <c r="H1287" s="137"/>
      <c r="J1287" s="138"/>
      <c r="L1287" s="152"/>
      <c r="M1287" s="152"/>
      <c r="N1287" s="134"/>
    </row>
    <row r="1288" spans="1:21" s="243" customFormat="1" x14ac:dyDescent="0.2">
      <c r="A1288" s="270"/>
      <c r="B1288" s="270"/>
      <c r="C1288" s="133"/>
      <c r="D1288" s="134"/>
      <c r="E1288" s="135"/>
      <c r="H1288" s="137"/>
      <c r="J1288" s="138"/>
      <c r="L1288" s="152"/>
      <c r="M1288" s="152"/>
      <c r="N1288" s="134"/>
    </row>
    <row r="1289" spans="1:21" s="243" customFormat="1" x14ac:dyDescent="0.2">
      <c r="A1289" s="270"/>
      <c r="B1289" s="270"/>
      <c r="C1289" s="133"/>
      <c r="D1289" s="134"/>
      <c r="E1289" s="135"/>
      <c r="H1289" s="137"/>
      <c r="J1289" s="138"/>
      <c r="L1289" s="152"/>
      <c r="M1289" s="152"/>
      <c r="N1289" s="134"/>
    </row>
    <row r="1290" spans="1:21" s="243" customFormat="1" x14ac:dyDescent="0.2">
      <c r="A1290" s="270"/>
      <c r="B1290" s="270"/>
      <c r="C1290" s="133"/>
      <c r="D1290" s="134"/>
      <c r="E1290" s="135"/>
      <c r="H1290" s="137"/>
      <c r="J1290" s="138"/>
      <c r="L1290" s="152"/>
      <c r="M1290" s="152"/>
      <c r="N1290" s="134"/>
    </row>
    <row r="1291" spans="1:21" x14ac:dyDescent="0.2">
      <c r="F1291" s="245"/>
      <c r="G1291" s="245"/>
      <c r="I1291" s="245"/>
      <c r="J1291" s="149"/>
      <c r="K1291" s="245"/>
      <c r="L1291" s="245"/>
      <c r="M1291" s="245"/>
      <c r="O1291" s="245"/>
      <c r="P1291" s="245"/>
      <c r="Q1291" s="245"/>
      <c r="R1291" s="245"/>
      <c r="S1291" s="245"/>
      <c r="T1291" s="245"/>
      <c r="U1291" s="245"/>
    </row>
    <row r="1292" spans="1:21" x14ac:dyDescent="0.2">
      <c r="A1292" s="270"/>
      <c r="B1292" s="270"/>
      <c r="C1292" s="133"/>
      <c r="D1292" s="134"/>
      <c r="E1292" s="135"/>
      <c r="F1292" s="243"/>
      <c r="G1292" s="243"/>
      <c r="H1292" s="137"/>
      <c r="I1292" s="243"/>
      <c r="J1292" s="138"/>
      <c r="K1292" s="243"/>
      <c r="L1292" s="139"/>
      <c r="M1292" s="243"/>
      <c r="N1292" s="134"/>
      <c r="O1292" s="243"/>
      <c r="P1292" s="243"/>
      <c r="Q1292" s="243"/>
      <c r="R1292" s="243"/>
      <c r="S1292" s="243"/>
      <c r="T1292" s="243"/>
      <c r="U1292" s="243"/>
    </row>
    <row r="1293" spans="1:21" x14ac:dyDescent="0.2">
      <c r="A1293" s="270"/>
      <c r="B1293" s="270"/>
      <c r="C1293" s="133"/>
      <c r="D1293" s="134"/>
      <c r="E1293" s="135"/>
      <c r="F1293" s="243"/>
      <c r="G1293" s="243"/>
      <c r="H1293" s="137"/>
      <c r="I1293" s="243"/>
      <c r="J1293" s="138"/>
      <c r="K1293" s="243"/>
      <c r="L1293" s="139"/>
      <c r="M1293" s="243"/>
      <c r="N1293" s="134"/>
      <c r="O1293" s="243"/>
      <c r="P1293" s="243"/>
      <c r="Q1293" s="243"/>
      <c r="R1293" s="243"/>
      <c r="S1293" s="243"/>
      <c r="T1293" s="243"/>
      <c r="U1293" s="243"/>
    </row>
    <row r="1294" spans="1:21" x14ac:dyDescent="0.2">
      <c r="A1294" s="270"/>
      <c r="B1294" s="270"/>
      <c r="C1294" s="133"/>
      <c r="D1294" s="134"/>
      <c r="E1294" s="135"/>
      <c r="F1294" s="243"/>
      <c r="G1294" s="243"/>
      <c r="H1294" s="137"/>
      <c r="I1294" s="243"/>
      <c r="J1294" s="138"/>
      <c r="K1294" s="243"/>
      <c r="L1294" s="139"/>
      <c r="M1294" s="243"/>
      <c r="N1294" s="134"/>
      <c r="O1294" s="243"/>
      <c r="P1294" s="243"/>
      <c r="Q1294" s="243"/>
      <c r="R1294" s="243"/>
      <c r="S1294" s="243"/>
      <c r="T1294" s="243"/>
      <c r="U1294" s="243"/>
    </row>
    <row r="1295" spans="1:21" x14ac:dyDescent="0.2">
      <c r="A1295" s="281"/>
      <c r="B1295" s="281"/>
      <c r="C1295" s="282"/>
      <c r="D1295" s="283"/>
      <c r="E1295" s="284"/>
      <c r="F1295" s="285"/>
      <c r="G1295" s="285"/>
      <c r="H1295" s="286"/>
      <c r="I1295" s="285"/>
      <c r="J1295" s="287"/>
      <c r="K1295" s="285"/>
      <c r="L1295" s="288"/>
      <c r="M1295" s="285"/>
      <c r="N1295" s="283"/>
      <c r="O1295" s="285"/>
      <c r="P1295" s="285"/>
      <c r="Q1295" s="285"/>
      <c r="R1295" s="285"/>
      <c r="S1295" s="285"/>
      <c r="T1295" s="285"/>
      <c r="U1295" s="285"/>
    </row>
    <row r="1296" spans="1:21" s="243" customFormat="1" x14ac:dyDescent="0.2">
      <c r="A1296" s="270"/>
      <c r="B1296" s="270"/>
      <c r="C1296" s="133"/>
      <c r="D1296" s="134"/>
      <c r="E1296" s="135"/>
      <c r="H1296" s="137"/>
      <c r="J1296" s="138"/>
      <c r="L1296" s="139"/>
      <c r="M1296" s="152"/>
      <c r="N1296" s="134"/>
    </row>
    <row r="1297" spans="1:14" s="243" customFormat="1" x14ac:dyDescent="0.2">
      <c r="A1297" s="270"/>
      <c r="B1297" s="270"/>
      <c r="C1297" s="133"/>
      <c r="D1297" s="134"/>
      <c r="E1297" s="135"/>
      <c r="H1297" s="137"/>
      <c r="J1297" s="138"/>
      <c r="L1297" s="139"/>
      <c r="M1297" s="152"/>
      <c r="N1297" s="134"/>
    </row>
    <row r="1298" spans="1:14" s="243" customFormat="1" x14ac:dyDescent="0.2">
      <c r="A1298" s="270"/>
      <c r="B1298" s="270"/>
      <c r="C1298" s="133"/>
      <c r="D1298" s="134"/>
      <c r="E1298" s="135"/>
      <c r="H1298" s="137"/>
      <c r="J1298" s="138"/>
      <c r="L1298" s="139"/>
      <c r="M1298" s="152"/>
      <c r="N1298" s="134"/>
    </row>
    <row r="1299" spans="1:14" s="243" customFormat="1" x14ac:dyDescent="0.2">
      <c r="A1299" s="270"/>
      <c r="B1299" s="270"/>
      <c r="C1299" s="133"/>
      <c r="D1299" s="134"/>
      <c r="E1299" s="135"/>
      <c r="H1299" s="137"/>
      <c r="J1299" s="138"/>
      <c r="L1299" s="139"/>
      <c r="M1299" s="152"/>
      <c r="N1299" s="134"/>
    </row>
    <row r="1300" spans="1:14" s="243" customFormat="1" x14ac:dyDescent="0.2">
      <c r="A1300" s="270"/>
      <c r="B1300" s="270"/>
      <c r="C1300" s="133"/>
      <c r="D1300" s="134"/>
      <c r="E1300" s="135"/>
      <c r="H1300" s="137"/>
      <c r="J1300" s="138"/>
      <c r="L1300" s="139"/>
      <c r="M1300" s="152"/>
      <c r="N1300" s="134"/>
    </row>
    <row r="1301" spans="1:14" s="243" customFormat="1" x14ac:dyDescent="0.2">
      <c r="A1301" s="270"/>
      <c r="B1301" s="270"/>
      <c r="C1301" s="133"/>
      <c r="D1301" s="134"/>
      <c r="E1301" s="135"/>
      <c r="H1301" s="137"/>
      <c r="J1301" s="138"/>
      <c r="L1301" s="139"/>
      <c r="M1301" s="152"/>
      <c r="N1301" s="134"/>
    </row>
    <row r="1302" spans="1:14" s="243" customFormat="1" x14ac:dyDescent="0.2">
      <c r="A1302" s="270"/>
      <c r="B1302" s="270"/>
      <c r="C1302" s="133"/>
      <c r="D1302" s="134"/>
      <c r="E1302" s="135"/>
      <c r="H1302" s="137"/>
      <c r="J1302" s="138"/>
      <c r="L1302" s="139"/>
      <c r="M1302" s="152"/>
      <c r="N1302" s="134"/>
    </row>
    <row r="1303" spans="1:14" s="243" customFormat="1" x14ac:dyDescent="0.2">
      <c r="A1303" s="270"/>
      <c r="B1303" s="270"/>
      <c r="C1303" s="133"/>
      <c r="D1303" s="134"/>
      <c r="E1303" s="135"/>
      <c r="H1303" s="137"/>
      <c r="J1303" s="138"/>
      <c r="L1303" s="139"/>
      <c r="M1303" s="152"/>
      <c r="N1303" s="134"/>
    </row>
    <row r="1304" spans="1:14" s="243" customFormat="1" x14ac:dyDescent="0.2">
      <c r="A1304" s="270"/>
      <c r="B1304" s="270"/>
      <c r="C1304" s="133"/>
      <c r="D1304" s="134"/>
      <c r="E1304" s="135"/>
      <c r="H1304" s="137"/>
      <c r="J1304" s="138"/>
      <c r="L1304" s="139"/>
      <c r="M1304" s="152"/>
      <c r="N1304" s="134"/>
    </row>
    <row r="1305" spans="1:14" s="243" customFormat="1" x14ac:dyDescent="0.2">
      <c r="A1305" s="270"/>
      <c r="B1305" s="270"/>
      <c r="C1305" s="133"/>
      <c r="D1305" s="134"/>
      <c r="E1305" s="135"/>
      <c r="H1305" s="137"/>
      <c r="J1305" s="138"/>
      <c r="L1305" s="139"/>
      <c r="M1305" s="152"/>
      <c r="N1305" s="134"/>
    </row>
    <row r="1306" spans="1:14" s="243" customFormat="1" x14ac:dyDescent="0.2">
      <c r="A1306" s="270"/>
      <c r="B1306" s="270"/>
      <c r="C1306" s="133"/>
      <c r="D1306" s="134"/>
      <c r="E1306" s="135"/>
      <c r="H1306" s="137"/>
      <c r="J1306" s="138"/>
      <c r="L1306" s="139"/>
      <c r="M1306" s="152"/>
      <c r="N1306" s="134"/>
    </row>
    <row r="1307" spans="1:14" s="243" customFormat="1" x14ac:dyDescent="0.2">
      <c r="A1307" s="270"/>
      <c r="B1307" s="270"/>
      <c r="C1307" s="133"/>
      <c r="D1307" s="134"/>
      <c r="E1307" s="135"/>
      <c r="H1307" s="137"/>
      <c r="J1307" s="138"/>
      <c r="L1307" s="139"/>
      <c r="M1307" s="152"/>
      <c r="N1307" s="134"/>
    </row>
    <row r="1308" spans="1:14" s="243" customFormat="1" x14ac:dyDescent="0.2">
      <c r="A1308" s="270"/>
      <c r="B1308" s="270"/>
      <c r="C1308" s="133"/>
      <c r="D1308" s="134"/>
      <c r="E1308" s="135"/>
      <c r="H1308" s="137"/>
      <c r="J1308" s="138"/>
      <c r="L1308" s="139"/>
      <c r="M1308" s="152"/>
      <c r="N1308" s="134"/>
    </row>
    <row r="1309" spans="1:14" s="243" customFormat="1" x14ac:dyDescent="0.2">
      <c r="A1309" s="270"/>
      <c r="B1309" s="270"/>
      <c r="C1309" s="133"/>
      <c r="D1309" s="134"/>
      <c r="E1309" s="135"/>
      <c r="H1309" s="137"/>
      <c r="J1309" s="138"/>
      <c r="L1309" s="139"/>
      <c r="M1309" s="152"/>
      <c r="N1309" s="134"/>
    </row>
    <row r="1310" spans="1:14" s="243" customFormat="1" x14ac:dyDescent="0.2">
      <c r="A1310" s="270"/>
      <c r="B1310" s="270"/>
      <c r="C1310" s="133"/>
      <c r="D1310" s="134"/>
      <c r="E1310" s="135"/>
      <c r="H1310" s="137"/>
      <c r="J1310" s="138"/>
      <c r="L1310" s="139"/>
      <c r="M1310" s="152"/>
      <c r="N1310" s="134"/>
    </row>
    <row r="1311" spans="1:14" s="243" customFormat="1" x14ac:dyDescent="0.2">
      <c r="A1311" s="270"/>
      <c r="B1311" s="270"/>
      <c r="C1311" s="133"/>
      <c r="D1311" s="134"/>
      <c r="E1311" s="135"/>
      <c r="H1311" s="137"/>
      <c r="J1311" s="138"/>
      <c r="L1311" s="139"/>
      <c r="M1311" s="152"/>
      <c r="N1311" s="134"/>
    </row>
    <row r="1312" spans="1:14" s="243" customFormat="1" x14ac:dyDescent="0.2">
      <c r="A1312" s="270"/>
      <c r="B1312" s="270"/>
      <c r="C1312" s="133"/>
      <c r="D1312" s="134"/>
      <c r="E1312" s="135"/>
      <c r="H1312" s="137"/>
      <c r="J1312" s="138"/>
      <c r="L1312" s="139"/>
      <c r="M1312" s="152"/>
      <c r="N1312" s="134"/>
    </row>
    <row r="1313" spans="1:14" s="243" customFormat="1" x14ac:dyDescent="0.2">
      <c r="A1313" s="270"/>
      <c r="B1313" s="270"/>
      <c r="C1313" s="133"/>
      <c r="D1313" s="134"/>
      <c r="E1313" s="135"/>
      <c r="H1313" s="137"/>
      <c r="J1313" s="138"/>
      <c r="L1313" s="139"/>
      <c r="M1313" s="152"/>
      <c r="N1313" s="152"/>
    </row>
    <row r="1314" spans="1:14" s="243" customFormat="1" x14ac:dyDescent="0.2">
      <c r="A1314" s="270"/>
      <c r="B1314" s="270"/>
      <c r="C1314" s="133"/>
      <c r="D1314" s="134"/>
      <c r="E1314" s="135"/>
      <c r="H1314" s="137"/>
      <c r="J1314" s="138"/>
      <c r="L1314" s="139"/>
      <c r="M1314" s="152"/>
      <c r="N1314" s="134"/>
    </row>
    <row r="1315" spans="1:14" s="243" customFormat="1" x14ac:dyDescent="0.2">
      <c r="A1315" s="270"/>
      <c r="B1315" s="270"/>
      <c r="C1315" s="133"/>
      <c r="D1315" s="134"/>
      <c r="E1315" s="135"/>
      <c r="H1315" s="137"/>
      <c r="J1315" s="138"/>
      <c r="L1315" s="139"/>
      <c r="M1315" s="152"/>
      <c r="N1315" s="152"/>
    </row>
    <row r="1316" spans="1:14" s="243" customFormat="1" x14ac:dyDescent="0.2">
      <c r="A1316" s="270"/>
      <c r="B1316" s="270"/>
      <c r="C1316" s="133"/>
      <c r="D1316" s="134"/>
      <c r="E1316" s="135"/>
      <c r="H1316" s="137"/>
      <c r="J1316" s="138"/>
      <c r="L1316" s="139"/>
      <c r="M1316" s="152"/>
      <c r="N1316" s="152"/>
    </row>
    <row r="1317" spans="1:14" s="243" customFormat="1" x14ac:dyDescent="0.2">
      <c r="A1317" s="270"/>
      <c r="B1317" s="270"/>
      <c r="C1317" s="133"/>
      <c r="D1317" s="134"/>
      <c r="E1317" s="135"/>
      <c r="H1317" s="137"/>
      <c r="J1317" s="138"/>
      <c r="L1317" s="139"/>
      <c r="M1317" s="152"/>
      <c r="N1317" s="152"/>
    </row>
    <row r="1318" spans="1:14" s="243" customFormat="1" x14ac:dyDescent="0.2">
      <c r="A1318" s="270"/>
      <c r="B1318" s="270"/>
      <c r="C1318" s="133"/>
      <c r="D1318" s="134"/>
      <c r="E1318" s="135"/>
      <c r="H1318" s="137"/>
      <c r="J1318" s="138"/>
      <c r="L1318" s="139"/>
      <c r="M1318" s="152"/>
      <c r="N1318" s="152"/>
    </row>
    <row r="1319" spans="1:14" s="243" customFormat="1" x14ac:dyDescent="0.2">
      <c r="A1319" s="270"/>
      <c r="B1319" s="270"/>
      <c r="C1319" s="133"/>
      <c r="D1319" s="134"/>
      <c r="E1319" s="135"/>
      <c r="H1319" s="137"/>
      <c r="J1319" s="138"/>
      <c r="L1319" s="139"/>
      <c r="N1319" s="134"/>
    </row>
    <row r="1320" spans="1:14" s="243" customFormat="1" x14ac:dyDescent="0.2">
      <c r="A1320" s="270"/>
      <c r="B1320" s="270"/>
      <c r="C1320" s="133"/>
      <c r="D1320" s="134"/>
      <c r="E1320" s="135"/>
      <c r="H1320" s="137"/>
      <c r="J1320" s="138"/>
      <c r="L1320" s="139"/>
      <c r="N1320" s="134"/>
    </row>
    <row r="1321" spans="1:14" s="243" customFormat="1" x14ac:dyDescent="0.2">
      <c r="A1321" s="270"/>
      <c r="B1321" s="270"/>
      <c r="C1321" s="133"/>
      <c r="D1321" s="134"/>
      <c r="E1321" s="135"/>
      <c r="H1321" s="137"/>
      <c r="J1321" s="138"/>
      <c r="L1321" s="139"/>
      <c r="N1321" s="134"/>
    </row>
    <row r="1322" spans="1:14" s="243" customFormat="1" x14ac:dyDescent="0.2">
      <c r="A1322" s="270"/>
      <c r="B1322" s="270"/>
      <c r="C1322" s="133"/>
      <c r="D1322" s="134"/>
      <c r="E1322" s="135"/>
      <c r="H1322" s="137"/>
      <c r="J1322" s="138"/>
      <c r="L1322" s="139"/>
      <c r="N1322" s="134"/>
    </row>
    <row r="1323" spans="1:14" s="243" customFormat="1" x14ac:dyDescent="0.2">
      <c r="A1323" s="270"/>
      <c r="B1323" s="270"/>
      <c r="C1323" s="133"/>
      <c r="D1323" s="134"/>
      <c r="E1323" s="135"/>
      <c r="H1323" s="137"/>
      <c r="J1323" s="138"/>
      <c r="L1323" s="139"/>
      <c r="N1323" s="134"/>
    </row>
    <row r="1324" spans="1:14" s="243" customFormat="1" x14ac:dyDescent="0.2">
      <c r="A1324" s="270"/>
      <c r="B1324" s="270"/>
      <c r="C1324" s="133"/>
      <c r="D1324" s="134"/>
      <c r="E1324" s="135"/>
      <c r="H1324" s="137"/>
      <c r="J1324" s="138"/>
      <c r="L1324" s="139"/>
      <c r="N1324" s="134"/>
    </row>
    <row r="1325" spans="1:14" s="243" customFormat="1" x14ac:dyDescent="0.2">
      <c r="A1325" s="270"/>
      <c r="B1325" s="270"/>
      <c r="C1325" s="133"/>
      <c r="D1325" s="134"/>
      <c r="E1325" s="135"/>
      <c r="H1325" s="137"/>
      <c r="J1325" s="138"/>
      <c r="L1325" s="139"/>
      <c r="N1325" s="134"/>
    </row>
    <row r="1326" spans="1:14" s="243" customFormat="1" x14ac:dyDescent="0.2">
      <c r="A1326" s="270"/>
      <c r="B1326" s="270"/>
      <c r="C1326" s="133"/>
      <c r="D1326" s="134"/>
      <c r="E1326" s="135"/>
      <c r="H1326" s="137"/>
      <c r="J1326" s="138"/>
      <c r="L1326" s="139"/>
      <c r="N1326" s="134"/>
    </row>
    <row r="1327" spans="1:14" s="243" customFormat="1" x14ac:dyDescent="0.2">
      <c r="A1327" s="270"/>
      <c r="B1327" s="270"/>
      <c r="C1327" s="133"/>
      <c r="D1327" s="134"/>
      <c r="E1327" s="135"/>
      <c r="H1327" s="137"/>
      <c r="J1327" s="138"/>
      <c r="L1327" s="139"/>
      <c r="N1327" s="134"/>
    </row>
    <row r="1328" spans="1:14" s="243" customFormat="1" x14ac:dyDescent="0.2">
      <c r="A1328" s="270"/>
      <c r="B1328" s="270"/>
      <c r="C1328" s="133"/>
      <c r="D1328" s="134"/>
      <c r="E1328" s="135"/>
      <c r="H1328" s="137"/>
      <c r="J1328" s="138"/>
      <c r="L1328" s="139"/>
      <c r="N1328" s="134"/>
    </row>
    <row r="1329" spans="1:14" s="243" customFormat="1" x14ac:dyDescent="0.2">
      <c r="A1329" s="270"/>
      <c r="B1329" s="270"/>
      <c r="C1329" s="133"/>
      <c r="D1329" s="134"/>
      <c r="E1329" s="135"/>
      <c r="H1329" s="137"/>
      <c r="J1329" s="138"/>
      <c r="L1329" s="139"/>
      <c r="N1329" s="134"/>
    </row>
    <row r="1330" spans="1:14" s="243" customFormat="1" x14ac:dyDescent="0.2">
      <c r="A1330" s="270"/>
      <c r="B1330" s="270"/>
      <c r="C1330" s="133"/>
      <c r="D1330" s="134"/>
      <c r="E1330" s="135"/>
      <c r="H1330" s="137"/>
      <c r="J1330" s="138"/>
      <c r="L1330" s="139"/>
      <c r="N1330" s="134"/>
    </row>
    <row r="1331" spans="1:14" s="243" customFormat="1" x14ac:dyDescent="0.2">
      <c r="A1331" s="270"/>
      <c r="B1331" s="270"/>
      <c r="C1331" s="133"/>
      <c r="D1331" s="134"/>
      <c r="E1331" s="135"/>
      <c r="H1331" s="137"/>
      <c r="J1331" s="138"/>
      <c r="L1331" s="139"/>
      <c r="N1331" s="134"/>
    </row>
    <row r="1332" spans="1:14" s="243" customFormat="1" x14ac:dyDescent="0.2">
      <c r="A1332" s="270"/>
      <c r="B1332" s="270"/>
      <c r="C1332" s="133"/>
      <c r="D1332" s="134"/>
      <c r="E1332" s="135"/>
      <c r="H1332" s="137"/>
      <c r="J1332" s="138"/>
      <c r="L1332" s="139"/>
      <c r="N1332" s="134"/>
    </row>
    <row r="1333" spans="1:14" s="243" customFormat="1" x14ac:dyDescent="0.2">
      <c r="A1333" s="270"/>
      <c r="B1333" s="270"/>
      <c r="C1333" s="133"/>
      <c r="D1333" s="134"/>
      <c r="E1333" s="135"/>
      <c r="H1333" s="137"/>
      <c r="J1333" s="138"/>
      <c r="L1333" s="139"/>
      <c r="N1333" s="134"/>
    </row>
    <row r="1334" spans="1:14" s="243" customFormat="1" x14ac:dyDescent="0.2">
      <c r="A1334" s="270"/>
      <c r="B1334" s="270"/>
      <c r="C1334" s="133"/>
      <c r="D1334" s="134"/>
      <c r="E1334" s="135"/>
      <c r="H1334" s="137"/>
      <c r="J1334" s="138"/>
      <c r="L1334" s="139"/>
      <c r="N1334" s="134"/>
    </row>
    <row r="1335" spans="1:14" s="243" customFormat="1" x14ac:dyDescent="0.2">
      <c r="A1335" s="270"/>
      <c r="B1335" s="270"/>
      <c r="C1335" s="133"/>
      <c r="D1335" s="134"/>
      <c r="E1335" s="135"/>
      <c r="H1335" s="137"/>
      <c r="J1335" s="138"/>
      <c r="L1335" s="139"/>
      <c r="N1335" s="134"/>
    </row>
    <row r="1336" spans="1:14" s="243" customFormat="1" x14ac:dyDescent="0.2">
      <c r="A1336" s="270"/>
      <c r="B1336" s="270"/>
      <c r="C1336" s="133"/>
      <c r="D1336" s="134"/>
      <c r="E1336" s="135"/>
      <c r="H1336" s="137"/>
      <c r="J1336" s="138"/>
      <c r="L1336" s="139"/>
      <c r="N1336" s="134"/>
    </row>
    <row r="1337" spans="1:14" s="243" customFormat="1" x14ac:dyDescent="0.2">
      <c r="A1337" s="270"/>
      <c r="B1337" s="270"/>
      <c r="C1337" s="133"/>
      <c r="D1337" s="134"/>
      <c r="E1337" s="135"/>
      <c r="H1337" s="137"/>
      <c r="J1337" s="138"/>
      <c r="L1337" s="139"/>
      <c r="N1337" s="134"/>
    </row>
    <row r="1338" spans="1:14" s="243" customFormat="1" x14ac:dyDescent="0.2">
      <c r="A1338" s="270"/>
      <c r="B1338" s="270"/>
      <c r="C1338" s="133"/>
      <c r="D1338" s="134"/>
      <c r="E1338" s="135"/>
      <c r="H1338" s="137"/>
      <c r="J1338" s="138"/>
      <c r="L1338" s="139"/>
      <c r="N1338" s="134"/>
    </row>
    <row r="1339" spans="1:14" s="243" customFormat="1" x14ac:dyDescent="0.2">
      <c r="A1339" s="270"/>
      <c r="B1339" s="270"/>
      <c r="C1339" s="133"/>
      <c r="D1339" s="134"/>
      <c r="E1339" s="135"/>
      <c r="H1339" s="137"/>
      <c r="J1339" s="138"/>
      <c r="L1339" s="139"/>
      <c r="N1339" s="134"/>
    </row>
    <row r="1340" spans="1:14" s="243" customFormat="1" x14ac:dyDescent="0.2">
      <c r="A1340" s="270"/>
      <c r="B1340" s="270"/>
      <c r="C1340" s="133"/>
      <c r="D1340" s="134"/>
      <c r="E1340" s="135"/>
      <c r="H1340" s="137"/>
      <c r="J1340" s="138"/>
      <c r="L1340" s="152"/>
      <c r="M1340" s="152"/>
      <c r="N1340" s="134"/>
    </row>
    <row r="1341" spans="1:14" s="243" customFormat="1" x14ac:dyDescent="0.2">
      <c r="A1341" s="270"/>
      <c r="B1341" s="270"/>
      <c r="C1341" s="133"/>
      <c r="D1341" s="134"/>
      <c r="E1341" s="135"/>
      <c r="H1341" s="137"/>
      <c r="J1341" s="138"/>
      <c r="L1341" s="152"/>
      <c r="M1341" s="152"/>
      <c r="N1341" s="134"/>
    </row>
    <row r="1342" spans="1:14" s="243" customFormat="1" x14ac:dyDescent="0.2">
      <c r="A1342" s="270"/>
      <c r="B1342" s="270"/>
      <c r="C1342" s="133"/>
      <c r="D1342" s="134"/>
      <c r="E1342" s="135"/>
      <c r="H1342" s="137"/>
      <c r="J1342" s="138"/>
      <c r="L1342" s="152"/>
      <c r="M1342" s="152"/>
      <c r="N1342" s="134"/>
    </row>
    <row r="1343" spans="1:14" s="243" customFormat="1" x14ac:dyDescent="0.2">
      <c r="A1343" s="270"/>
      <c r="B1343" s="270"/>
      <c r="C1343" s="133"/>
      <c r="D1343" s="134"/>
      <c r="E1343" s="135"/>
      <c r="H1343" s="137"/>
      <c r="J1343" s="138"/>
      <c r="L1343" s="152"/>
      <c r="M1343" s="152"/>
      <c r="N1343" s="134"/>
    </row>
    <row r="1344" spans="1:14" s="243" customFormat="1" x14ac:dyDescent="0.2">
      <c r="A1344" s="270"/>
      <c r="B1344" s="270"/>
      <c r="C1344" s="133"/>
      <c r="D1344" s="134"/>
      <c r="E1344" s="135"/>
      <c r="H1344" s="137"/>
      <c r="J1344" s="138"/>
      <c r="L1344" s="152"/>
      <c r="M1344" s="152"/>
      <c r="N1344" s="134"/>
    </row>
    <row r="1345" spans="1:14" s="243" customFormat="1" x14ac:dyDescent="0.2">
      <c r="A1345" s="270"/>
      <c r="B1345" s="270"/>
      <c r="C1345" s="133"/>
      <c r="D1345" s="134"/>
      <c r="E1345" s="135"/>
      <c r="H1345" s="137"/>
      <c r="J1345" s="138"/>
      <c r="L1345" s="152"/>
      <c r="M1345" s="152"/>
      <c r="N1345" s="134"/>
    </row>
    <row r="1346" spans="1:14" s="243" customFormat="1" x14ac:dyDescent="0.2">
      <c r="A1346" s="270"/>
      <c r="B1346" s="270"/>
      <c r="C1346" s="133"/>
      <c r="D1346" s="134"/>
      <c r="E1346" s="135"/>
      <c r="H1346" s="137"/>
      <c r="J1346" s="138"/>
      <c r="L1346" s="152"/>
      <c r="M1346" s="152"/>
      <c r="N1346" s="134"/>
    </row>
    <row r="1347" spans="1:14" s="243" customFormat="1" x14ac:dyDescent="0.2">
      <c r="A1347" s="270"/>
      <c r="B1347" s="270"/>
      <c r="C1347" s="133"/>
      <c r="D1347" s="134"/>
      <c r="E1347" s="135"/>
      <c r="H1347" s="137"/>
      <c r="J1347" s="138"/>
      <c r="L1347" s="152"/>
      <c r="M1347" s="152"/>
      <c r="N1347" s="134"/>
    </row>
    <row r="1348" spans="1:14" s="243" customFormat="1" x14ac:dyDescent="0.2">
      <c r="A1348" s="270"/>
      <c r="B1348" s="270"/>
      <c r="C1348" s="133"/>
      <c r="D1348" s="134"/>
      <c r="E1348" s="135"/>
      <c r="H1348" s="137"/>
      <c r="J1348" s="138"/>
      <c r="L1348" s="152"/>
      <c r="M1348" s="152"/>
      <c r="N1348" s="134"/>
    </row>
    <row r="1349" spans="1:14" s="243" customFormat="1" x14ac:dyDescent="0.2">
      <c r="A1349" s="270"/>
      <c r="B1349" s="270"/>
      <c r="C1349" s="133"/>
      <c r="D1349" s="134"/>
      <c r="E1349" s="135"/>
      <c r="H1349" s="137"/>
      <c r="J1349" s="138"/>
      <c r="L1349" s="152"/>
      <c r="M1349" s="152"/>
      <c r="N1349" s="134"/>
    </row>
    <row r="1350" spans="1:14" s="243" customFormat="1" x14ac:dyDescent="0.2">
      <c r="A1350" s="270"/>
      <c r="B1350" s="270"/>
      <c r="C1350" s="133"/>
      <c r="D1350" s="134"/>
      <c r="E1350" s="135"/>
      <c r="H1350" s="137"/>
      <c r="J1350" s="138"/>
      <c r="L1350" s="152"/>
      <c r="M1350" s="152"/>
      <c r="N1350" s="134"/>
    </row>
    <row r="1351" spans="1:14" s="243" customFormat="1" x14ac:dyDescent="0.2">
      <c r="A1351" s="270"/>
      <c r="B1351" s="270"/>
      <c r="C1351" s="133"/>
      <c r="D1351" s="134"/>
      <c r="E1351" s="135"/>
      <c r="H1351" s="137"/>
      <c r="J1351" s="138"/>
      <c r="L1351" s="152"/>
      <c r="M1351" s="152"/>
      <c r="N1351" s="134"/>
    </row>
    <row r="1352" spans="1:14" s="243" customFormat="1" x14ac:dyDescent="0.2">
      <c r="A1352" s="270"/>
      <c r="B1352" s="270"/>
      <c r="C1352" s="133"/>
      <c r="D1352" s="134"/>
      <c r="E1352" s="135"/>
      <c r="H1352" s="137"/>
      <c r="J1352" s="138"/>
      <c r="L1352" s="152"/>
      <c r="M1352" s="152"/>
      <c r="N1352" s="134"/>
    </row>
    <row r="1353" spans="1:14" s="243" customFormat="1" x14ac:dyDescent="0.2">
      <c r="A1353" s="270"/>
      <c r="B1353" s="270"/>
      <c r="C1353" s="133"/>
      <c r="D1353" s="134"/>
      <c r="E1353" s="135"/>
      <c r="H1353" s="137"/>
      <c r="J1353" s="138"/>
      <c r="L1353" s="152"/>
      <c r="M1353" s="152"/>
      <c r="N1353" s="134"/>
    </row>
    <row r="1354" spans="1:14" s="243" customFormat="1" x14ac:dyDescent="0.2">
      <c r="A1354" s="270"/>
      <c r="B1354" s="270"/>
      <c r="C1354" s="133"/>
      <c r="D1354" s="134"/>
      <c r="E1354" s="135"/>
      <c r="H1354" s="137"/>
      <c r="J1354" s="138"/>
      <c r="L1354" s="152"/>
      <c r="M1354" s="152"/>
      <c r="N1354" s="134"/>
    </row>
    <row r="1355" spans="1:14" s="243" customFormat="1" x14ac:dyDescent="0.2">
      <c r="A1355" s="270"/>
      <c r="B1355" s="270"/>
      <c r="C1355" s="133"/>
      <c r="D1355" s="134"/>
      <c r="E1355" s="135"/>
      <c r="H1355" s="137"/>
      <c r="J1355" s="138"/>
      <c r="L1355" s="152"/>
      <c r="M1355" s="152"/>
      <c r="N1355" s="134"/>
    </row>
    <row r="1356" spans="1:14" s="243" customFormat="1" x14ac:dyDescent="0.2">
      <c r="A1356" s="270"/>
      <c r="B1356" s="270"/>
      <c r="C1356" s="133"/>
      <c r="D1356" s="134"/>
      <c r="E1356" s="135"/>
      <c r="H1356" s="137"/>
      <c r="J1356" s="138"/>
      <c r="L1356" s="152"/>
      <c r="M1356" s="152"/>
      <c r="N1356" s="134"/>
    </row>
    <row r="1357" spans="1:14" s="243" customFormat="1" x14ac:dyDescent="0.2">
      <c r="A1357" s="270"/>
      <c r="B1357" s="270"/>
      <c r="C1357" s="133"/>
      <c r="D1357" s="134"/>
      <c r="E1357" s="135"/>
      <c r="H1357" s="137"/>
      <c r="J1357" s="138"/>
      <c r="L1357" s="152"/>
      <c r="M1357" s="152"/>
      <c r="N1357" s="134"/>
    </row>
    <row r="1358" spans="1:14" s="243" customFormat="1" x14ac:dyDescent="0.2">
      <c r="A1358" s="270"/>
      <c r="B1358" s="270"/>
      <c r="C1358" s="133"/>
      <c r="D1358" s="134"/>
      <c r="E1358" s="135"/>
      <c r="H1358" s="137"/>
      <c r="J1358" s="138"/>
      <c r="L1358" s="139"/>
      <c r="N1358" s="139"/>
    </row>
    <row r="1359" spans="1:14" s="243" customFormat="1" x14ac:dyDescent="0.2">
      <c r="A1359" s="270"/>
      <c r="B1359" s="270"/>
      <c r="C1359" s="133"/>
      <c r="D1359" s="134"/>
      <c r="E1359" s="135"/>
      <c r="H1359" s="137"/>
      <c r="J1359" s="138"/>
      <c r="L1359" s="139"/>
      <c r="N1359" s="139"/>
    </row>
    <row r="1360" spans="1:14" s="243" customFormat="1" x14ac:dyDescent="0.2">
      <c r="A1360" s="270"/>
      <c r="B1360" s="270"/>
      <c r="C1360" s="133"/>
      <c r="D1360" s="134"/>
      <c r="E1360" s="135"/>
      <c r="H1360" s="137"/>
      <c r="J1360" s="138"/>
      <c r="L1360" s="139"/>
      <c r="N1360" s="139"/>
    </row>
    <row r="1361" spans="1:21" s="243" customFormat="1" x14ac:dyDescent="0.2">
      <c r="A1361" s="270"/>
      <c r="B1361" s="264"/>
      <c r="C1361" s="133"/>
      <c r="D1361" s="266"/>
      <c r="E1361" s="264"/>
      <c r="F1361" s="268"/>
      <c r="G1361" s="264"/>
      <c r="H1361" s="264"/>
      <c r="I1361" s="264"/>
      <c r="J1361" s="264"/>
      <c r="K1361" s="264"/>
      <c r="L1361" s="266"/>
      <c r="M1361" s="264"/>
      <c r="N1361" s="266"/>
      <c r="O1361" s="264"/>
      <c r="P1361" s="264"/>
      <c r="Q1361" s="264"/>
      <c r="R1361" s="264"/>
      <c r="S1361" s="264"/>
      <c r="T1361" s="264"/>
      <c r="U1361" s="264"/>
    </row>
    <row r="1362" spans="1:21" s="243" customFormat="1" x14ac:dyDescent="0.2">
      <c r="A1362" s="270"/>
      <c r="B1362" s="264"/>
      <c r="C1362" s="133"/>
      <c r="D1362" s="266"/>
      <c r="E1362" s="264"/>
      <c r="F1362" s="268"/>
      <c r="G1362" s="264"/>
      <c r="H1362" s="264"/>
      <c r="I1362" s="264"/>
      <c r="J1362" s="264"/>
      <c r="K1362" s="264"/>
      <c r="L1362" s="266"/>
      <c r="M1362" s="264"/>
      <c r="N1362" s="266"/>
      <c r="O1362" s="264"/>
      <c r="P1362" s="264"/>
      <c r="Q1362" s="264"/>
      <c r="R1362" s="264"/>
      <c r="S1362" s="264"/>
      <c r="T1362" s="264"/>
      <c r="U1362" s="264"/>
    </row>
    <row r="1363" spans="1:21" s="243" customFormat="1" x14ac:dyDescent="0.2">
      <c r="A1363" s="270"/>
      <c r="B1363" s="264"/>
      <c r="C1363" s="133"/>
      <c r="D1363" s="266"/>
      <c r="E1363" s="264"/>
      <c r="F1363" s="264"/>
      <c r="G1363" s="264"/>
      <c r="H1363" s="264"/>
      <c r="J1363" s="264"/>
      <c r="K1363" s="264"/>
      <c r="L1363" s="266"/>
      <c r="M1363" s="264"/>
      <c r="N1363" s="266"/>
      <c r="O1363" s="264"/>
      <c r="P1363" s="264"/>
      <c r="Q1363" s="264"/>
      <c r="R1363" s="264"/>
      <c r="S1363" s="264"/>
      <c r="T1363" s="264"/>
      <c r="U1363" s="264"/>
    </row>
    <row r="1364" spans="1:21" s="243" customFormat="1" x14ac:dyDescent="0.2">
      <c r="A1364" s="270"/>
      <c r="B1364" s="264"/>
      <c r="C1364" s="133"/>
      <c r="D1364" s="266"/>
      <c r="E1364" s="264"/>
      <c r="F1364" s="268"/>
      <c r="G1364" s="264"/>
      <c r="H1364" s="264"/>
      <c r="I1364" s="264"/>
      <c r="J1364" s="255"/>
      <c r="K1364" s="264"/>
      <c r="L1364" s="266"/>
      <c r="M1364" s="264"/>
      <c r="N1364" s="266"/>
      <c r="O1364" s="264"/>
      <c r="P1364" s="264"/>
      <c r="Q1364" s="264"/>
      <c r="R1364" s="264"/>
      <c r="S1364" s="264"/>
      <c r="T1364" s="264"/>
      <c r="U1364" s="264"/>
    </row>
    <row r="1365" spans="1:21" s="243" customFormat="1" x14ac:dyDescent="0.2">
      <c r="A1365" s="270"/>
      <c r="B1365" s="264"/>
      <c r="C1365" s="133"/>
      <c r="D1365" s="266"/>
      <c r="E1365" s="264"/>
      <c r="F1365" s="264"/>
      <c r="G1365" s="264"/>
      <c r="H1365" s="264"/>
      <c r="J1365" s="268"/>
      <c r="K1365" s="264"/>
      <c r="L1365" s="266"/>
      <c r="M1365" s="264"/>
      <c r="N1365" s="266"/>
      <c r="O1365" s="264"/>
      <c r="P1365" s="264"/>
      <c r="Q1365" s="264"/>
      <c r="R1365" s="264"/>
      <c r="S1365" s="264"/>
      <c r="T1365" s="264"/>
      <c r="U1365" s="264"/>
    </row>
    <row r="1366" spans="1:21" s="243" customFormat="1" x14ac:dyDescent="0.2">
      <c r="A1366" s="270"/>
      <c r="B1366" s="264"/>
      <c r="C1366" s="133"/>
      <c r="D1366" s="266"/>
      <c r="E1366" s="264"/>
      <c r="F1366" s="268"/>
      <c r="G1366" s="264"/>
      <c r="H1366" s="264"/>
      <c r="I1366" s="264"/>
      <c r="J1366" s="268"/>
      <c r="K1366" s="264"/>
      <c r="L1366" s="266"/>
      <c r="M1366" s="264"/>
      <c r="N1366" s="266"/>
      <c r="O1366" s="264"/>
      <c r="P1366" s="264"/>
      <c r="Q1366" s="264"/>
      <c r="R1366" s="264"/>
      <c r="S1366" s="264"/>
      <c r="T1366" s="264"/>
      <c r="U1366" s="264"/>
    </row>
    <row r="1367" spans="1:21" s="243" customFormat="1" x14ac:dyDescent="0.2">
      <c r="A1367" s="270"/>
      <c r="B1367" s="270"/>
      <c r="C1367" s="133"/>
      <c r="D1367" s="134"/>
      <c r="E1367" s="135"/>
      <c r="H1367" s="137"/>
      <c r="J1367" s="138"/>
      <c r="L1367" s="139"/>
      <c r="N1367" s="134"/>
    </row>
    <row r="1368" spans="1:21" s="243" customFormat="1" x14ac:dyDescent="0.2">
      <c r="A1368" s="270"/>
      <c r="B1368" s="270"/>
      <c r="C1368" s="133"/>
      <c r="D1368" s="134"/>
      <c r="E1368" s="135"/>
      <c r="H1368" s="137"/>
      <c r="J1368" s="138"/>
      <c r="L1368" s="139"/>
      <c r="N1368" s="139"/>
    </row>
    <row r="1369" spans="1:21" s="243" customFormat="1" x14ac:dyDescent="0.2">
      <c r="A1369" s="270"/>
      <c r="B1369" s="270"/>
      <c r="C1369" s="133"/>
      <c r="D1369" s="134"/>
      <c r="E1369" s="135"/>
      <c r="H1369" s="137"/>
      <c r="J1369" s="138"/>
      <c r="L1369" s="139"/>
      <c r="N1369" s="139"/>
    </row>
    <row r="1370" spans="1:21" s="243" customFormat="1" x14ac:dyDescent="0.2">
      <c r="A1370" s="270"/>
      <c r="B1370" s="270"/>
      <c r="C1370" s="133"/>
      <c r="D1370" s="134"/>
      <c r="E1370" s="135"/>
      <c r="H1370" s="137"/>
      <c r="J1370" s="138"/>
      <c r="L1370" s="139"/>
      <c r="N1370" s="139"/>
    </row>
    <row r="1371" spans="1:21" s="243" customFormat="1" x14ac:dyDescent="0.2">
      <c r="A1371" s="270"/>
      <c r="B1371" s="270"/>
      <c r="C1371" s="133"/>
      <c r="D1371" s="134"/>
      <c r="E1371" s="135"/>
      <c r="H1371" s="137"/>
      <c r="J1371" s="138"/>
      <c r="L1371" s="139"/>
      <c r="N1371" s="139"/>
    </row>
    <row r="1372" spans="1:21" s="243" customFormat="1" x14ac:dyDescent="0.2">
      <c r="A1372" s="270"/>
      <c r="B1372" s="270"/>
      <c r="C1372" s="133"/>
      <c r="D1372" s="134"/>
      <c r="E1372" s="135"/>
      <c r="H1372" s="137"/>
      <c r="J1372" s="138"/>
      <c r="L1372" s="139"/>
      <c r="N1372" s="139"/>
    </row>
    <row r="1373" spans="1:21" s="243" customFormat="1" x14ac:dyDescent="0.2">
      <c r="A1373" s="270"/>
      <c r="B1373" s="270"/>
      <c r="C1373" s="133"/>
      <c r="D1373" s="134"/>
      <c r="E1373" s="135"/>
      <c r="H1373" s="137"/>
      <c r="J1373" s="138"/>
      <c r="L1373" s="139"/>
      <c r="N1373" s="139"/>
    </row>
    <row r="1374" spans="1:21" s="243" customFormat="1" x14ac:dyDescent="0.2">
      <c r="A1374" s="270"/>
      <c r="B1374" s="270"/>
      <c r="C1374" s="133"/>
      <c r="D1374" s="134"/>
      <c r="E1374" s="135"/>
      <c r="H1374" s="137"/>
      <c r="J1374" s="138"/>
      <c r="L1374" s="139"/>
      <c r="N1374" s="134"/>
    </row>
    <row r="1375" spans="1:21" s="243" customFormat="1" x14ac:dyDescent="0.2">
      <c r="A1375" s="270"/>
      <c r="B1375" s="270"/>
      <c r="C1375" s="133"/>
      <c r="D1375" s="134"/>
      <c r="E1375" s="135"/>
      <c r="H1375" s="137"/>
      <c r="J1375" s="138"/>
      <c r="L1375" s="139"/>
      <c r="N1375" s="134"/>
    </row>
    <row r="1376" spans="1:21" s="243" customFormat="1" x14ac:dyDescent="0.2">
      <c r="A1376" s="270"/>
      <c r="B1376" s="270"/>
      <c r="C1376" s="133"/>
      <c r="D1376" s="134"/>
      <c r="E1376" s="135"/>
      <c r="H1376" s="137"/>
      <c r="J1376" s="138"/>
      <c r="L1376" s="139"/>
      <c r="N1376" s="134"/>
    </row>
    <row r="1377" spans="1:14" s="243" customFormat="1" x14ac:dyDescent="0.2">
      <c r="A1377" s="270"/>
      <c r="B1377" s="270"/>
      <c r="C1377" s="133"/>
      <c r="D1377" s="134"/>
      <c r="E1377" s="135"/>
      <c r="H1377" s="137"/>
      <c r="J1377" s="138"/>
      <c r="L1377" s="139"/>
      <c r="N1377" s="134"/>
    </row>
    <row r="1378" spans="1:14" s="243" customFormat="1" x14ac:dyDescent="0.2">
      <c r="A1378" s="270"/>
      <c r="B1378" s="270"/>
      <c r="C1378" s="133"/>
      <c r="D1378" s="134"/>
      <c r="E1378" s="135"/>
      <c r="H1378" s="137"/>
      <c r="J1378" s="138"/>
      <c r="L1378" s="139"/>
      <c r="N1378" s="134"/>
    </row>
    <row r="1379" spans="1:14" s="243" customFormat="1" x14ac:dyDescent="0.2">
      <c r="A1379" s="270"/>
      <c r="B1379" s="270"/>
      <c r="C1379" s="133"/>
      <c r="D1379" s="134"/>
      <c r="E1379" s="135"/>
      <c r="H1379" s="137"/>
      <c r="J1379" s="138"/>
      <c r="L1379" s="139"/>
      <c r="N1379" s="134"/>
    </row>
    <row r="1380" spans="1:14" s="243" customFormat="1" x14ac:dyDescent="0.2">
      <c r="A1380" s="270"/>
      <c r="B1380" s="270"/>
      <c r="C1380" s="133"/>
      <c r="D1380" s="134"/>
      <c r="E1380" s="135"/>
      <c r="H1380" s="137"/>
      <c r="J1380" s="138"/>
      <c r="L1380" s="139"/>
      <c r="N1380" s="134"/>
    </row>
    <row r="1381" spans="1:14" s="243" customFormat="1" x14ac:dyDescent="0.2">
      <c r="A1381" s="270"/>
      <c r="B1381" s="270"/>
      <c r="C1381" s="133"/>
      <c r="D1381" s="134"/>
      <c r="E1381" s="135"/>
      <c r="H1381" s="137"/>
      <c r="J1381" s="138"/>
      <c r="L1381" s="139"/>
      <c r="N1381" s="134"/>
    </row>
    <row r="1382" spans="1:14" s="243" customFormat="1" x14ac:dyDescent="0.2">
      <c r="A1382" s="270"/>
      <c r="B1382" s="270"/>
      <c r="C1382" s="133"/>
      <c r="D1382" s="134"/>
      <c r="E1382" s="135"/>
      <c r="H1382" s="137"/>
      <c r="J1382" s="138"/>
      <c r="L1382" s="139"/>
      <c r="N1382" s="134"/>
    </row>
    <row r="1383" spans="1:14" s="243" customFormat="1" x14ac:dyDescent="0.2">
      <c r="A1383" s="270"/>
      <c r="B1383" s="270"/>
      <c r="C1383" s="133"/>
      <c r="D1383" s="134"/>
      <c r="E1383" s="135"/>
      <c r="H1383" s="137"/>
      <c r="J1383" s="138"/>
      <c r="L1383" s="139"/>
      <c r="N1383" s="134"/>
    </row>
    <row r="1384" spans="1:14" s="243" customFormat="1" x14ac:dyDescent="0.2">
      <c r="A1384" s="270"/>
      <c r="B1384" s="270"/>
      <c r="C1384" s="133"/>
      <c r="D1384" s="134"/>
      <c r="E1384" s="135"/>
      <c r="H1384" s="137"/>
      <c r="J1384" s="138"/>
      <c r="L1384" s="139"/>
      <c r="N1384" s="134"/>
    </row>
    <row r="1385" spans="1:14" s="243" customFormat="1" x14ac:dyDescent="0.2">
      <c r="A1385" s="270"/>
      <c r="B1385" s="270"/>
      <c r="C1385" s="133"/>
      <c r="D1385" s="134"/>
      <c r="E1385" s="135"/>
      <c r="H1385" s="137"/>
      <c r="J1385" s="138"/>
      <c r="L1385" s="139"/>
      <c r="N1385" s="134"/>
    </row>
    <row r="1386" spans="1:14" s="243" customFormat="1" x14ac:dyDescent="0.2">
      <c r="A1386" s="270"/>
      <c r="B1386" s="270"/>
      <c r="C1386" s="133"/>
      <c r="D1386" s="134"/>
      <c r="E1386" s="135"/>
      <c r="H1386" s="137"/>
      <c r="J1386" s="138"/>
      <c r="L1386" s="139"/>
      <c r="N1386" s="134"/>
    </row>
    <row r="1387" spans="1:14" s="243" customFormat="1" x14ac:dyDescent="0.2">
      <c r="A1387" s="270"/>
      <c r="B1387" s="270"/>
      <c r="C1387" s="133"/>
      <c r="D1387" s="134"/>
      <c r="E1387" s="135"/>
      <c r="H1387" s="137"/>
      <c r="J1387" s="138"/>
      <c r="L1387" s="139"/>
      <c r="N1387" s="134"/>
    </row>
    <row r="1388" spans="1:14" s="243" customFormat="1" x14ac:dyDescent="0.2">
      <c r="A1388" s="270"/>
      <c r="B1388" s="270"/>
      <c r="C1388" s="133"/>
      <c r="D1388" s="134"/>
      <c r="E1388" s="135"/>
      <c r="H1388" s="137"/>
      <c r="J1388" s="138"/>
      <c r="L1388" s="139"/>
      <c r="N1388" s="134"/>
    </row>
    <row r="1389" spans="1:14" s="243" customFormat="1" x14ac:dyDescent="0.2">
      <c r="A1389" s="270"/>
      <c r="B1389" s="270"/>
      <c r="C1389" s="133"/>
      <c r="D1389" s="134"/>
      <c r="E1389" s="135"/>
      <c r="H1389" s="137"/>
      <c r="J1389" s="138"/>
      <c r="L1389" s="139"/>
      <c r="N1389" s="134"/>
    </row>
    <row r="1390" spans="1:14" s="243" customFormat="1" x14ac:dyDescent="0.2">
      <c r="A1390" s="270"/>
      <c r="B1390" s="270"/>
      <c r="C1390" s="133"/>
      <c r="D1390" s="134"/>
      <c r="E1390" s="135"/>
      <c r="H1390" s="137"/>
      <c r="J1390" s="138"/>
      <c r="L1390" s="139"/>
      <c r="N1390" s="134"/>
    </row>
    <row r="1391" spans="1:14" s="243" customFormat="1" x14ac:dyDescent="0.2">
      <c r="A1391" s="270"/>
      <c r="B1391" s="270"/>
      <c r="C1391" s="133"/>
      <c r="D1391" s="134"/>
      <c r="E1391" s="135"/>
      <c r="H1391" s="137"/>
      <c r="J1391" s="138"/>
      <c r="L1391" s="139"/>
      <c r="N1391" s="134"/>
    </row>
    <row r="1392" spans="1:14" s="243" customFormat="1" x14ac:dyDescent="0.2">
      <c r="A1392" s="270"/>
      <c r="B1392" s="270"/>
      <c r="C1392" s="133"/>
      <c r="D1392" s="134"/>
      <c r="E1392" s="135"/>
      <c r="H1392" s="137"/>
      <c r="J1392" s="138"/>
      <c r="L1392" s="139"/>
      <c r="N1392" s="134"/>
    </row>
    <row r="1393" spans="1:19" s="243" customFormat="1" x14ac:dyDescent="0.2">
      <c r="A1393" s="270"/>
      <c r="B1393" s="270"/>
      <c r="C1393" s="133"/>
      <c r="D1393" s="134"/>
      <c r="E1393" s="135"/>
      <c r="H1393" s="137"/>
      <c r="J1393" s="138"/>
      <c r="L1393" s="139"/>
      <c r="N1393" s="134"/>
    </row>
    <row r="1394" spans="1:19" s="243" customFormat="1" x14ac:dyDescent="0.2">
      <c r="A1394" s="270"/>
      <c r="B1394" s="270"/>
      <c r="C1394" s="133"/>
      <c r="D1394" s="134"/>
      <c r="E1394" s="135"/>
      <c r="H1394" s="137"/>
      <c r="J1394" s="138"/>
      <c r="L1394" s="139"/>
      <c r="N1394" s="134"/>
    </row>
    <row r="1395" spans="1:19" s="243" customFormat="1" x14ac:dyDescent="0.2">
      <c r="A1395" s="270"/>
      <c r="B1395" s="270"/>
      <c r="C1395" s="133"/>
      <c r="D1395" s="134"/>
      <c r="E1395" s="135"/>
      <c r="H1395" s="137"/>
      <c r="J1395" s="138"/>
      <c r="L1395" s="139"/>
      <c r="N1395" s="134"/>
    </row>
    <row r="1396" spans="1:19" s="243" customFormat="1" x14ac:dyDescent="0.2">
      <c r="A1396" s="270"/>
      <c r="B1396" s="270"/>
      <c r="C1396" s="133"/>
      <c r="D1396" s="134"/>
      <c r="E1396" s="135"/>
      <c r="H1396" s="137"/>
      <c r="J1396" s="138"/>
      <c r="L1396" s="139"/>
      <c r="N1396" s="134"/>
    </row>
    <row r="1397" spans="1:19" s="243" customFormat="1" x14ac:dyDescent="0.2">
      <c r="A1397" s="270"/>
      <c r="B1397" s="270"/>
      <c r="C1397" s="133"/>
      <c r="D1397" s="134"/>
      <c r="E1397" s="135"/>
      <c r="H1397" s="137"/>
      <c r="J1397" s="138"/>
      <c r="L1397" s="139"/>
      <c r="N1397" s="134"/>
      <c r="Q1397" s="152"/>
      <c r="S1397" s="152"/>
    </row>
    <row r="1398" spans="1:19" s="243" customFormat="1" x14ac:dyDescent="0.2">
      <c r="A1398" s="270"/>
      <c r="B1398" s="270"/>
      <c r="C1398" s="133"/>
      <c r="D1398" s="134"/>
      <c r="E1398" s="135"/>
      <c r="H1398" s="137"/>
      <c r="J1398" s="138"/>
      <c r="L1398" s="139"/>
      <c r="N1398" s="134"/>
      <c r="Q1398" s="152"/>
      <c r="S1398" s="152"/>
    </row>
    <row r="1399" spans="1:19" s="243" customFormat="1" x14ac:dyDescent="0.2">
      <c r="A1399" s="270"/>
      <c r="B1399" s="270"/>
      <c r="C1399" s="133"/>
      <c r="D1399" s="134"/>
      <c r="E1399" s="135"/>
      <c r="H1399" s="137"/>
      <c r="J1399" s="138"/>
      <c r="L1399" s="139"/>
      <c r="N1399" s="134"/>
    </row>
    <row r="1400" spans="1:19" s="243" customFormat="1" x14ac:dyDescent="0.2">
      <c r="A1400" s="270"/>
      <c r="B1400" s="270"/>
      <c r="C1400" s="133"/>
      <c r="D1400" s="134"/>
      <c r="E1400" s="135"/>
      <c r="H1400" s="137"/>
      <c r="J1400" s="138"/>
      <c r="L1400" s="139"/>
      <c r="N1400" s="134"/>
    </row>
    <row r="1401" spans="1:19" s="243" customFormat="1" x14ac:dyDescent="0.2">
      <c r="A1401" s="270"/>
      <c r="B1401" s="270"/>
      <c r="C1401" s="133"/>
      <c r="D1401" s="134"/>
      <c r="E1401" s="135"/>
      <c r="H1401" s="137"/>
      <c r="J1401" s="138"/>
      <c r="L1401" s="139"/>
      <c r="N1401" s="134"/>
    </row>
    <row r="1402" spans="1:19" s="243" customFormat="1" x14ac:dyDescent="0.2">
      <c r="A1402" s="270"/>
      <c r="B1402" s="270"/>
      <c r="C1402" s="133"/>
      <c r="D1402" s="134"/>
      <c r="E1402" s="135"/>
      <c r="H1402" s="137"/>
      <c r="J1402" s="138"/>
      <c r="L1402" s="139"/>
      <c r="N1402" s="134"/>
    </row>
    <row r="1403" spans="1:19" s="243" customFormat="1" x14ac:dyDescent="0.2">
      <c r="A1403" s="270"/>
      <c r="B1403" s="270"/>
      <c r="C1403" s="133"/>
      <c r="D1403" s="134"/>
      <c r="E1403" s="135"/>
      <c r="H1403" s="137"/>
      <c r="J1403" s="138"/>
      <c r="L1403" s="139"/>
      <c r="N1403" s="134"/>
    </row>
    <row r="1404" spans="1:19" s="243" customFormat="1" x14ac:dyDescent="0.2">
      <c r="A1404" s="270"/>
      <c r="B1404" s="270"/>
      <c r="C1404" s="133"/>
      <c r="D1404" s="134"/>
      <c r="E1404" s="135"/>
      <c r="H1404" s="137"/>
      <c r="J1404" s="138"/>
      <c r="L1404" s="139"/>
      <c r="N1404" s="134"/>
    </row>
    <row r="1405" spans="1:19" s="243" customFormat="1" x14ac:dyDescent="0.2">
      <c r="A1405" s="270"/>
      <c r="B1405" s="270"/>
      <c r="C1405" s="133"/>
      <c r="D1405" s="134"/>
      <c r="E1405" s="135"/>
      <c r="H1405" s="137"/>
      <c r="J1405" s="138"/>
      <c r="L1405" s="139"/>
      <c r="N1405" s="134"/>
    </row>
    <row r="1406" spans="1:19" s="243" customFormat="1" x14ac:dyDescent="0.2">
      <c r="A1406" s="270"/>
      <c r="B1406" s="270"/>
      <c r="C1406" s="133"/>
      <c r="D1406" s="134"/>
      <c r="E1406" s="135"/>
      <c r="H1406" s="137"/>
      <c r="J1406" s="138"/>
      <c r="L1406" s="139"/>
      <c r="N1406" s="134"/>
    </row>
    <row r="1407" spans="1:19" s="243" customFormat="1" x14ac:dyDescent="0.2">
      <c r="A1407" s="270"/>
      <c r="B1407" s="270"/>
      <c r="C1407" s="133"/>
      <c r="D1407" s="134"/>
      <c r="E1407" s="135"/>
      <c r="H1407" s="137"/>
      <c r="J1407" s="138"/>
      <c r="L1407" s="139"/>
      <c r="N1407" s="134"/>
    </row>
    <row r="1408" spans="1:19" s="243" customFormat="1" x14ac:dyDescent="0.2">
      <c r="A1408" s="270"/>
      <c r="B1408" s="270"/>
      <c r="C1408" s="133"/>
      <c r="D1408" s="134"/>
      <c r="E1408" s="135"/>
      <c r="H1408" s="137"/>
      <c r="J1408" s="138"/>
      <c r="L1408" s="139"/>
      <c r="N1408" s="134"/>
    </row>
    <row r="1409" spans="1:19" s="243" customFormat="1" x14ac:dyDescent="0.2">
      <c r="A1409" s="270"/>
      <c r="B1409" s="270"/>
      <c r="C1409" s="133"/>
      <c r="D1409" s="134"/>
      <c r="E1409" s="135"/>
      <c r="H1409" s="137"/>
      <c r="J1409" s="138"/>
      <c r="L1409" s="139"/>
      <c r="N1409" s="134"/>
    </row>
    <row r="1410" spans="1:19" s="243" customFormat="1" x14ac:dyDescent="0.2">
      <c r="A1410" s="270"/>
      <c r="B1410" s="270"/>
      <c r="C1410" s="133"/>
      <c r="D1410" s="134"/>
      <c r="E1410" s="135"/>
      <c r="H1410" s="137"/>
      <c r="J1410" s="138"/>
      <c r="L1410" s="139"/>
      <c r="N1410" s="134"/>
    </row>
    <row r="1411" spans="1:19" s="243" customFormat="1" x14ac:dyDescent="0.2">
      <c r="A1411" s="270"/>
      <c r="B1411" s="270"/>
      <c r="C1411" s="133"/>
      <c r="D1411" s="134"/>
      <c r="E1411" s="135"/>
      <c r="H1411" s="137"/>
      <c r="J1411" s="138"/>
      <c r="L1411" s="139"/>
      <c r="N1411" s="134"/>
    </row>
    <row r="1412" spans="1:19" s="243" customFormat="1" x14ac:dyDescent="0.2">
      <c r="A1412" s="270"/>
      <c r="B1412" s="270"/>
      <c r="C1412" s="133"/>
      <c r="D1412" s="134"/>
      <c r="E1412" s="135"/>
      <c r="H1412" s="137"/>
      <c r="J1412" s="138"/>
      <c r="L1412" s="139"/>
      <c r="N1412" s="134"/>
    </row>
    <row r="1413" spans="1:19" s="243" customFormat="1" x14ac:dyDescent="0.2">
      <c r="A1413" s="270"/>
      <c r="B1413" s="270"/>
      <c r="C1413" s="133"/>
      <c r="D1413" s="134"/>
      <c r="E1413" s="135"/>
      <c r="H1413" s="137"/>
      <c r="J1413" s="138"/>
      <c r="L1413" s="139"/>
      <c r="N1413" s="134"/>
    </row>
    <row r="1414" spans="1:19" s="243" customFormat="1" x14ac:dyDescent="0.2">
      <c r="A1414" s="270"/>
      <c r="B1414" s="270"/>
      <c r="C1414" s="133"/>
      <c r="D1414" s="134"/>
      <c r="E1414" s="135"/>
      <c r="H1414" s="137"/>
      <c r="J1414" s="138"/>
      <c r="L1414" s="139"/>
      <c r="N1414" s="134"/>
    </row>
    <row r="1415" spans="1:19" s="243" customFormat="1" x14ac:dyDescent="0.2">
      <c r="A1415" s="270"/>
      <c r="B1415" s="270"/>
      <c r="C1415" s="133"/>
      <c r="D1415" s="134"/>
      <c r="E1415" s="135"/>
      <c r="H1415" s="137"/>
      <c r="J1415" s="138"/>
      <c r="L1415" s="139"/>
      <c r="N1415" s="134"/>
    </row>
    <row r="1416" spans="1:19" s="243" customFormat="1" x14ac:dyDescent="0.2">
      <c r="A1416" s="270"/>
      <c r="B1416" s="270"/>
      <c r="C1416" s="133"/>
      <c r="D1416" s="134"/>
      <c r="E1416" s="135"/>
      <c r="H1416" s="137"/>
      <c r="J1416" s="138"/>
      <c r="L1416" s="139"/>
      <c r="N1416" s="134"/>
      <c r="Q1416" s="152"/>
      <c r="S1416" s="152"/>
    </row>
    <row r="1417" spans="1:19" s="243" customFormat="1" x14ac:dyDescent="0.2">
      <c r="A1417" s="270"/>
      <c r="B1417" s="270"/>
      <c r="C1417" s="133"/>
      <c r="D1417" s="134"/>
      <c r="E1417" s="135"/>
      <c r="H1417" s="137"/>
      <c r="J1417" s="138"/>
      <c r="L1417" s="139"/>
      <c r="N1417" s="134"/>
      <c r="Q1417" s="152"/>
      <c r="S1417" s="152"/>
    </row>
    <row r="1418" spans="1:19" s="243" customFormat="1" x14ac:dyDescent="0.2">
      <c r="A1418" s="270"/>
      <c r="B1418" s="270"/>
      <c r="C1418" s="133"/>
      <c r="D1418" s="134"/>
      <c r="E1418" s="135"/>
      <c r="H1418" s="137"/>
      <c r="J1418" s="138"/>
      <c r="L1418" s="139"/>
      <c r="N1418" s="134"/>
    </row>
    <row r="1419" spans="1:19" s="243" customFormat="1" x14ac:dyDescent="0.2">
      <c r="A1419" s="270"/>
      <c r="B1419" s="270"/>
      <c r="C1419" s="133"/>
      <c r="D1419" s="134"/>
      <c r="E1419" s="135"/>
      <c r="H1419" s="137"/>
      <c r="J1419" s="138"/>
      <c r="L1419" s="139"/>
      <c r="N1419" s="134"/>
      <c r="Q1419" s="152"/>
      <c r="S1419" s="152"/>
    </row>
    <row r="1420" spans="1:19" s="243" customFormat="1" x14ac:dyDescent="0.2">
      <c r="A1420" s="270"/>
      <c r="B1420" s="270"/>
      <c r="C1420" s="133"/>
      <c r="D1420" s="134"/>
      <c r="E1420" s="135"/>
      <c r="H1420" s="137"/>
      <c r="J1420" s="138"/>
      <c r="L1420" s="139"/>
      <c r="N1420" s="134"/>
    </row>
    <row r="1421" spans="1:19" s="243" customFormat="1" x14ac:dyDescent="0.2">
      <c r="A1421" s="270"/>
      <c r="B1421" s="270"/>
      <c r="C1421" s="133"/>
      <c r="D1421" s="134"/>
      <c r="E1421" s="135"/>
      <c r="H1421" s="137"/>
      <c r="J1421" s="138"/>
      <c r="L1421" s="139"/>
      <c r="N1421" s="134"/>
    </row>
    <row r="1422" spans="1:19" s="243" customFormat="1" x14ac:dyDescent="0.2">
      <c r="A1422" s="270"/>
      <c r="B1422" s="270"/>
      <c r="C1422" s="133"/>
      <c r="D1422" s="134"/>
      <c r="E1422" s="135"/>
      <c r="H1422" s="137"/>
      <c r="J1422" s="138"/>
      <c r="L1422" s="139"/>
      <c r="N1422" s="134"/>
    </row>
    <row r="1423" spans="1:19" s="243" customFormat="1" x14ac:dyDescent="0.2">
      <c r="A1423" s="270"/>
      <c r="B1423" s="270"/>
      <c r="C1423" s="133"/>
      <c r="D1423" s="134"/>
      <c r="E1423" s="135"/>
      <c r="H1423" s="137"/>
      <c r="J1423" s="138"/>
      <c r="L1423" s="139"/>
      <c r="N1423" s="134"/>
    </row>
    <row r="1424" spans="1:19" s="243" customFormat="1" x14ac:dyDescent="0.2">
      <c r="A1424" s="270"/>
      <c r="B1424" s="270"/>
      <c r="C1424" s="133"/>
      <c r="D1424" s="134"/>
      <c r="E1424" s="135"/>
      <c r="H1424" s="137"/>
      <c r="J1424" s="138"/>
      <c r="L1424" s="139"/>
      <c r="N1424" s="134"/>
    </row>
    <row r="1425" spans="1:14" s="243" customFormat="1" x14ac:dyDescent="0.2">
      <c r="A1425" s="270"/>
      <c r="B1425" s="270"/>
      <c r="C1425" s="133"/>
      <c r="D1425" s="134"/>
      <c r="E1425" s="135"/>
      <c r="H1425" s="137"/>
      <c r="J1425" s="138"/>
      <c r="L1425" s="139"/>
      <c r="N1425" s="134"/>
    </row>
    <row r="1426" spans="1:14" s="243" customFormat="1" x14ac:dyDescent="0.2">
      <c r="A1426" s="270"/>
      <c r="B1426" s="270"/>
      <c r="C1426" s="133"/>
      <c r="D1426" s="134"/>
      <c r="E1426" s="135"/>
      <c r="H1426" s="137"/>
      <c r="J1426" s="138"/>
      <c r="L1426" s="139"/>
      <c r="N1426" s="134"/>
    </row>
    <row r="1427" spans="1:14" s="243" customFormat="1" x14ac:dyDescent="0.2">
      <c r="A1427" s="270"/>
      <c r="B1427" s="270"/>
      <c r="C1427" s="133"/>
      <c r="D1427" s="134"/>
      <c r="E1427" s="135"/>
      <c r="H1427" s="137"/>
      <c r="J1427" s="138"/>
      <c r="L1427" s="139"/>
      <c r="N1427" s="134"/>
    </row>
    <row r="1428" spans="1:14" s="243" customFormat="1" x14ac:dyDescent="0.2">
      <c r="A1428" s="270"/>
      <c r="B1428" s="270"/>
      <c r="C1428" s="133"/>
      <c r="D1428" s="134"/>
      <c r="E1428" s="135"/>
      <c r="H1428" s="137"/>
      <c r="J1428" s="138"/>
      <c r="L1428" s="139"/>
      <c r="N1428" s="134"/>
    </row>
    <row r="1429" spans="1:14" s="243" customFormat="1" x14ac:dyDescent="0.2">
      <c r="A1429" s="270"/>
      <c r="B1429" s="270"/>
      <c r="C1429" s="133"/>
      <c r="D1429" s="134"/>
      <c r="E1429" s="135"/>
      <c r="H1429" s="137"/>
      <c r="J1429" s="138"/>
      <c r="L1429" s="139"/>
      <c r="N1429" s="134"/>
    </row>
    <row r="1430" spans="1:14" s="243" customFormat="1" x14ac:dyDescent="0.2">
      <c r="A1430" s="270"/>
      <c r="B1430" s="270"/>
      <c r="C1430" s="133"/>
      <c r="D1430" s="134"/>
      <c r="E1430" s="135"/>
      <c r="H1430" s="137"/>
      <c r="J1430" s="138"/>
      <c r="L1430" s="139"/>
      <c r="N1430" s="134"/>
    </row>
    <row r="1431" spans="1:14" s="243" customFormat="1" x14ac:dyDescent="0.2">
      <c r="A1431" s="270"/>
      <c r="B1431" s="270"/>
      <c r="C1431" s="133"/>
      <c r="D1431" s="134"/>
      <c r="E1431" s="135"/>
      <c r="H1431" s="137"/>
      <c r="J1431" s="138"/>
      <c r="L1431" s="139"/>
      <c r="N1431" s="134"/>
    </row>
    <row r="1432" spans="1:14" s="243" customFormat="1" x14ac:dyDescent="0.2">
      <c r="A1432" s="270"/>
      <c r="B1432" s="270"/>
      <c r="C1432" s="133"/>
      <c r="D1432" s="134"/>
      <c r="E1432" s="135"/>
      <c r="H1432" s="137"/>
      <c r="J1432" s="138"/>
      <c r="L1432" s="152"/>
      <c r="M1432" s="152"/>
      <c r="N1432" s="134"/>
    </row>
    <row r="1433" spans="1:14" s="243" customFormat="1" x14ac:dyDescent="0.2">
      <c r="A1433" s="270"/>
      <c r="B1433" s="270"/>
      <c r="C1433" s="133"/>
      <c r="D1433" s="134"/>
      <c r="E1433" s="135"/>
      <c r="H1433" s="137"/>
      <c r="J1433" s="138"/>
      <c r="L1433" s="152"/>
      <c r="M1433" s="152"/>
      <c r="N1433" s="134"/>
    </row>
    <row r="1434" spans="1:14" s="243" customFormat="1" x14ac:dyDescent="0.2">
      <c r="A1434" s="270"/>
      <c r="B1434" s="270"/>
      <c r="C1434" s="133"/>
      <c r="D1434" s="134"/>
      <c r="E1434" s="135"/>
      <c r="H1434" s="137"/>
      <c r="J1434" s="138"/>
      <c r="L1434" s="152"/>
      <c r="M1434" s="152"/>
      <c r="N1434" s="134"/>
    </row>
    <row r="1435" spans="1:14" s="243" customFormat="1" x14ac:dyDescent="0.2">
      <c r="A1435" s="270"/>
      <c r="B1435" s="270"/>
      <c r="C1435" s="133"/>
      <c r="D1435" s="134"/>
      <c r="E1435" s="135"/>
      <c r="H1435" s="137"/>
      <c r="J1435" s="138"/>
      <c r="L1435" s="152"/>
      <c r="M1435" s="152"/>
      <c r="N1435" s="134"/>
    </row>
    <row r="1436" spans="1:14" s="243" customFormat="1" x14ac:dyDescent="0.2">
      <c r="A1436" s="270"/>
      <c r="B1436" s="270"/>
      <c r="C1436" s="133"/>
      <c r="D1436" s="134"/>
      <c r="E1436" s="135"/>
      <c r="H1436" s="137"/>
      <c r="J1436" s="138"/>
      <c r="L1436" s="152"/>
      <c r="M1436" s="152"/>
      <c r="N1436" s="134"/>
    </row>
    <row r="1437" spans="1:14" s="243" customFormat="1" x14ac:dyDescent="0.2">
      <c r="A1437" s="270"/>
      <c r="B1437" s="270"/>
      <c r="C1437" s="133"/>
      <c r="D1437" s="134"/>
      <c r="E1437" s="135"/>
      <c r="H1437" s="137"/>
      <c r="J1437" s="138"/>
      <c r="L1437" s="152"/>
      <c r="M1437" s="152"/>
      <c r="N1437" s="134"/>
    </row>
    <row r="1438" spans="1:14" s="243" customFormat="1" x14ac:dyDescent="0.2">
      <c r="A1438" s="270"/>
      <c r="B1438" s="270"/>
      <c r="C1438" s="133"/>
      <c r="D1438" s="134"/>
      <c r="E1438" s="135"/>
      <c r="H1438" s="137"/>
      <c r="J1438" s="138"/>
      <c r="L1438" s="152"/>
      <c r="M1438" s="152"/>
      <c r="N1438" s="134"/>
    </row>
    <row r="1439" spans="1:14" s="243" customFormat="1" x14ac:dyDescent="0.2">
      <c r="A1439" s="270"/>
      <c r="B1439" s="270"/>
      <c r="C1439" s="133"/>
      <c r="D1439" s="134"/>
      <c r="E1439" s="135"/>
      <c r="H1439" s="137"/>
      <c r="J1439" s="138"/>
      <c r="L1439" s="152"/>
      <c r="M1439" s="152"/>
      <c r="N1439" s="134"/>
    </row>
    <row r="1440" spans="1:14" s="243" customFormat="1" x14ac:dyDescent="0.2">
      <c r="A1440" s="270"/>
      <c r="B1440" s="270"/>
      <c r="C1440" s="133"/>
      <c r="D1440" s="134"/>
      <c r="E1440" s="135"/>
      <c r="H1440" s="137"/>
      <c r="J1440" s="138"/>
      <c r="L1440" s="152"/>
      <c r="M1440" s="152"/>
      <c r="N1440" s="134"/>
    </row>
    <row r="1441" spans="1:14" s="243" customFormat="1" x14ac:dyDescent="0.2">
      <c r="A1441" s="270"/>
      <c r="B1441" s="270"/>
      <c r="C1441" s="133"/>
      <c r="D1441" s="134"/>
      <c r="E1441" s="135"/>
      <c r="H1441" s="137"/>
      <c r="J1441" s="138"/>
      <c r="L1441" s="152"/>
      <c r="M1441" s="152"/>
      <c r="N1441" s="134"/>
    </row>
    <row r="1442" spans="1:14" s="243" customFormat="1" x14ac:dyDescent="0.2">
      <c r="A1442" s="270"/>
      <c r="B1442" s="270"/>
      <c r="C1442" s="133"/>
      <c r="D1442" s="134"/>
      <c r="E1442" s="135"/>
      <c r="H1442" s="137"/>
      <c r="J1442" s="138"/>
      <c r="L1442" s="152"/>
      <c r="M1442" s="152"/>
      <c r="N1442" s="134"/>
    </row>
    <row r="1443" spans="1:14" s="243" customFormat="1" x14ac:dyDescent="0.2">
      <c r="A1443" s="270"/>
      <c r="B1443" s="270"/>
      <c r="C1443" s="133"/>
      <c r="D1443" s="134"/>
      <c r="E1443" s="135"/>
      <c r="H1443" s="137"/>
      <c r="J1443" s="138"/>
      <c r="L1443" s="152"/>
      <c r="M1443" s="152"/>
      <c r="N1443" s="134"/>
    </row>
    <row r="1444" spans="1:14" s="243" customFormat="1" x14ac:dyDescent="0.2">
      <c r="A1444" s="270"/>
      <c r="B1444" s="270"/>
      <c r="C1444" s="133"/>
      <c r="D1444" s="134"/>
      <c r="E1444" s="135"/>
      <c r="H1444" s="137"/>
      <c r="J1444" s="138"/>
      <c r="L1444" s="152"/>
      <c r="M1444" s="152"/>
      <c r="N1444" s="134"/>
    </row>
    <row r="1445" spans="1:14" s="243" customFormat="1" x14ac:dyDescent="0.2">
      <c r="A1445" s="270"/>
      <c r="B1445" s="270"/>
      <c r="C1445" s="133"/>
      <c r="D1445" s="134"/>
      <c r="E1445" s="135"/>
      <c r="H1445" s="137"/>
      <c r="J1445" s="138"/>
      <c r="L1445" s="152"/>
      <c r="M1445" s="152"/>
      <c r="N1445" s="134"/>
    </row>
    <row r="1446" spans="1:14" s="243" customFormat="1" x14ac:dyDescent="0.2">
      <c r="A1446" s="270"/>
      <c r="B1446" s="270"/>
      <c r="C1446" s="133"/>
      <c r="D1446" s="134"/>
      <c r="E1446" s="135"/>
      <c r="H1446" s="137"/>
      <c r="J1446" s="138"/>
      <c r="L1446" s="152"/>
      <c r="M1446" s="152"/>
      <c r="N1446" s="134"/>
    </row>
    <row r="1447" spans="1:14" s="243" customFormat="1" x14ac:dyDescent="0.2">
      <c r="A1447" s="270"/>
      <c r="B1447" s="270"/>
      <c r="C1447" s="133"/>
      <c r="D1447" s="134"/>
      <c r="E1447" s="135"/>
      <c r="H1447" s="137"/>
      <c r="J1447" s="138"/>
      <c r="L1447" s="152"/>
      <c r="M1447" s="152"/>
      <c r="N1447" s="134"/>
    </row>
    <row r="1448" spans="1:14" s="243" customFormat="1" x14ac:dyDescent="0.2">
      <c r="A1448" s="270"/>
      <c r="B1448" s="270"/>
      <c r="C1448" s="133"/>
      <c r="D1448" s="134"/>
      <c r="E1448" s="135"/>
      <c r="H1448" s="137"/>
      <c r="J1448" s="138"/>
      <c r="L1448" s="152"/>
      <c r="M1448" s="152"/>
      <c r="N1448" s="134"/>
    </row>
    <row r="1449" spans="1:14" s="243" customFormat="1" x14ac:dyDescent="0.2">
      <c r="A1449" s="270"/>
      <c r="B1449" s="270"/>
      <c r="C1449" s="133"/>
      <c r="D1449" s="134"/>
      <c r="E1449" s="135"/>
      <c r="H1449" s="137"/>
      <c r="J1449" s="138"/>
      <c r="L1449" s="152"/>
      <c r="M1449" s="152"/>
      <c r="N1449" s="134"/>
    </row>
    <row r="1450" spans="1:14" s="243" customFormat="1" x14ac:dyDescent="0.2">
      <c r="A1450" s="270"/>
      <c r="B1450" s="270"/>
      <c r="C1450" s="133"/>
      <c r="D1450" s="134"/>
      <c r="E1450" s="135"/>
      <c r="H1450" s="137"/>
      <c r="J1450" s="138"/>
      <c r="L1450" s="152"/>
      <c r="M1450" s="152"/>
      <c r="N1450" s="134"/>
    </row>
    <row r="1451" spans="1:14" s="243" customFormat="1" x14ac:dyDescent="0.2">
      <c r="A1451" s="270"/>
      <c r="B1451" s="270"/>
      <c r="C1451" s="133"/>
      <c r="D1451" s="134"/>
      <c r="E1451" s="135"/>
      <c r="H1451" s="137"/>
      <c r="J1451" s="138"/>
      <c r="L1451" s="152"/>
      <c r="M1451" s="152"/>
      <c r="N1451" s="134"/>
    </row>
    <row r="1452" spans="1:14" s="243" customFormat="1" x14ac:dyDescent="0.2">
      <c r="A1452" s="270"/>
      <c r="B1452" s="270"/>
      <c r="C1452" s="133"/>
      <c r="D1452" s="134"/>
      <c r="E1452" s="135"/>
      <c r="H1452" s="137"/>
      <c r="J1452" s="138"/>
      <c r="L1452" s="152"/>
      <c r="M1452" s="152"/>
      <c r="N1452" s="134"/>
    </row>
    <row r="1453" spans="1:14" s="243" customFormat="1" x14ac:dyDescent="0.2">
      <c r="A1453" s="270"/>
      <c r="B1453" s="270"/>
      <c r="C1453" s="133"/>
      <c r="D1453" s="134"/>
      <c r="E1453" s="135"/>
      <c r="H1453" s="137"/>
      <c r="J1453" s="138"/>
      <c r="L1453" s="152"/>
      <c r="M1453" s="152"/>
      <c r="N1453" s="134"/>
    </row>
    <row r="1454" spans="1:14" s="243" customFormat="1" x14ac:dyDescent="0.2">
      <c r="A1454" s="270"/>
      <c r="B1454" s="270"/>
      <c r="C1454" s="133"/>
      <c r="D1454" s="134"/>
      <c r="E1454" s="135"/>
      <c r="H1454" s="137"/>
      <c r="J1454" s="138"/>
      <c r="L1454" s="152"/>
      <c r="M1454" s="152"/>
      <c r="N1454" s="134"/>
    </row>
    <row r="1455" spans="1:14" s="243" customFormat="1" x14ac:dyDescent="0.2">
      <c r="A1455" s="270"/>
      <c r="B1455" s="270"/>
      <c r="C1455" s="133"/>
      <c r="D1455" s="134"/>
      <c r="E1455" s="135"/>
      <c r="H1455" s="137"/>
      <c r="J1455" s="138"/>
      <c r="L1455" s="152"/>
      <c r="M1455" s="152"/>
      <c r="N1455" s="134"/>
    </row>
    <row r="1456" spans="1:14" s="243" customFormat="1" x14ac:dyDescent="0.2">
      <c r="A1456" s="270"/>
      <c r="B1456" s="270"/>
      <c r="C1456" s="133"/>
      <c r="D1456" s="134"/>
      <c r="E1456" s="135"/>
      <c r="H1456" s="137"/>
      <c r="J1456" s="138"/>
      <c r="L1456" s="152"/>
      <c r="M1456" s="152"/>
      <c r="N1456" s="134"/>
    </row>
    <row r="1457" spans="1:14" s="243" customFormat="1" x14ac:dyDescent="0.2">
      <c r="A1457" s="270"/>
      <c r="B1457" s="270"/>
      <c r="C1457" s="133"/>
      <c r="D1457" s="134"/>
      <c r="E1457" s="135"/>
      <c r="H1457" s="137"/>
      <c r="J1457" s="138"/>
      <c r="L1457" s="152"/>
      <c r="M1457" s="152"/>
      <c r="N1457" s="134"/>
    </row>
    <row r="1458" spans="1:14" s="243" customFormat="1" x14ac:dyDescent="0.2">
      <c r="A1458" s="270"/>
      <c r="B1458" s="270"/>
      <c r="C1458" s="133"/>
      <c r="D1458" s="134"/>
      <c r="E1458" s="135"/>
      <c r="H1458" s="137"/>
      <c r="J1458" s="138"/>
      <c r="L1458" s="152"/>
      <c r="M1458" s="152"/>
      <c r="N1458" s="134"/>
    </row>
    <row r="1459" spans="1:14" s="243" customFormat="1" x14ac:dyDescent="0.2">
      <c r="A1459" s="270"/>
      <c r="B1459" s="270"/>
      <c r="C1459" s="133"/>
      <c r="D1459" s="134"/>
      <c r="E1459" s="135"/>
      <c r="H1459" s="137"/>
      <c r="J1459" s="138"/>
      <c r="L1459" s="152"/>
      <c r="M1459" s="152"/>
      <c r="N1459" s="134"/>
    </row>
    <row r="1460" spans="1:14" s="243" customFormat="1" x14ac:dyDescent="0.2">
      <c r="A1460" s="270"/>
      <c r="B1460" s="270"/>
      <c r="C1460" s="133"/>
      <c r="D1460" s="134"/>
      <c r="E1460" s="135"/>
      <c r="H1460" s="137"/>
      <c r="J1460" s="138"/>
      <c r="L1460" s="152"/>
      <c r="M1460" s="152"/>
      <c r="N1460" s="134"/>
    </row>
    <row r="1461" spans="1:14" s="243" customFormat="1" x14ac:dyDescent="0.2">
      <c r="A1461" s="270"/>
      <c r="B1461" s="270"/>
      <c r="C1461" s="133"/>
      <c r="D1461" s="134"/>
      <c r="E1461" s="135"/>
      <c r="H1461" s="137"/>
      <c r="J1461" s="138"/>
      <c r="L1461" s="152"/>
      <c r="M1461" s="152"/>
      <c r="N1461" s="134"/>
    </row>
    <row r="1462" spans="1:14" s="243" customFormat="1" x14ac:dyDescent="0.2">
      <c r="A1462" s="270"/>
      <c r="B1462" s="270"/>
      <c r="C1462" s="133"/>
      <c r="D1462" s="134"/>
      <c r="E1462" s="135"/>
      <c r="H1462" s="137"/>
      <c r="J1462" s="138"/>
      <c r="L1462" s="152"/>
      <c r="M1462" s="152"/>
      <c r="N1462" s="134"/>
    </row>
    <row r="1463" spans="1:14" s="243" customFormat="1" x14ac:dyDescent="0.2">
      <c r="A1463" s="270"/>
      <c r="B1463" s="270"/>
      <c r="C1463" s="133"/>
      <c r="D1463" s="134"/>
      <c r="E1463" s="135"/>
      <c r="H1463" s="137"/>
      <c r="J1463" s="138"/>
      <c r="L1463" s="152"/>
      <c r="M1463" s="152"/>
      <c r="N1463" s="134"/>
    </row>
    <row r="1464" spans="1:14" s="243" customFormat="1" x14ac:dyDescent="0.2">
      <c r="A1464" s="270"/>
      <c r="B1464" s="270"/>
      <c r="C1464" s="133"/>
      <c r="D1464" s="134"/>
      <c r="E1464" s="135"/>
      <c r="H1464" s="137"/>
      <c r="J1464" s="138"/>
      <c r="L1464" s="152"/>
      <c r="M1464" s="152"/>
      <c r="N1464" s="134"/>
    </row>
    <row r="1465" spans="1:14" s="243" customFormat="1" x14ac:dyDescent="0.2">
      <c r="A1465" s="270"/>
      <c r="B1465" s="270"/>
      <c r="C1465" s="133"/>
      <c r="D1465" s="134"/>
      <c r="E1465" s="135"/>
      <c r="H1465" s="137"/>
      <c r="J1465" s="138"/>
      <c r="L1465" s="152"/>
      <c r="M1465" s="152"/>
      <c r="N1465" s="134"/>
    </row>
    <row r="1466" spans="1:14" s="243" customFormat="1" x14ac:dyDescent="0.2">
      <c r="A1466" s="270"/>
      <c r="B1466" s="270"/>
      <c r="C1466" s="133"/>
      <c r="D1466" s="134"/>
      <c r="E1466" s="135"/>
      <c r="H1466" s="137"/>
      <c r="J1466" s="138"/>
      <c r="L1466" s="152"/>
      <c r="M1466" s="152"/>
      <c r="N1466" s="134"/>
    </row>
    <row r="1467" spans="1:14" s="243" customFormat="1" x14ac:dyDescent="0.2">
      <c r="A1467" s="270"/>
      <c r="B1467" s="270"/>
      <c r="C1467" s="133"/>
      <c r="D1467" s="134"/>
      <c r="E1467" s="135"/>
      <c r="H1467" s="137"/>
      <c r="J1467" s="138"/>
      <c r="L1467" s="152"/>
      <c r="M1467" s="152"/>
      <c r="N1467" s="134"/>
    </row>
    <row r="1468" spans="1:14" s="243" customFormat="1" x14ac:dyDescent="0.2">
      <c r="A1468" s="270"/>
      <c r="B1468" s="270"/>
      <c r="C1468" s="133"/>
      <c r="D1468" s="134"/>
      <c r="E1468" s="135"/>
      <c r="H1468" s="137"/>
      <c r="J1468" s="138"/>
      <c r="L1468" s="152"/>
      <c r="M1468" s="152"/>
      <c r="N1468" s="134"/>
    </row>
    <row r="1469" spans="1:14" s="243" customFormat="1" x14ac:dyDescent="0.2">
      <c r="A1469" s="270"/>
      <c r="B1469" s="270"/>
      <c r="C1469" s="133"/>
      <c r="D1469" s="134"/>
      <c r="E1469" s="135"/>
      <c r="H1469" s="137"/>
      <c r="J1469" s="138"/>
      <c r="L1469" s="152"/>
      <c r="M1469" s="152"/>
      <c r="N1469" s="134"/>
    </row>
    <row r="1470" spans="1:14" s="243" customFormat="1" x14ac:dyDescent="0.2">
      <c r="A1470" s="270"/>
      <c r="B1470" s="270"/>
      <c r="C1470" s="133"/>
      <c r="D1470" s="134"/>
      <c r="E1470" s="135"/>
      <c r="H1470" s="137"/>
      <c r="J1470" s="138"/>
      <c r="L1470" s="139"/>
      <c r="N1470" s="134"/>
    </row>
    <row r="1471" spans="1:14" s="243" customFormat="1" x14ac:dyDescent="0.2">
      <c r="A1471" s="270"/>
      <c r="B1471" s="270"/>
      <c r="C1471" s="133"/>
      <c r="D1471" s="134"/>
      <c r="E1471" s="135"/>
      <c r="H1471" s="137"/>
      <c r="J1471" s="138"/>
      <c r="L1471" s="139"/>
      <c r="N1471" s="134"/>
    </row>
    <row r="1472" spans="1:14" s="243" customFormat="1" x14ac:dyDescent="0.2">
      <c r="A1472" s="270"/>
      <c r="B1472" s="270"/>
      <c r="C1472" s="133"/>
      <c r="D1472" s="134"/>
      <c r="E1472" s="135"/>
      <c r="H1472" s="137"/>
      <c r="J1472" s="138"/>
      <c r="L1472" s="139"/>
      <c r="N1472" s="134"/>
    </row>
    <row r="1473" spans="1:22" s="243" customFormat="1" x14ac:dyDescent="0.2">
      <c r="A1473" s="270"/>
      <c r="B1473" s="270"/>
      <c r="C1473" s="133"/>
      <c r="D1473" s="134"/>
      <c r="E1473" s="135"/>
      <c r="H1473" s="137"/>
      <c r="J1473" s="138"/>
      <c r="L1473" s="139"/>
      <c r="N1473" s="134"/>
    </row>
    <row r="1474" spans="1:22" s="243" customFormat="1" x14ac:dyDescent="0.2">
      <c r="A1474" s="270"/>
      <c r="B1474" s="270"/>
      <c r="C1474" s="133"/>
      <c r="D1474" s="134"/>
      <c r="E1474" s="135"/>
      <c r="H1474" s="137"/>
      <c r="J1474" s="138"/>
      <c r="L1474" s="139"/>
      <c r="N1474" s="139"/>
    </row>
    <row r="1475" spans="1:22" s="243" customFormat="1" x14ac:dyDescent="0.2">
      <c r="A1475" s="270"/>
      <c r="B1475" s="270"/>
      <c r="C1475" s="133"/>
      <c r="D1475" s="134"/>
      <c r="E1475" s="135"/>
      <c r="H1475" s="137"/>
      <c r="J1475" s="138"/>
      <c r="L1475" s="139"/>
      <c r="N1475" s="139"/>
    </row>
    <row r="1476" spans="1:22" s="243" customFormat="1" x14ac:dyDescent="0.2">
      <c r="A1476" s="270"/>
      <c r="B1476" s="270"/>
      <c r="C1476" s="133"/>
      <c r="D1476" s="134"/>
      <c r="E1476" s="135"/>
      <c r="H1476" s="137"/>
      <c r="J1476" s="138"/>
      <c r="L1476" s="139"/>
      <c r="N1476" s="139"/>
    </row>
    <row r="1477" spans="1:22" s="243" customFormat="1" x14ac:dyDescent="0.2">
      <c r="A1477" s="270"/>
      <c r="B1477" s="270"/>
      <c r="C1477" s="133"/>
      <c r="D1477" s="134"/>
      <c r="E1477" s="135"/>
      <c r="H1477" s="137"/>
      <c r="J1477" s="138"/>
      <c r="L1477" s="139"/>
      <c r="N1477" s="139"/>
    </row>
    <row r="1478" spans="1:22" s="243" customFormat="1" x14ac:dyDescent="0.2">
      <c r="A1478" s="270"/>
      <c r="B1478" s="270"/>
      <c r="C1478" s="133"/>
      <c r="D1478" s="134"/>
      <c r="E1478" s="135"/>
      <c r="H1478" s="137"/>
      <c r="J1478" s="138"/>
      <c r="L1478" s="139"/>
      <c r="N1478" s="139"/>
    </row>
    <row r="1479" spans="1:22" s="243" customFormat="1" x14ac:dyDescent="0.2">
      <c r="A1479" s="270"/>
      <c r="B1479" s="291"/>
      <c r="C1479" s="292"/>
      <c r="D1479" s="293"/>
      <c r="E1479" s="291"/>
      <c r="F1479" s="291"/>
      <c r="G1479" s="291"/>
      <c r="H1479" s="300"/>
      <c r="I1479" s="291"/>
      <c r="J1479" s="291"/>
      <c r="K1479" s="291"/>
      <c r="L1479" s="294"/>
      <c r="N1479" s="293"/>
      <c r="O1479" s="291"/>
      <c r="P1479" s="300"/>
      <c r="Q1479" s="300"/>
      <c r="R1479" s="300"/>
      <c r="S1479" s="300"/>
      <c r="T1479" s="291"/>
      <c r="U1479" s="300"/>
      <c r="V1479" s="271"/>
    </row>
    <row r="1480" spans="1:22" s="243" customFormat="1" x14ac:dyDescent="0.2">
      <c r="A1480" s="270"/>
      <c r="B1480" s="291"/>
      <c r="C1480" s="292"/>
      <c r="D1480" s="293"/>
      <c r="E1480" s="291"/>
      <c r="F1480" s="291"/>
      <c r="G1480" s="291"/>
      <c r="H1480" s="300"/>
      <c r="I1480" s="291"/>
      <c r="J1480" s="291"/>
      <c r="K1480" s="291"/>
      <c r="L1480" s="294"/>
      <c r="N1480" s="293"/>
      <c r="O1480" s="291"/>
      <c r="P1480" s="300"/>
      <c r="Q1480" s="300"/>
      <c r="R1480" s="300"/>
      <c r="S1480" s="300"/>
      <c r="T1480" s="291"/>
      <c r="U1480" s="300"/>
      <c r="V1480" s="271"/>
    </row>
    <row r="1481" spans="1:22" s="243" customFormat="1" x14ac:dyDescent="0.2">
      <c r="A1481" s="270"/>
      <c r="B1481" s="291"/>
      <c r="C1481" s="292"/>
      <c r="D1481" s="293"/>
      <c r="E1481" s="291"/>
      <c r="F1481" s="291"/>
      <c r="G1481" s="291"/>
      <c r="H1481" s="300"/>
      <c r="I1481" s="291"/>
      <c r="J1481" s="291"/>
      <c r="K1481" s="291"/>
      <c r="L1481" s="294"/>
      <c r="N1481" s="293"/>
      <c r="O1481" s="291"/>
      <c r="P1481" s="300"/>
      <c r="Q1481" s="300"/>
      <c r="R1481" s="300"/>
      <c r="S1481" s="300"/>
      <c r="T1481" s="291"/>
      <c r="U1481" s="300"/>
      <c r="V1481" s="271"/>
    </row>
    <row r="1482" spans="1:22" s="243" customFormat="1" x14ac:dyDescent="0.2">
      <c r="A1482" s="270"/>
      <c r="B1482" s="291"/>
      <c r="C1482" s="292"/>
      <c r="D1482" s="293"/>
      <c r="E1482" s="291"/>
      <c r="F1482" s="291"/>
      <c r="G1482" s="291"/>
      <c r="H1482" s="300"/>
      <c r="I1482" s="291"/>
      <c r="J1482" s="291"/>
      <c r="K1482" s="291"/>
      <c r="L1482" s="294"/>
      <c r="N1482" s="293"/>
      <c r="O1482" s="291"/>
      <c r="P1482" s="300"/>
      <c r="Q1482" s="300"/>
      <c r="R1482" s="300"/>
      <c r="S1482" s="300"/>
      <c r="T1482" s="291"/>
      <c r="U1482" s="300"/>
      <c r="V1482" s="271"/>
    </row>
    <row r="1483" spans="1:22" s="243" customFormat="1" x14ac:dyDescent="0.2">
      <c r="A1483" s="270"/>
      <c r="B1483" s="291"/>
      <c r="C1483" s="292"/>
      <c r="D1483" s="293"/>
      <c r="E1483" s="291"/>
      <c r="F1483" s="291"/>
      <c r="G1483" s="291"/>
      <c r="H1483" s="300"/>
      <c r="I1483" s="291"/>
      <c r="J1483" s="291"/>
      <c r="K1483" s="291"/>
      <c r="L1483" s="294"/>
      <c r="N1483" s="293"/>
      <c r="O1483" s="291"/>
      <c r="P1483" s="300"/>
      <c r="Q1483" s="300"/>
      <c r="R1483" s="300"/>
      <c r="S1483" s="300"/>
      <c r="T1483" s="291"/>
      <c r="U1483" s="300"/>
      <c r="V1483" s="271"/>
    </row>
    <row r="1484" spans="1:22" s="243" customFormat="1" x14ac:dyDescent="0.2">
      <c r="A1484" s="270"/>
      <c r="B1484" s="291"/>
      <c r="C1484" s="292"/>
      <c r="D1484" s="293"/>
      <c r="E1484" s="291"/>
      <c r="F1484" s="291"/>
      <c r="G1484" s="291"/>
      <c r="H1484" s="300"/>
      <c r="I1484" s="291"/>
      <c r="J1484" s="291"/>
      <c r="K1484" s="291"/>
      <c r="L1484" s="294"/>
      <c r="N1484" s="293"/>
      <c r="O1484" s="291"/>
      <c r="P1484" s="300"/>
      <c r="Q1484" s="300"/>
      <c r="R1484" s="300"/>
      <c r="S1484" s="300"/>
      <c r="T1484" s="291"/>
      <c r="U1484" s="300"/>
      <c r="V1484" s="271"/>
    </row>
    <row r="1485" spans="1:22" s="243" customFormat="1" x14ac:dyDescent="0.2">
      <c r="A1485" s="270"/>
      <c r="B1485" s="291"/>
      <c r="C1485" s="292"/>
      <c r="D1485" s="293"/>
      <c r="E1485" s="291"/>
      <c r="F1485" s="291"/>
      <c r="G1485" s="291"/>
      <c r="H1485" s="300"/>
      <c r="I1485" s="291"/>
      <c r="J1485" s="291"/>
      <c r="K1485" s="291"/>
      <c r="L1485" s="294"/>
      <c r="N1485" s="293"/>
      <c r="O1485" s="291"/>
      <c r="P1485" s="300"/>
      <c r="Q1485" s="300"/>
      <c r="R1485" s="300"/>
      <c r="S1485" s="300"/>
      <c r="T1485" s="291"/>
      <c r="U1485" s="300"/>
      <c r="V1485" s="271"/>
    </row>
    <row r="1486" spans="1:22" s="243" customFormat="1" x14ac:dyDescent="0.2">
      <c r="A1486" s="270"/>
      <c r="B1486" s="291"/>
      <c r="C1486" s="292"/>
      <c r="D1486" s="293"/>
      <c r="E1486" s="291"/>
      <c r="F1486" s="291"/>
      <c r="G1486" s="291"/>
      <c r="H1486" s="300"/>
      <c r="I1486" s="291"/>
      <c r="J1486" s="291"/>
      <c r="K1486" s="291"/>
      <c r="L1486" s="294"/>
      <c r="N1486" s="293"/>
      <c r="O1486" s="291"/>
      <c r="P1486" s="300"/>
      <c r="Q1486" s="300"/>
      <c r="R1486" s="300"/>
      <c r="S1486" s="300"/>
      <c r="T1486" s="291"/>
      <c r="U1486" s="300"/>
      <c r="V1486" s="271"/>
    </row>
    <row r="1487" spans="1:22" s="243" customFormat="1" x14ac:dyDescent="0.2">
      <c r="A1487" s="270"/>
      <c r="B1487" s="291"/>
      <c r="C1487" s="292"/>
      <c r="D1487" s="293"/>
      <c r="E1487" s="291"/>
      <c r="F1487" s="291"/>
      <c r="G1487" s="291"/>
      <c r="H1487" s="300"/>
      <c r="I1487" s="291"/>
      <c r="J1487" s="291"/>
      <c r="K1487" s="291"/>
      <c r="L1487" s="294"/>
      <c r="N1487" s="293"/>
      <c r="O1487" s="291"/>
      <c r="P1487" s="300"/>
      <c r="Q1487" s="300"/>
      <c r="R1487" s="300"/>
      <c r="S1487" s="300"/>
      <c r="T1487" s="291"/>
      <c r="U1487" s="300"/>
      <c r="V1487" s="271"/>
    </row>
    <row r="1488" spans="1:22" s="243" customFormat="1" x14ac:dyDescent="0.2">
      <c r="A1488" s="270"/>
      <c r="B1488" s="291"/>
      <c r="C1488" s="292"/>
      <c r="D1488" s="293"/>
      <c r="E1488" s="291"/>
      <c r="F1488" s="296"/>
      <c r="G1488" s="291"/>
      <c r="H1488" s="300"/>
      <c r="I1488" s="291"/>
      <c r="J1488" s="291"/>
      <c r="K1488" s="291"/>
      <c r="L1488" s="294"/>
      <c r="N1488" s="293"/>
      <c r="O1488" s="291"/>
      <c r="P1488" s="300"/>
      <c r="Q1488" s="300"/>
      <c r="R1488" s="300"/>
      <c r="S1488" s="300"/>
      <c r="T1488" s="291"/>
      <c r="U1488" s="300"/>
      <c r="V1488" s="271"/>
    </row>
    <row r="1489" spans="1:22" s="243" customFormat="1" x14ac:dyDescent="0.2">
      <c r="A1489" s="270"/>
      <c r="B1489" s="291"/>
      <c r="C1489" s="292"/>
      <c r="D1489" s="293"/>
      <c r="E1489" s="291"/>
      <c r="F1489" s="295"/>
      <c r="G1489" s="291"/>
      <c r="H1489" s="300"/>
      <c r="I1489" s="291"/>
      <c r="J1489" s="297"/>
      <c r="K1489" s="291"/>
      <c r="L1489" s="294"/>
      <c r="N1489" s="293"/>
      <c r="O1489" s="291"/>
      <c r="P1489" s="300"/>
      <c r="Q1489" s="300"/>
      <c r="R1489" s="300"/>
      <c r="S1489" s="300"/>
      <c r="T1489" s="291"/>
      <c r="U1489" s="300"/>
      <c r="V1489" s="271"/>
    </row>
    <row r="1490" spans="1:22" s="243" customFormat="1" x14ac:dyDescent="0.2">
      <c r="A1490" s="270"/>
      <c r="B1490" s="291"/>
      <c r="C1490" s="292"/>
      <c r="D1490" s="293"/>
      <c r="E1490" s="291"/>
      <c r="F1490" s="296"/>
      <c r="G1490" s="291"/>
      <c r="H1490" s="300"/>
      <c r="I1490" s="291"/>
      <c r="J1490" s="291"/>
      <c r="K1490" s="291"/>
      <c r="L1490" s="294"/>
      <c r="N1490" s="293"/>
      <c r="O1490" s="291"/>
      <c r="P1490" s="300"/>
      <c r="Q1490" s="300"/>
      <c r="R1490" s="300"/>
      <c r="S1490" s="300"/>
      <c r="T1490" s="291"/>
      <c r="U1490" s="300"/>
      <c r="V1490" s="271"/>
    </row>
    <row r="1491" spans="1:22" s="243" customFormat="1" x14ac:dyDescent="0.2">
      <c r="A1491" s="270"/>
      <c r="B1491" s="291"/>
      <c r="C1491" s="292"/>
      <c r="D1491" s="293"/>
      <c r="E1491" s="291"/>
      <c r="F1491" s="296"/>
      <c r="G1491" s="291"/>
      <c r="H1491" s="300"/>
      <c r="I1491" s="291"/>
      <c r="J1491" s="291"/>
      <c r="K1491" s="291"/>
      <c r="L1491" s="294"/>
      <c r="N1491" s="293"/>
      <c r="O1491" s="291"/>
      <c r="P1491" s="300"/>
      <c r="Q1491" s="300"/>
      <c r="R1491" s="300"/>
      <c r="S1491" s="300"/>
      <c r="T1491" s="291"/>
      <c r="U1491" s="300"/>
      <c r="V1491" s="271"/>
    </row>
    <row r="1492" spans="1:22" s="243" customFormat="1" x14ac:dyDescent="0.2">
      <c r="A1492" s="270"/>
      <c r="B1492" s="291"/>
      <c r="C1492" s="292"/>
      <c r="D1492" s="293"/>
      <c r="E1492" s="291"/>
      <c r="F1492" s="296"/>
      <c r="G1492" s="291"/>
      <c r="H1492" s="300"/>
      <c r="I1492" s="291"/>
      <c r="J1492" s="291"/>
      <c r="K1492" s="291"/>
      <c r="L1492" s="294"/>
      <c r="N1492" s="293"/>
      <c r="O1492" s="291"/>
      <c r="P1492" s="300"/>
      <c r="Q1492" s="300"/>
      <c r="R1492" s="300"/>
      <c r="S1492" s="300"/>
      <c r="T1492" s="291"/>
      <c r="U1492" s="300"/>
      <c r="V1492" s="271"/>
    </row>
    <row r="1493" spans="1:22" s="243" customFormat="1" x14ac:dyDescent="0.2">
      <c r="A1493" s="270"/>
      <c r="B1493" s="291"/>
      <c r="C1493" s="292"/>
      <c r="D1493" s="293"/>
      <c r="E1493" s="291"/>
      <c r="F1493" s="291"/>
      <c r="G1493" s="291"/>
      <c r="H1493" s="291"/>
      <c r="I1493" s="291"/>
      <c r="J1493" s="291"/>
      <c r="K1493" s="291"/>
      <c r="L1493" s="294"/>
      <c r="N1493" s="293"/>
      <c r="O1493" s="291"/>
      <c r="P1493" s="300"/>
      <c r="Q1493" s="300"/>
      <c r="R1493" s="300"/>
      <c r="S1493" s="300"/>
      <c r="T1493" s="291"/>
      <c r="U1493" s="300"/>
      <c r="V1493" s="271"/>
    </row>
    <row r="1494" spans="1:22" s="243" customFormat="1" x14ac:dyDescent="0.2">
      <c r="A1494" s="270"/>
      <c r="B1494" s="291"/>
      <c r="C1494" s="292"/>
      <c r="D1494" s="293"/>
      <c r="E1494" s="291"/>
      <c r="F1494" s="295"/>
      <c r="G1494" s="291"/>
      <c r="H1494" s="300"/>
      <c r="I1494" s="291"/>
      <c r="J1494" s="297"/>
      <c r="K1494" s="291"/>
      <c r="L1494" s="294"/>
      <c r="N1494" s="293"/>
      <c r="O1494" s="291"/>
      <c r="P1494" s="300"/>
      <c r="Q1494" s="300"/>
      <c r="R1494" s="300"/>
      <c r="S1494" s="300"/>
      <c r="T1494" s="291"/>
      <c r="U1494" s="300"/>
      <c r="V1494" s="271"/>
    </row>
    <row r="1495" spans="1:22" s="243" customFormat="1" x14ac:dyDescent="0.2">
      <c r="A1495" s="270"/>
      <c r="B1495" s="291"/>
      <c r="C1495" s="292"/>
      <c r="D1495" s="293"/>
      <c r="E1495" s="291"/>
      <c r="F1495" s="296"/>
      <c r="G1495" s="291"/>
      <c r="H1495" s="300"/>
      <c r="I1495" s="291"/>
      <c r="J1495" s="291"/>
      <c r="K1495" s="291"/>
      <c r="L1495" s="294"/>
      <c r="N1495" s="293"/>
      <c r="O1495" s="291"/>
      <c r="P1495" s="300"/>
      <c r="Q1495" s="300"/>
      <c r="R1495" s="300"/>
      <c r="S1495" s="300"/>
      <c r="T1495" s="291"/>
      <c r="U1495" s="300"/>
      <c r="V1495" s="271"/>
    </row>
    <row r="1496" spans="1:22" s="243" customFormat="1" x14ac:dyDescent="0.2">
      <c r="A1496" s="270"/>
      <c r="B1496" s="291"/>
      <c r="C1496" s="292"/>
      <c r="D1496" s="293"/>
      <c r="E1496" s="291"/>
      <c r="F1496" s="296"/>
      <c r="G1496" s="291"/>
      <c r="H1496" s="300"/>
      <c r="I1496" s="291"/>
      <c r="J1496" s="291"/>
      <c r="K1496" s="291"/>
      <c r="L1496" s="294"/>
      <c r="N1496" s="293"/>
      <c r="O1496" s="291"/>
      <c r="P1496" s="300"/>
      <c r="Q1496" s="300"/>
      <c r="R1496" s="300"/>
      <c r="S1496" s="300"/>
      <c r="T1496" s="291"/>
      <c r="U1496" s="300"/>
      <c r="V1496" s="271"/>
    </row>
    <row r="1497" spans="1:22" s="243" customFormat="1" x14ac:dyDescent="0.2">
      <c r="A1497" s="270"/>
      <c r="B1497" s="291"/>
      <c r="C1497" s="292"/>
      <c r="D1497" s="293"/>
      <c r="E1497" s="291"/>
      <c r="F1497" s="296"/>
      <c r="G1497" s="291"/>
      <c r="H1497" s="300"/>
      <c r="I1497" s="291"/>
      <c r="J1497" s="291"/>
      <c r="K1497" s="291"/>
      <c r="L1497" s="294"/>
      <c r="N1497" s="293"/>
      <c r="O1497" s="291"/>
      <c r="P1497" s="300"/>
      <c r="Q1497" s="300"/>
      <c r="R1497" s="300"/>
      <c r="S1497" s="300"/>
      <c r="T1497" s="291"/>
      <c r="U1497" s="300"/>
      <c r="V1497" s="271"/>
    </row>
    <row r="1498" spans="1:22" s="243" customFormat="1" x14ac:dyDescent="0.2">
      <c r="A1498" s="270"/>
      <c r="B1498" s="291"/>
      <c r="C1498" s="292"/>
      <c r="D1498" s="293"/>
      <c r="E1498" s="291"/>
      <c r="F1498" s="296"/>
      <c r="G1498" s="291"/>
      <c r="H1498" s="300"/>
      <c r="I1498" s="291"/>
      <c r="J1498" s="291"/>
      <c r="K1498" s="291"/>
      <c r="L1498" s="294"/>
      <c r="N1498" s="293"/>
      <c r="O1498" s="291"/>
      <c r="P1498" s="300"/>
      <c r="Q1498" s="300"/>
      <c r="R1498" s="300"/>
      <c r="S1498" s="300"/>
      <c r="T1498" s="291"/>
      <c r="U1498" s="300"/>
      <c r="V1498" s="271"/>
    </row>
    <row r="1499" spans="1:22" s="243" customFormat="1" x14ac:dyDescent="0.2">
      <c r="A1499" s="270"/>
      <c r="B1499" s="291"/>
      <c r="C1499" s="292"/>
      <c r="D1499" s="293"/>
      <c r="E1499" s="291"/>
      <c r="F1499" s="295"/>
      <c r="G1499" s="291"/>
      <c r="H1499" s="300"/>
      <c r="I1499" s="291"/>
      <c r="J1499" s="291"/>
      <c r="K1499" s="291"/>
      <c r="L1499" s="294"/>
      <c r="N1499" s="293"/>
      <c r="O1499" s="291"/>
      <c r="P1499" s="300"/>
      <c r="Q1499" s="300"/>
      <c r="R1499" s="300"/>
      <c r="S1499" s="300"/>
      <c r="T1499" s="291"/>
      <c r="U1499" s="300"/>
      <c r="V1499" s="271"/>
    </row>
    <row r="1500" spans="1:22" s="243" customFormat="1" x14ac:dyDescent="0.2">
      <c r="A1500" s="270"/>
      <c r="B1500" s="291"/>
      <c r="C1500" s="292"/>
      <c r="D1500" s="293"/>
      <c r="E1500" s="291"/>
      <c r="F1500" s="295"/>
      <c r="G1500" s="291"/>
      <c r="H1500" s="300"/>
      <c r="I1500" s="291"/>
      <c r="J1500" s="291"/>
      <c r="K1500" s="291"/>
      <c r="L1500" s="294"/>
      <c r="N1500" s="293"/>
      <c r="O1500" s="291"/>
      <c r="P1500" s="300"/>
      <c r="Q1500" s="300"/>
      <c r="R1500" s="300"/>
      <c r="S1500" s="300"/>
      <c r="T1500" s="291"/>
      <c r="U1500" s="300"/>
      <c r="V1500" s="271"/>
    </row>
    <row r="1501" spans="1:22" s="243" customFormat="1" x14ac:dyDescent="0.2">
      <c r="A1501" s="270"/>
      <c r="B1501" s="291"/>
      <c r="C1501" s="292"/>
      <c r="D1501" s="293"/>
      <c r="E1501" s="291"/>
      <c r="F1501" s="295"/>
      <c r="G1501" s="291"/>
      <c r="H1501" s="300"/>
      <c r="I1501" s="291"/>
      <c r="J1501" s="297"/>
      <c r="K1501" s="291"/>
      <c r="L1501" s="294"/>
      <c r="N1501" s="293"/>
      <c r="O1501" s="291"/>
      <c r="P1501" s="300"/>
      <c r="Q1501" s="300"/>
      <c r="R1501" s="300"/>
      <c r="S1501" s="300"/>
      <c r="T1501" s="291"/>
      <c r="U1501" s="300"/>
      <c r="V1501" s="271"/>
    </row>
    <row r="1502" spans="1:22" s="243" customFormat="1" x14ac:dyDescent="0.2">
      <c r="A1502" s="270"/>
      <c r="B1502" s="291"/>
      <c r="C1502" s="292"/>
      <c r="D1502" s="293"/>
      <c r="E1502" s="291"/>
      <c r="F1502" s="295"/>
      <c r="G1502" s="291"/>
      <c r="H1502" s="300"/>
      <c r="I1502" s="291"/>
      <c r="J1502" s="297"/>
      <c r="K1502" s="291"/>
      <c r="L1502" s="294"/>
      <c r="N1502" s="293"/>
      <c r="O1502" s="291"/>
      <c r="P1502" s="300"/>
      <c r="Q1502" s="300"/>
      <c r="R1502" s="300"/>
      <c r="S1502" s="300"/>
      <c r="T1502" s="291"/>
      <c r="U1502" s="300"/>
      <c r="V1502" s="271"/>
    </row>
    <row r="1503" spans="1:22" s="243" customFormat="1" x14ac:dyDescent="0.2">
      <c r="A1503" s="270"/>
      <c r="B1503" s="291"/>
      <c r="C1503" s="292"/>
      <c r="D1503" s="293"/>
      <c r="E1503" s="291"/>
      <c r="F1503" s="298"/>
      <c r="G1503" s="291"/>
      <c r="H1503" s="300"/>
      <c r="I1503" s="291"/>
      <c r="J1503" s="291"/>
      <c r="K1503" s="291"/>
      <c r="L1503" s="294"/>
      <c r="N1503" s="293"/>
      <c r="O1503" s="291"/>
      <c r="P1503" s="300"/>
      <c r="Q1503" s="300"/>
      <c r="R1503" s="300"/>
      <c r="S1503" s="300"/>
      <c r="T1503" s="291"/>
      <c r="U1503" s="300"/>
      <c r="V1503" s="271"/>
    </row>
    <row r="1504" spans="1:22" s="243" customFormat="1" x14ac:dyDescent="0.2">
      <c r="A1504" s="270"/>
      <c r="B1504" s="291"/>
      <c r="C1504" s="292"/>
      <c r="D1504" s="293"/>
      <c r="E1504" s="291"/>
      <c r="F1504" s="295"/>
      <c r="G1504" s="291"/>
      <c r="H1504" s="300"/>
      <c r="I1504" s="291"/>
      <c r="J1504" s="291"/>
      <c r="K1504" s="291"/>
      <c r="L1504" s="294"/>
      <c r="N1504" s="293"/>
      <c r="O1504" s="291"/>
      <c r="P1504" s="300"/>
      <c r="Q1504" s="300"/>
      <c r="R1504" s="300"/>
      <c r="S1504" s="300"/>
      <c r="T1504" s="291"/>
      <c r="U1504" s="300"/>
      <c r="V1504" s="271"/>
    </row>
    <row r="1505" spans="1:22" s="243" customFormat="1" x14ac:dyDescent="0.2">
      <c r="A1505" s="270"/>
      <c r="B1505" s="291"/>
      <c r="C1505" s="292"/>
      <c r="D1505" s="293"/>
      <c r="E1505" s="291"/>
      <c r="F1505" s="295"/>
      <c r="G1505" s="291"/>
      <c r="H1505" s="300"/>
      <c r="I1505" s="291"/>
      <c r="J1505" s="291"/>
      <c r="K1505" s="291"/>
      <c r="L1505" s="294"/>
      <c r="N1505" s="293"/>
      <c r="O1505" s="291"/>
      <c r="P1505" s="300"/>
      <c r="Q1505" s="300"/>
      <c r="R1505" s="300"/>
      <c r="S1505" s="300"/>
      <c r="T1505" s="291"/>
      <c r="U1505" s="300"/>
      <c r="V1505" s="271"/>
    </row>
    <row r="1506" spans="1:22" s="243" customFormat="1" x14ac:dyDescent="0.2">
      <c r="A1506" s="270"/>
      <c r="B1506" s="291"/>
      <c r="C1506" s="292"/>
      <c r="D1506" s="293"/>
      <c r="E1506" s="291"/>
      <c r="F1506" s="295"/>
      <c r="G1506" s="291"/>
      <c r="H1506" s="300"/>
      <c r="I1506" s="291"/>
      <c r="J1506" s="297"/>
      <c r="K1506" s="291"/>
      <c r="L1506" s="294"/>
      <c r="N1506" s="293"/>
      <c r="O1506" s="291"/>
      <c r="P1506" s="300"/>
      <c r="Q1506" s="300"/>
      <c r="R1506" s="300"/>
      <c r="S1506" s="300"/>
      <c r="T1506" s="291"/>
      <c r="U1506" s="300"/>
      <c r="V1506" s="271"/>
    </row>
    <row r="1507" spans="1:22" s="243" customFormat="1" x14ac:dyDescent="0.2">
      <c r="A1507" s="270"/>
      <c r="B1507" s="291"/>
      <c r="C1507" s="292"/>
      <c r="D1507" s="293"/>
      <c r="E1507" s="291"/>
      <c r="F1507" s="295"/>
      <c r="G1507" s="291"/>
      <c r="H1507" s="300"/>
      <c r="I1507" s="291"/>
      <c r="J1507" s="291"/>
      <c r="K1507" s="291"/>
      <c r="L1507" s="294"/>
      <c r="N1507" s="293"/>
      <c r="O1507" s="291"/>
      <c r="P1507" s="300"/>
      <c r="Q1507" s="300"/>
      <c r="R1507" s="300"/>
      <c r="S1507" s="300"/>
      <c r="T1507" s="291"/>
      <c r="U1507" s="300"/>
      <c r="V1507" s="271"/>
    </row>
    <row r="1508" spans="1:22" s="243" customFormat="1" x14ac:dyDescent="0.2">
      <c r="A1508" s="270"/>
      <c r="B1508" s="291"/>
      <c r="C1508" s="292"/>
      <c r="D1508" s="293"/>
      <c r="E1508" s="291"/>
      <c r="F1508" s="291"/>
      <c r="G1508" s="291"/>
      <c r="H1508" s="300"/>
      <c r="I1508" s="291"/>
      <c r="J1508" s="291"/>
      <c r="K1508" s="291"/>
      <c r="L1508" s="294"/>
      <c r="N1508" s="293"/>
      <c r="O1508" s="291"/>
      <c r="P1508" s="300"/>
      <c r="Q1508" s="300"/>
      <c r="R1508" s="300"/>
      <c r="S1508" s="300"/>
      <c r="T1508" s="291"/>
      <c r="U1508" s="300"/>
      <c r="V1508" s="271"/>
    </row>
    <row r="1509" spans="1:22" s="243" customFormat="1" x14ac:dyDescent="0.2">
      <c r="A1509" s="270"/>
      <c r="B1509" s="291"/>
      <c r="C1509" s="292"/>
      <c r="D1509" s="293"/>
      <c r="E1509" s="291"/>
      <c r="F1509" s="291"/>
      <c r="G1509" s="291"/>
      <c r="H1509" s="300"/>
      <c r="I1509" s="291"/>
      <c r="J1509" s="291"/>
      <c r="K1509" s="291"/>
      <c r="L1509" s="294"/>
      <c r="N1509" s="293"/>
      <c r="O1509" s="291"/>
      <c r="P1509" s="300"/>
      <c r="Q1509" s="300"/>
      <c r="R1509" s="300"/>
      <c r="S1509" s="300"/>
      <c r="T1509" s="291"/>
      <c r="U1509" s="300"/>
      <c r="V1509" s="271"/>
    </row>
    <row r="1510" spans="1:22" s="243" customFormat="1" x14ac:dyDescent="0.2">
      <c r="A1510" s="270"/>
      <c r="B1510" s="291"/>
      <c r="C1510" s="292"/>
      <c r="D1510" s="293"/>
      <c r="E1510" s="291"/>
      <c r="F1510" s="291"/>
      <c r="G1510" s="291"/>
      <c r="H1510" s="300"/>
      <c r="I1510" s="291"/>
      <c r="J1510" s="291"/>
      <c r="K1510" s="291"/>
      <c r="L1510" s="294"/>
      <c r="N1510" s="293"/>
      <c r="O1510" s="291"/>
      <c r="P1510" s="300"/>
      <c r="Q1510" s="300"/>
      <c r="R1510" s="300"/>
      <c r="S1510" s="300"/>
      <c r="T1510" s="291"/>
      <c r="U1510" s="300"/>
      <c r="V1510" s="271"/>
    </row>
    <row r="1511" spans="1:22" s="243" customFormat="1" x14ac:dyDescent="0.2">
      <c r="A1511" s="270"/>
      <c r="B1511" s="291"/>
      <c r="C1511" s="292"/>
      <c r="D1511" s="293"/>
      <c r="E1511" s="291"/>
      <c r="F1511" s="295"/>
      <c r="G1511" s="291"/>
      <c r="H1511" s="300"/>
      <c r="I1511" s="291"/>
      <c r="J1511" s="291"/>
      <c r="K1511" s="291"/>
      <c r="L1511" s="294"/>
      <c r="N1511" s="293"/>
      <c r="O1511" s="291"/>
      <c r="P1511" s="300"/>
      <c r="Q1511" s="300"/>
      <c r="R1511" s="300"/>
      <c r="S1511" s="300"/>
      <c r="T1511" s="291"/>
      <c r="U1511" s="300"/>
      <c r="V1511" s="271"/>
    </row>
    <row r="1512" spans="1:22" s="243" customFormat="1" x14ac:dyDescent="0.2">
      <c r="A1512" s="270"/>
      <c r="B1512" s="291"/>
      <c r="C1512" s="292"/>
      <c r="D1512" s="293"/>
      <c r="E1512" s="291"/>
      <c r="F1512" s="291"/>
      <c r="G1512" s="291"/>
      <c r="H1512" s="300"/>
      <c r="I1512" s="291"/>
      <c r="J1512" s="291"/>
      <c r="K1512" s="291"/>
      <c r="L1512" s="294"/>
      <c r="N1512" s="293"/>
      <c r="O1512" s="291"/>
      <c r="P1512" s="300"/>
      <c r="Q1512" s="300"/>
      <c r="R1512" s="300"/>
      <c r="S1512" s="300"/>
      <c r="T1512" s="291"/>
      <c r="U1512" s="300"/>
      <c r="V1512" s="271"/>
    </row>
    <row r="1513" spans="1:22" s="243" customFormat="1" x14ac:dyDescent="0.2">
      <c r="A1513" s="270"/>
      <c r="B1513" s="291"/>
      <c r="C1513" s="292"/>
      <c r="D1513" s="293"/>
      <c r="E1513" s="291"/>
      <c r="F1513" s="295"/>
      <c r="G1513" s="291"/>
      <c r="H1513" s="300"/>
      <c r="I1513" s="291"/>
      <c r="J1513" s="291"/>
      <c r="K1513" s="291"/>
      <c r="L1513" s="294"/>
      <c r="N1513" s="293"/>
      <c r="O1513" s="291"/>
      <c r="P1513" s="300"/>
      <c r="Q1513" s="300"/>
      <c r="R1513" s="300"/>
      <c r="S1513" s="300"/>
      <c r="T1513" s="291"/>
      <c r="U1513" s="300"/>
      <c r="V1513" s="271"/>
    </row>
    <row r="1514" spans="1:22" s="243" customFormat="1" x14ac:dyDescent="0.2">
      <c r="A1514" s="270"/>
      <c r="B1514" s="291"/>
      <c r="C1514" s="292"/>
      <c r="D1514" s="293"/>
      <c r="E1514" s="291"/>
      <c r="F1514" s="291"/>
      <c r="G1514" s="291"/>
      <c r="H1514" s="300"/>
      <c r="I1514" s="291"/>
      <c r="J1514" s="291"/>
      <c r="K1514" s="291"/>
      <c r="L1514" s="294"/>
      <c r="N1514" s="293"/>
      <c r="O1514" s="291"/>
      <c r="P1514" s="300"/>
      <c r="Q1514" s="300"/>
      <c r="R1514" s="300"/>
      <c r="S1514" s="300"/>
      <c r="T1514" s="291"/>
      <c r="U1514" s="300"/>
      <c r="V1514" s="271"/>
    </row>
    <row r="1515" spans="1:22" s="243" customFormat="1" x14ac:dyDescent="0.2">
      <c r="A1515" s="270"/>
      <c r="B1515" s="291"/>
      <c r="C1515" s="292"/>
      <c r="D1515" s="293"/>
      <c r="E1515" s="291"/>
      <c r="F1515" s="295"/>
      <c r="G1515" s="291"/>
      <c r="H1515" s="300"/>
      <c r="I1515" s="291"/>
      <c r="J1515" s="291"/>
      <c r="K1515" s="291"/>
      <c r="L1515" s="294"/>
      <c r="N1515" s="293"/>
      <c r="O1515" s="291"/>
      <c r="P1515" s="300"/>
      <c r="Q1515" s="300"/>
      <c r="R1515" s="300"/>
      <c r="S1515" s="300"/>
      <c r="T1515" s="291"/>
      <c r="U1515" s="300"/>
      <c r="V1515" s="271"/>
    </row>
    <row r="1516" spans="1:22" s="243" customFormat="1" x14ac:dyDescent="0.2">
      <c r="A1516" s="270"/>
      <c r="B1516" s="291"/>
      <c r="C1516" s="292"/>
      <c r="D1516" s="293"/>
      <c r="E1516" s="291"/>
      <c r="F1516" s="295"/>
      <c r="G1516" s="291"/>
      <c r="H1516" s="300"/>
      <c r="I1516" s="291"/>
      <c r="J1516" s="297"/>
      <c r="K1516" s="291"/>
      <c r="L1516" s="294"/>
      <c r="N1516" s="293"/>
      <c r="O1516" s="291"/>
      <c r="P1516" s="300"/>
      <c r="Q1516" s="300"/>
      <c r="R1516" s="300"/>
      <c r="S1516" s="300"/>
      <c r="T1516" s="291"/>
      <c r="U1516" s="300"/>
      <c r="V1516" s="271"/>
    </row>
    <row r="1517" spans="1:22" s="243" customFormat="1" x14ac:dyDescent="0.2">
      <c r="A1517" s="270"/>
      <c r="B1517" s="291"/>
      <c r="C1517" s="292"/>
      <c r="D1517" s="293"/>
      <c r="E1517" s="291"/>
      <c r="F1517" s="295"/>
      <c r="G1517" s="291"/>
      <c r="H1517" s="300"/>
      <c r="I1517" s="291"/>
      <c r="J1517" s="291"/>
      <c r="K1517" s="291"/>
      <c r="L1517" s="294"/>
      <c r="N1517" s="293"/>
      <c r="O1517" s="291"/>
      <c r="P1517" s="300"/>
      <c r="Q1517" s="300"/>
      <c r="R1517" s="300"/>
      <c r="S1517" s="300"/>
      <c r="T1517" s="291"/>
      <c r="U1517" s="300"/>
      <c r="V1517" s="271"/>
    </row>
    <row r="1518" spans="1:22" s="243" customFormat="1" x14ac:dyDescent="0.2">
      <c r="A1518" s="270"/>
      <c r="B1518" s="291"/>
      <c r="C1518" s="292"/>
      <c r="D1518" s="293"/>
      <c r="E1518" s="291"/>
      <c r="F1518" s="295"/>
      <c r="G1518" s="291"/>
      <c r="H1518" s="300"/>
      <c r="I1518" s="291"/>
      <c r="J1518" s="291"/>
      <c r="K1518" s="291"/>
      <c r="L1518" s="294"/>
      <c r="N1518" s="293"/>
      <c r="O1518" s="291"/>
      <c r="P1518" s="300"/>
      <c r="Q1518" s="300"/>
      <c r="R1518" s="300"/>
      <c r="S1518" s="300"/>
      <c r="T1518" s="291"/>
      <c r="U1518" s="300"/>
      <c r="V1518" s="271"/>
    </row>
    <row r="1519" spans="1:22" s="243" customFormat="1" x14ac:dyDescent="0.2">
      <c r="A1519" s="270"/>
      <c r="B1519" s="291"/>
      <c r="C1519" s="292"/>
      <c r="D1519" s="293"/>
      <c r="E1519" s="291"/>
      <c r="F1519" s="295"/>
      <c r="G1519" s="291"/>
      <c r="H1519" s="300"/>
      <c r="I1519" s="291"/>
      <c r="J1519" s="291"/>
      <c r="K1519" s="291"/>
      <c r="L1519" s="294"/>
      <c r="N1519" s="293"/>
      <c r="O1519" s="291"/>
      <c r="P1519" s="300"/>
      <c r="Q1519" s="300"/>
      <c r="R1519" s="300"/>
      <c r="S1519" s="300"/>
      <c r="T1519" s="291"/>
      <c r="U1519" s="300"/>
      <c r="V1519" s="271"/>
    </row>
    <row r="1520" spans="1:22" s="243" customFormat="1" x14ac:dyDescent="0.2">
      <c r="A1520" s="270"/>
      <c r="B1520" s="291"/>
      <c r="C1520" s="292"/>
      <c r="D1520" s="293"/>
      <c r="E1520" s="291"/>
      <c r="F1520" s="291"/>
      <c r="G1520" s="291"/>
      <c r="H1520" s="300"/>
      <c r="I1520" s="291"/>
      <c r="J1520" s="291"/>
      <c r="K1520" s="291"/>
      <c r="L1520" s="294"/>
      <c r="N1520" s="293"/>
      <c r="O1520" s="291"/>
      <c r="P1520" s="300"/>
      <c r="Q1520" s="300"/>
      <c r="R1520" s="300"/>
      <c r="S1520" s="300"/>
      <c r="T1520" s="291"/>
      <c r="U1520" s="300"/>
      <c r="V1520" s="271"/>
    </row>
    <row r="1521" spans="1:92" s="243" customFormat="1" x14ac:dyDescent="0.2">
      <c r="A1521" s="270"/>
      <c r="B1521" s="291"/>
      <c r="C1521" s="292"/>
      <c r="D1521" s="293"/>
      <c r="E1521" s="291"/>
      <c r="F1521" s="291"/>
      <c r="G1521" s="291"/>
      <c r="H1521" s="300"/>
      <c r="I1521" s="291"/>
      <c r="J1521" s="291"/>
      <c r="K1521" s="291"/>
      <c r="L1521" s="294"/>
      <c r="N1521" s="293"/>
      <c r="O1521" s="291"/>
      <c r="P1521" s="300"/>
      <c r="Q1521" s="300"/>
      <c r="R1521" s="300"/>
      <c r="S1521" s="300"/>
      <c r="T1521" s="291"/>
      <c r="U1521" s="300"/>
      <c r="V1521" s="271"/>
    </row>
    <row r="1522" spans="1:92" s="243" customFormat="1" x14ac:dyDescent="0.2">
      <c r="A1522" s="270"/>
      <c r="B1522" s="291"/>
      <c r="C1522" s="292"/>
      <c r="D1522" s="293"/>
      <c r="E1522" s="291"/>
      <c r="F1522" s="295"/>
      <c r="G1522" s="291"/>
      <c r="H1522" s="300"/>
      <c r="I1522" s="291"/>
      <c r="J1522" s="291"/>
      <c r="K1522" s="291"/>
      <c r="L1522" s="294"/>
      <c r="N1522" s="293"/>
      <c r="O1522" s="291"/>
      <c r="P1522" s="300"/>
      <c r="Q1522" s="300"/>
      <c r="R1522" s="300"/>
      <c r="S1522" s="300"/>
      <c r="T1522" s="291"/>
      <c r="U1522" s="300"/>
      <c r="V1522" s="271"/>
    </row>
    <row r="1523" spans="1:92" s="243" customFormat="1" x14ac:dyDescent="0.2">
      <c r="A1523" s="270"/>
      <c r="B1523" s="291"/>
      <c r="C1523" s="292"/>
      <c r="D1523" s="293"/>
      <c r="E1523" s="291"/>
      <c r="F1523" s="301"/>
      <c r="G1523" s="291"/>
      <c r="H1523" s="300"/>
      <c r="I1523" s="291"/>
      <c r="J1523" s="291"/>
      <c r="K1523" s="291"/>
      <c r="L1523" s="294"/>
      <c r="N1523" s="293"/>
      <c r="O1523" s="291"/>
      <c r="P1523" s="300"/>
      <c r="Q1523" s="300"/>
      <c r="R1523" s="300"/>
      <c r="S1523" s="300"/>
      <c r="T1523" s="291"/>
      <c r="U1523" s="300"/>
      <c r="V1523" s="271"/>
    </row>
    <row r="1524" spans="1:92" s="243" customFormat="1" x14ac:dyDescent="0.2">
      <c r="A1524" s="270"/>
      <c r="B1524" s="291"/>
      <c r="C1524" s="292"/>
      <c r="D1524" s="293"/>
      <c r="E1524" s="291"/>
      <c r="F1524" s="301"/>
      <c r="G1524" s="291"/>
      <c r="H1524" s="300"/>
      <c r="I1524" s="291"/>
      <c r="J1524" s="291"/>
      <c r="K1524" s="291"/>
      <c r="L1524" s="290"/>
      <c r="M1524" s="300"/>
      <c r="N1524" s="289"/>
      <c r="O1524" s="291"/>
      <c r="P1524" s="300"/>
      <c r="Q1524" s="300"/>
      <c r="R1524" s="300"/>
      <c r="S1524" s="300"/>
      <c r="T1524" s="291"/>
      <c r="U1524" s="300"/>
      <c r="V1524" s="271"/>
    </row>
    <row r="1525" spans="1:92" s="300" customFormat="1" x14ac:dyDescent="0.2">
      <c r="A1525" s="299"/>
      <c r="B1525" s="291"/>
      <c r="C1525" s="292"/>
      <c r="D1525" s="293"/>
      <c r="E1525" s="291"/>
      <c r="F1525" s="295"/>
      <c r="G1525" s="291"/>
      <c r="I1525" s="291"/>
      <c r="J1525" s="297"/>
      <c r="K1525" s="291"/>
      <c r="L1525" s="294"/>
      <c r="N1525" s="293"/>
      <c r="O1525" s="291"/>
      <c r="T1525" s="291"/>
      <c r="V1525" s="271"/>
    </row>
    <row r="1526" spans="1:92" s="300" customFormat="1" x14ac:dyDescent="0.2">
      <c r="A1526" s="299"/>
      <c r="B1526" s="291"/>
      <c r="C1526" s="292"/>
      <c r="D1526" s="293"/>
      <c r="E1526" s="291"/>
      <c r="F1526" s="295"/>
      <c r="G1526" s="291"/>
      <c r="I1526" s="291"/>
      <c r="J1526" s="291"/>
      <c r="K1526" s="291"/>
      <c r="L1526" s="294"/>
      <c r="N1526" s="293"/>
      <c r="O1526" s="291"/>
      <c r="T1526" s="291"/>
      <c r="V1526" s="271"/>
    </row>
    <row r="1527" spans="1:92" s="300" customFormat="1" x14ac:dyDescent="0.2">
      <c r="A1527" s="299"/>
      <c r="B1527" s="291"/>
      <c r="C1527" s="292"/>
      <c r="D1527" s="293"/>
      <c r="E1527" s="291"/>
      <c r="F1527" s="295"/>
      <c r="G1527" s="291"/>
      <c r="I1527" s="291"/>
      <c r="J1527" s="291"/>
      <c r="K1527" s="291"/>
      <c r="L1527" s="294"/>
      <c r="N1527" s="293"/>
      <c r="O1527" s="291"/>
      <c r="T1527" s="291"/>
      <c r="V1527" s="271"/>
    </row>
    <row r="1528" spans="1:92" s="300" customFormat="1" x14ac:dyDescent="0.2">
      <c r="A1528" s="299"/>
      <c r="B1528" s="291"/>
      <c r="C1528" s="292"/>
      <c r="D1528" s="293"/>
      <c r="E1528" s="291"/>
      <c r="F1528" s="295"/>
      <c r="G1528" s="291"/>
      <c r="I1528" s="291"/>
      <c r="J1528" s="291"/>
      <c r="K1528" s="291"/>
      <c r="L1528" s="294"/>
      <c r="N1528" s="293"/>
      <c r="O1528" s="291"/>
      <c r="T1528" s="291"/>
      <c r="V1528" s="271"/>
    </row>
    <row r="1529" spans="1:92" s="300" customFormat="1" x14ac:dyDescent="0.2">
      <c r="A1529" s="299"/>
      <c r="B1529" s="291"/>
      <c r="C1529" s="292"/>
      <c r="D1529" s="293"/>
      <c r="E1529" s="291"/>
      <c r="F1529" s="291"/>
      <c r="G1529" s="291"/>
      <c r="I1529" s="291"/>
      <c r="J1529" s="291"/>
      <c r="K1529" s="291"/>
      <c r="L1529" s="294"/>
      <c r="N1529" s="293"/>
      <c r="O1529" s="291"/>
      <c r="T1529" s="291"/>
      <c r="V1529" s="271"/>
    </row>
    <row r="1530" spans="1:92" s="300" customFormat="1" x14ac:dyDescent="0.2">
      <c r="A1530" s="299"/>
      <c r="B1530" s="291"/>
      <c r="C1530" s="292"/>
      <c r="D1530" s="293"/>
      <c r="E1530" s="291"/>
      <c r="F1530" s="291"/>
      <c r="G1530" s="291"/>
      <c r="I1530" s="291"/>
      <c r="J1530" s="291"/>
      <c r="K1530" s="291"/>
      <c r="L1530" s="294"/>
      <c r="N1530" s="293"/>
      <c r="O1530" s="291"/>
      <c r="T1530" s="291"/>
      <c r="V1530" s="271"/>
    </row>
    <row r="1531" spans="1:92" s="300" customFormat="1" x14ac:dyDescent="0.2">
      <c r="A1531" s="299"/>
      <c r="B1531" s="291"/>
      <c r="C1531" s="292"/>
      <c r="D1531" s="293"/>
      <c r="E1531" s="291"/>
      <c r="F1531" s="295"/>
      <c r="G1531" s="291"/>
      <c r="I1531" s="291"/>
      <c r="J1531" s="291"/>
      <c r="K1531" s="291"/>
      <c r="L1531" s="294"/>
      <c r="N1531" s="293"/>
      <c r="O1531" s="291"/>
      <c r="T1531" s="291"/>
      <c r="V1531" s="271"/>
    </row>
    <row r="1532" spans="1:92" s="300" customFormat="1" x14ac:dyDescent="0.2">
      <c r="A1532" s="299"/>
      <c r="B1532" s="291"/>
      <c r="C1532" s="292"/>
      <c r="D1532" s="293"/>
      <c r="E1532" s="291"/>
      <c r="F1532" s="301"/>
      <c r="G1532" s="291"/>
      <c r="I1532" s="291"/>
      <c r="J1532" s="291"/>
      <c r="K1532" s="291"/>
      <c r="L1532" s="294"/>
      <c r="N1532" s="293"/>
      <c r="O1532" s="291"/>
      <c r="T1532" s="291"/>
      <c r="V1532" s="271"/>
    </row>
    <row r="1533" spans="1:92" s="300" customFormat="1" x14ac:dyDescent="0.2">
      <c r="A1533" s="299"/>
      <c r="B1533" s="291"/>
      <c r="C1533" s="292"/>
      <c r="D1533" s="293"/>
      <c r="E1533" s="291"/>
      <c r="F1533" s="301"/>
      <c r="G1533" s="291"/>
      <c r="I1533" s="291"/>
      <c r="J1533" s="291"/>
      <c r="K1533" s="291"/>
      <c r="L1533" s="290"/>
      <c r="N1533" s="289"/>
      <c r="O1533" s="291"/>
      <c r="Q1533" s="152"/>
      <c r="S1533" s="152"/>
      <c r="T1533" s="291"/>
      <c r="V1533" s="271"/>
    </row>
    <row r="1534" spans="1:92" s="300" customFormat="1" x14ac:dyDescent="0.2">
      <c r="A1534" s="299"/>
      <c r="B1534" s="291"/>
      <c r="C1534" s="292"/>
      <c r="D1534" s="293"/>
      <c r="E1534" s="291"/>
      <c r="F1534" s="295"/>
      <c r="G1534" s="291"/>
      <c r="I1534" s="291"/>
      <c r="J1534" s="297"/>
      <c r="K1534" s="291"/>
      <c r="L1534" s="294"/>
      <c r="N1534" s="293"/>
      <c r="O1534" s="291"/>
      <c r="T1534" s="291"/>
      <c r="CN1534" s="271"/>
    </row>
    <row r="1535" spans="1:92" s="300" customFormat="1" x14ac:dyDescent="0.2">
      <c r="A1535" s="299"/>
      <c r="B1535" s="291"/>
      <c r="C1535" s="292"/>
      <c r="D1535" s="293"/>
      <c r="E1535" s="291"/>
      <c r="F1535" s="295"/>
      <c r="G1535" s="291"/>
      <c r="I1535" s="291"/>
      <c r="J1535" s="291"/>
      <c r="K1535" s="291"/>
      <c r="L1535" s="294"/>
      <c r="N1535" s="293"/>
      <c r="O1535" s="291"/>
      <c r="T1535" s="291"/>
      <c r="CN1535" s="271"/>
    </row>
    <row r="1536" spans="1:92" s="300" customFormat="1" x14ac:dyDescent="0.2">
      <c r="A1536" s="299"/>
      <c r="B1536" s="291"/>
      <c r="C1536" s="292"/>
      <c r="D1536" s="293"/>
      <c r="E1536" s="291"/>
      <c r="F1536" s="295"/>
      <c r="G1536" s="291"/>
      <c r="I1536" s="291"/>
      <c r="J1536" s="291"/>
      <c r="K1536" s="291"/>
      <c r="L1536" s="294"/>
      <c r="N1536" s="293"/>
      <c r="O1536" s="291"/>
      <c r="T1536" s="291"/>
      <c r="CN1536" s="271"/>
    </row>
    <row r="1537" spans="1:92" s="300" customFormat="1" x14ac:dyDescent="0.2">
      <c r="A1537" s="299"/>
      <c r="B1537" s="291"/>
      <c r="C1537" s="292"/>
      <c r="D1537" s="293"/>
      <c r="E1537" s="291"/>
      <c r="F1537" s="295"/>
      <c r="G1537" s="291"/>
      <c r="I1537" s="291"/>
      <c r="J1537" s="291"/>
      <c r="K1537" s="291"/>
      <c r="L1537" s="294"/>
      <c r="N1537" s="293"/>
      <c r="O1537" s="291"/>
      <c r="T1537" s="291"/>
      <c r="CN1537" s="271"/>
    </row>
    <row r="1538" spans="1:92" s="300" customFormat="1" x14ac:dyDescent="0.2">
      <c r="A1538" s="299"/>
      <c r="B1538" s="291"/>
      <c r="C1538" s="292"/>
      <c r="D1538" s="293"/>
      <c r="E1538" s="291"/>
      <c r="F1538" s="291"/>
      <c r="G1538" s="291"/>
      <c r="I1538" s="291"/>
      <c r="J1538" s="291"/>
      <c r="K1538" s="291"/>
      <c r="L1538" s="294"/>
      <c r="N1538" s="293"/>
      <c r="O1538" s="291"/>
      <c r="T1538" s="291"/>
      <c r="CN1538" s="271"/>
    </row>
    <row r="1539" spans="1:92" s="300" customFormat="1" x14ac:dyDescent="0.2">
      <c r="A1539" s="299"/>
      <c r="B1539" s="291"/>
      <c r="C1539" s="292"/>
      <c r="D1539" s="293"/>
      <c r="E1539" s="291"/>
      <c r="F1539" s="291"/>
      <c r="G1539" s="291"/>
      <c r="I1539" s="291"/>
      <c r="J1539" s="291"/>
      <c r="K1539" s="291"/>
      <c r="L1539" s="294"/>
      <c r="N1539" s="293"/>
      <c r="O1539" s="291"/>
      <c r="T1539" s="291"/>
      <c r="CN1539" s="271"/>
    </row>
    <row r="1540" spans="1:92" s="300" customFormat="1" x14ac:dyDescent="0.2">
      <c r="A1540" s="299"/>
      <c r="B1540" s="291"/>
      <c r="C1540" s="292"/>
      <c r="D1540" s="293"/>
      <c r="E1540" s="291"/>
      <c r="F1540" s="295"/>
      <c r="G1540" s="291"/>
      <c r="I1540" s="291"/>
      <c r="J1540" s="291"/>
      <c r="K1540" s="291"/>
      <c r="L1540" s="294"/>
      <c r="N1540" s="293"/>
      <c r="O1540" s="291"/>
      <c r="T1540" s="291"/>
      <c r="CN1540" s="271"/>
    </row>
    <row r="1541" spans="1:92" s="300" customFormat="1" x14ac:dyDescent="0.2">
      <c r="A1541" s="299"/>
      <c r="B1541" s="291"/>
      <c r="C1541" s="292"/>
      <c r="D1541" s="293"/>
      <c r="E1541" s="291"/>
      <c r="F1541" s="301"/>
      <c r="G1541" s="291"/>
      <c r="I1541" s="291"/>
      <c r="J1541" s="291"/>
      <c r="K1541" s="291"/>
      <c r="L1541" s="294"/>
      <c r="N1541" s="293"/>
      <c r="O1541" s="291"/>
      <c r="T1541" s="291"/>
      <c r="CN1541" s="271"/>
    </row>
    <row r="1542" spans="1:92" s="300" customFormat="1" x14ac:dyDescent="0.2">
      <c r="A1542" s="299"/>
      <c r="B1542" s="291"/>
      <c r="C1542" s="292"/>
      <c r="D1542" s="293"/>
      <c r="E1542" s="291"/>
      <c r="F1542" s="301"/>
      <c r="G1542" s="291"/>
      <c r="I1542" s="291"/>
      <c r="J1542" s="291"/>
      <c r="K1542" s="291"/>
      <c r="L1542" s="294"/>
      <c r="N1542" s="293"/>
      <c r="O1542" s="291"/>
      <c r="T1542" s="291"/>
      <c r="CN1542" s="271"/>
    </row>
    <row r="1543" spans="1:92" s="300" customFormat="1" x14ac:dyDescent="0.2">
      <c r="A1543" s="299"/>
      <c r="B1543" s="291"/>
      <c r="C1543" s="292"/>
      <c r="D1543" s="293"/>
      <c r="E1543" s="291"/>
      <c r="F1543" s="295"/>
      <c r="G1543" s="291"/>
      <c r="I1543" s="291"/>
      <c r="J1543" s="297"/>
      <c r="K1543" s="291"/>
      <c r="L1543" s="294"/>
      <c r="N1543" s="293"/>
      <c r="O1543" s="291"/>
      <c r="T1543" s="291"/>
      <c r="CN1543" s="271"/>
    </row>
    <row r="1544" spans="1:92" s="300" customFormat="1" x14ac:dyDescent="0.2">
      <c r="A1544" s="299"/>
      <c r="B1544" s="291"/>
      <c r="C1544" s="292"/>
      <c r="D1544" s="293"/>
      <c r="E1544" s="291"/>
      <c r="F1544" s="295"/>
      <c r="G1544" s="291"/>
      <c r="I1544" s="291"/>
      <c r="J1544" s="291"/>
      <c r="K1544" s="291"/>
      <c r="L1544" s="294"/>
      <c r="N1544" s="293"/>
      <c r="O1544" s="291"/>
      <c r="T1544" s="291"/>
      <c r="CN1544" s="271"/>
    </row>
    <row r="1545" spans="1:92" x14ac:dyDescent="0.2">
      <c r="A1545" s="299"/>
      <c r="B1545" s="299"/>
      <c r="C1545" s="133"/>
      <c r="D1545" s="134"/>
      <c r="E1545" s="135"/>
      <c r="F1545" s="300"/>
      <c r="G1545" s="300"/>
      <c r="H1545" s="137"/>
      <c r="I1545" s="300"/>
      <c r="J1545" s="138"/>
      <c r="K1545" s="300"/>
      <c r="L1545" s="139"/>
      <c r="M1545" s="300"/>
      <c r="N1545" s="134"/>
      <c r="O1545" s="300"/>
      <c r="P1545" s="300"/>
      <c r="Q1545" s="300"/>
      <c r="R1545" s="300"/>
      <c r="S1545" s="300"/>
      <c r="T1545" s="300"/>
      <c r="U1545" s="300"/>
      <c r="V1545" s="300"/>
      <c r="W1545" s="300"/>
      <c r="X1545" s="300"/>
      <c r="Y1545" s="300"/>
      <c r="Z1545" s="300"/>
      <c r="AA1545" s="300"/>
      <c r="AB1545" s="300"/>
      <c r="AC1545" s="300"/>
      <c r="AD1545" s="300"/>
      <c r="AE1545" s="300"/>
      <c r="AF1545" s="300"/>
      <c r="AG1545" s="300"/>
      <c r="AH1545" s="300"/>
      <c r="AI1545" s="300"/>
      <c r="AJ1545" s="300"/>
      <c r="AK1545" s="300"/>
      <c r="AL1545" s="300"/>
      <c r="AM1545" s="300"/>
      <c r="AN1545" s="300"/>
      <c r="AO1545" s="300"/>
      <c r="AP1545" s="300"/>
      <c r="AQ1545" s="300"/>
      <c r="AR1545" s="300"/>
      <c r="AS1545" s="300"/>
      <c r="AT1545" s="300"/>
      <c r="AU1545" s="300"/>
      <c r="AV1545" s="300"/>
      <c r="AW1545" s="300"/>
      <c r="AX1545" s="300"/>
      <c r="AY1545" s="300"/>
      <c r="AZ1545" s="300"/>
      <c r="BA1545" s="300"/>
      <c r="BB1545" s="300"/>
      <c r="BC1545" s="300"/>
      <c r="BD1545" s="300"/>
      <c r="BE1545" s="300"/>
      <c r="BF1545" s="300"/>
      <c r="BG1545" s="300"/>
      <c r="BH1545" s="300"/>
      <c r="BI1545" s="300"/>
      <c r="BJ1545" s="300"/>
      <c r="BK1545" s="300"/>
      <c r="BL1545" s="300"/>
      <c r="BM1545" s="300"/>
      <c r="BN1545" s="300"/>
      <c r="BO1545" s="300"/>
      <c r="BP1545" s="300"/>
      <c r="BQ1545" s="300"/>
      <c r="BR1545" s="300"/>
      <c r="BS1545" s="300"/>
      <c r="BT1545" s="300"/>
      <c r="BU1545" s="300"/>
      <c r="BV1545" s="300"/>
      <c r="BW1545" s="300"/>
      <c r="BX1545" s="300"/>
      <c r="BY1545" s="300"/>
      <c r="BZ1545" s="300"/>
      <c r="CA1545" s="300"/>
      <c r="CB1545" s="300"/>
      <c r="CC1545" s="300"/>
      <c r="CD1545" s="300"/>
      <c r="CE1545" s="300"/>
      <c r="CF1545" s="300"/>
      <c r="CG1545" s="300"/>
      <c r="CH1545" s="300"/>
      <c r="CI1545" s="300"/>
      <c r="CJ1545" s="300"/>
      <c r="CK1545" s="300"/>
      <c r="CL1545" s="300"/>
      <c r="CM1545" s="300"/>
    </row>
    <row r="1546" spans="1:92" x14ac:dyDescent="0.2">
      <c r="A1546" s="299"/>
      <c r="B1546" s="299"/>
      <c r="C1546" s="133"/>
      <c r="D1546" s="134"/>
      <c r="E1546" s="135"/>
      <c r="F1546" s="300"/>
      <c r="G1546" s="300"/>
      <c r="H1546" s="137"/>
      <c r="I1546" s="300"/>
      <c r="J1546" s="138"/>
      <c r="K1546" s="300"/>
      <c r="L1546" s="139"/>
      <c r="M1546" s="300"/>
      <c r="N1546" s="134"/>
      <c r="O1546" s="300"/>
      <c r="P1546" s="300"/>
      <c r="Q1546" s="300"/>
      <c r="R1546" s="300"/>
      <c r="S1546" s="300"/>
      <c r="T1546" s="300"/>
      <c r="U1546" s="300"/>
      <c r="V1546" s="300"/>
      <c r="W1546" s="300"/>
      <c r="X1546" s="300"/>
      <c r="Y1546" s="300"/>
      <c r="Z1546" s="300"/>
      <c r="AA1546" s="300"/>
      <c r="AB1546" s="300"/>
      <c r="AC1546" s="300"/>
      <c r="AD1546" s="300"/>
      <c r="AE1546" s="300"/>
      <c r="AF1546" s="300"/>
      <c r="AG1546" s="300"/>
      <c r="AH1546" s="300"/>
      <c r="AI1546" s="300"/>
      <c r="AJ1546" s="300"/>
      <c r="AK1546" s="300"/>
      <c r="AL1546" s="300"/>
      <c r="AM1546" s="300"/>
      <c r="AN1546" s="300"/>
      <c r="AO1546" s="300"/>
      <c r="AP1546" s="300"/>
      <c r="AQ1546" s="300"/>
      <c r="AR1546" s="300"/>
      <c r="AS1546" s="300"/>
      <c r="AT1546" s="300"/>
      <c r="AU1546" s="300"/>
      <c r="AV1546" s="300"/>
      <c r="AW1546" s="300"/>
      <c r="AX1546" s="300"/>
      <c r="AY1546" s="300"/>
      <c r="AZ1546" s="300"/>
      <c r="BA1546" s="300"/>
      <c r="BB1546" s="300"/>
      <c r="BC1546" s="300"/>
      <c r="BD1546" s="300"/>
      <c r="BE1546" s="300"/>
      <c r="BF1546" s="300"/>
      <c r="BG1546" s="300"/>
      <c r="BH1546" s="300"/>
      <c r="BI1546" s="300"/>
      <c r="BJ1546" s="300"/>
      <c r="BK1546" s="300"/>
      <c r="BL1546" s="300"/>
      <c r="BM1546" s="300"/>
      <c r="BN1546" s="300"/>
      <c r="BO1546" s="300"/>
      <c r="BP1546" s="300"/>
      <c r="BQ1546" s="300"/>
      <c r="BR1546" s="300"/>
      <c r="BS1546" s="300"/>
      <c r="BT1546" s="300"/>
      <c r="BU1546" s="300"/>
      <c r="BV1546" s="300"/>
      <c r="BW1546" s="300"/>
      <c r="BX1546" s="300"/>
      <c r="BY1546" s="300"/>
      <c r="BZ1546" s="300"/>
      <c r="CA1546" s="300"/>
      <c r="CB1546" s="300"/>
      <c r="CC1546" s="300"/>
      <c r="CD1546" s="300"/>
      <c r="CE1546" s="300"/>
      <c r="CF1546" s="300"/>
      <c r="CG1546" s="300"/>
      <c r="CH1546" s="300"/>
      <c r="CI1546" s="300"/>
      <c r="CJ1546" s="300"/>
      <c r="CK1546" s="300"/>
      <c r="CL1546" s="300"/>
      <c r="CM1546" s="300"/>
    </row>
    <row r="1547" spans="1:92" x14ac:dyDescent="0.2">
      <c r="A1547" s="299"/>
      <c r="B1547" s="299"/>
      <c r="C1547" s="133"/>
      <c r="D1547" s="134"/>
      <c r="E1547" s="135"/>
      <c r="F1547" s="300"/>
      <c r="G1547" s="300"/>
      <c r="H1547" s="137"/>
      <c r="I1547" s="300"/>
      <c r="J1547" s="138"/>
      <c r="K1547" s="300"/>
      <c r="L1547" s="139"/>
      <c r="M1547" s="300"/>
      <c r="N1547" s="134"/>
      <c r="O1547" s="300"/>
      <c r="P1547" s="300"/>
      <c r="Q1547" s="300"/>
      <c r="R1547" s="300"/>
      <c r="S1547" s="300"/>
      <c r="T1547" s="300"/>
      <c r="U1547" s="300"/>
      <c r="V1547" s="300"/>
      <c r="W1547" s="300"/>
      <c r="X1547" s="300"/>
      <c r="Y1547" s="300"/>
      <c r="Z1547" s="300"/>
      <c r="AA1547" s="300"/>
      <c r="AB1547" s="300"/>
      <c r="AC1547" s="300"/>
      <c r="AD1547" s="300"/>
      <c r="AE1547" s="300"/>
      <c r="AF1547" s="300"/>
      <c r="AG1547" s="300"/>
      <c r="AH1547" s="300"/>
      <c r="AI1547" s="300"/>
      <c r="AJ1547" s="300"/>
      <c r="AK1547" s="300"/>
      <c r="AL1547" s="300"/>
      <c r="AM1547" s="300"/>
      <c r="AN1547" s="300"/>
      <c r="AO1547" s="300"/>
      <c r="AP1547" s="300"/>
      <c r="AQ1547" s="300"/>
      <c r="AR1547" s="300"/>
      <c r="AS1547" s="300"/>
      <c r="AT1547" s="300"/>
      <c r="AU1547" s="300"/>
      <c r="AV1547" s="300"/>
      <c r="AW1547" s="300"/>
      <c r="AX1547" s="300"/>
      <c r="AY1547" s="300"/>
      <c r="AZ1547" s="300"/>
      <c r="BA1547" s="300"/>
      <c r="BB1547" s="300"/>
      <c r="BC1547" s="300"/>
      <c r="BD1547" s="300"/>
      <c r="BE1547" s="300"/>
      <c r="BF1547" s="300"/>
      <c r="BG1547" s="300"/>
      <c r="BH1547" s="300"/>
      <c r="BI1547" s="300"/>
      <c r="BJ1547" s="300"/>
      <c r="BK1547" s="300"/>
      <c r="BL1547" s="300"/>
      <c r="BM1547" s="300"/>
      <c r="BN1547" s="300"/>
      <c r="BO1547" s="300"/>
      <c r="BP1547" s="300"/>
      <c r="BQ1547" s="300"/>
      <c r="BR1547" s="300"/>
      <c r="BS1547" s="300"/>
      <c r="BT1547" s="300"/>
      <c r="BU1547" s="300"/>
      <c r="BV1547" s="300"/>
      <c r="BW1547" s="300"/>
      <c r="BX1547" s="300"/>
      <c r="BY1547" s="300"/>
      <c r="BZ1547" s="300"/>
      <c r="CA1547" s="300"/>
      <c r="CB1547" s="300"/>
      <c r="CC1547" s="300"/>
      <c r="CD1547" s="300"/>
      <c r="CE1547" s="300"/>
      <c r="CF1547" s="300"/>
      <c r="CG1547" s="300"/>
      <c r="CH1547" s="300"/>
      <c r="CI1547" s="300"/>
      <c r="CJ1547" s="300"/>
      <c r="CK1547" s="300"/>
      <c r="CL1547" s="300"/>
      <c r="CM1547" s="300"/>
    </row>
    <row r="1548" spans="1:92" x14ac:dyDescent="0.2">
      <c r="A1548" s="299"/>
      <c r="B1548" s="299"/>
      <c r="C1548" s="133"/>
      <c r="D1548" s="134"/>
      <c r="E1548" s="135"/>
      <c r="F1548" s="300"/>
      <c r="G1548" s="300"/>
      <c r="H1548" s="137"/>
      <c r="I1548" s="300"/>
      <c r="J1548" s="138"/>
      <c r="K1548" s="300"/>
      <c r="L1548" s="139"/>
      <c r="M1548" s="300"/>
      <c r="N1548" s="134"/>
      <c r="O1548" s="300"/>
      <c r="P1548" s="300"/>
      <c r="Q1548" s="300"/>
      <c r="R1548" s="300"/>
      <c r="S1548" s="300"/>
      <c r="T1548" s="300"/>
      <c r="U1548" s="300"/>
      <c r="V1548" s="300"/>
      <c r="W1548" s="300"/>
      <c r="X1548" s="300"/>
      <c r="Y1548" s="300"/>
      <c r="Z1548" s="300"/>
      <c r="AA1548" s="300"/>
      <c r="AB1548" s="300"/>
      <c r="AC1548" s="300"/>
      <c r="AD1548" s="300"/>
      <c r="AE1548" s="300"/>
      <c r="AF1548" s="300"/>
      <c r="AG1548" s="300"/>
      <c r="AH1548" s="300"/>
      <c r="AI1548" s="300"/>
      <c r="AJ1548" s="300"/>
      <c r="AK1548" s="300"/>
      <c r="AL1548" s="300"/>
      <c r="AM1548" s="300"/>
      <c r="AN1548" s="300"/>
      <c r="AO1548" s="300"/>
      <c r="AP1548" s="300"/>
      <c r="AQ1548" s="300"/>
      <c r="AR1548" s="300"/>
      <c r="AS1548" s="300"/>
      <c r="AT1548" s="300"/>
      <c r="AU1548" s="300"/>
      <c r="AV1548" s="300"/>
      <c r="AW1548" s="300"/>
      <c r="AX1548" s="300"/>
      <c r="AY1548" s="300"/>
      <c r="AZ1548" s="300"/>
      <c r="BA1548" s="300"/>
      <c r="BB1548" s="300"/>
      <c r="BC1548" s="300"/>
      <c r="BD1548" s="300"/>
      <c r="BE1548" s="300"/>
      <c r="BF1548" s="300"/>
      <c r="BG1548" s="300"/>
      <c r="BH1548" s="300"/>
      <c r="BI1548" s="300"/>
      <c r="BJ1548" s="300"/>
      <c r="BK1548" s="300"/>
      <c r="BL1548" s="300"/>
      <c r="BM1548" s="300"/>
      <c r="BN1548" s="300"/>
      <c r="BO1548" s="300"/>
      <c r="BP1548" s="300"/>
      <c r="BQ1548" s="300"/>
      <c r="BR1548" s="300"/>
      <c r="BS1548" s="300"/>
      <c r="BT1548" s="300"/>
      <c r="BU1548" s="300"/>
      <c r="BV1548" s="300"/>
      <c r="BW1548" s="300"/>
      <c r="BX1548" s="300"/>
      <c r="BY1548" s="300"/>
      <c r="BZ1548" s="300"/>
      <c r="CA1548" s="300"/>
      <c r="CB1548" s="300"/>
      <c r="CC1548" s="300"/>
      <c r="CD1548" s="300"/>
      <c r="CE1548" s="300"/>
      <c r="CF1548" s="300"/>
      <c r="CG1548" s="300"/>
      <c r="CH1548" s="300"/>
      <c r="CI1548" s="300"/>
      <c r="CJ1548" s="300"/>
      <c r="CK1548" s="300"/>
      <c r="CL1548" s="300"/>
      <c r="CM1548" s="300"/>
    </row>
    <row r="1549" spans="1:92" x14ac:dyDescent="0.2">
      <c r="A1549" s="299"/>
      <c r="B1549" s="299"/>
      <c r="C1549" s="133"/>
      <c r="D1549" s="134"/>
      <c r="E1549" s="135"/>
      <c r="F1549" s="300"/>
      <c r="G1549" s="300"/>
      <c r="H1549" s="137"/>
      <c r="I1549" s="300"/>
      <c r="J1549" s="138"/>
      <c r="K1549" s="300"/>
      <c r="L1549" s="139"/>
      <c r="M1549" s="300"/>
      <c r="N1549" s="134"/>
      <c r="O1549" s="300"/>
      <c r="P1549" s="300"/>
      <c r="Q1549" s="300"/>
      <c r="R1549" s="300"/>
      <c r="S1549" s="300"/>
      <c r="T1549" s="300"/>
      <c r="U1549" s="300"/>
      <c r="V1549" s="300"/>
      <c r="W1549" s="300"/>
      <c r="X1549" s="300"/>
      <c r="Y1549" s="300"/>
      <c r="Z1549" s="300"/>
      <c r="AA1549" s="300"/>
      <c r="AB1549" s="300"/>
      <c r="AC1549" s="300"/>
      <c r="AD1549" s="300"/>
      <c r="AE1549" s="300"/>
      <c r="AF1549" s="300"/>
      <c r="AG1549" s="300"/>
      <c r="AH1549" s="300"/>
      <c r="AI1549" s="300"/>
      <c r="AJ1549" s="300"/>
      <c r="AK1549" s="300"/>
      <c r="AL1549" s="300"/>
      <c r="AM1549" s="300"/>
      <c r="AN1549" s="300"/>
      <c r="AO1549" s="300"/>
      <c r="AP1549" s="300"/>
      <c r="AQ1549" s="300"/>
      <c r="AR1549" s="300"/>
      <c r="AS1549" s="300"/>
      <c r="AT1549" s="300"/>
      <c r="AU1549" s="300"/>
      <c r="AV1549" s="300"/>
      <c r="AW1549" s="300"/>
      <c r="AX1549" s="300"/>
      <c r="AY1549" s="300"/>
      <c r="AZ1549" s="300"/>
      <c r="BA1549" s="300"/>
      <c r="BB1549" s="300"/>
      <c r="BC1549" s="300"/>
      <c r="BD1549" s="300"/>
      <c r="BE1549" s="300"/>
      <c r="BF1549" s="300"/>
      <c r="BG1549" s="300"/>
      <c r="BH1549" s="300"/>
      <c r="BI1549" s="300"/>
      <c r="BJ1549" s="300"/>
      <c r="BK1549" s="300"/>
      <c r="BL1549" s="300"/>
      <c r="BM1549" s="300"/>
      <c r="BN1549" s="300"/>
      <c r="BO1549" s="300"/>
      <c r="BP1549" s="300"/>
      <c r="BQ1549" s="300"/>
      <c r="BR1549" s="300"/>
      <c r="BS1549" s="300"/>
      <c r="BT1549" s="300"/>
      <c r="BU1549" s="300"/>
      <c r="BV1549" s="300"/>
      <c r="BW1549" s="300"/>
      <c r="BX1549" s="300"/>
      <c r="BY1549" s="300"/>
      <c r="BZ1549" s="300"/>
      <c r="CA1549" s="300"/>
      <c r="CB1549" s="300"/>
      <c r="CC1549" s="300"/>
      <c r="CD1549" s="300"/>
      <c r="CE1549" s="300"/>
      <c r="CF1549" s="300"/>
      <c r="CG1549" s="300"/>
      <c r="CH1549" s="300"/>
      <c r="CI1549" s="300"/>
      <c r="CJ1549" s="300"/>
      <c r="CK1549" s="300"/>
      <c r="CL1549" s="300"/>
      <c r="CM1549" s="300"/>
    </row>
    <row r="1550" spans="1:92" x14ac:dyDescent="0.2">
      <c r="A1550" s="299"/>
      <c r="B1550" s="299"/>
      <c r="C1550" s="133"/>
      <c r="D1550" s="134"/>
      <c r="E1550" s="135"/>
      <c r="F1550" s="300"/>
      <c r="G1550" s="300"/>
      <c r="H1550" s="137"/>
      <c r="I1550" s="300"/>
      <c r="J1550" s="138"/>
      <c r="K1550" s="300"/>
      <c r="L1550" s="139"/>
      <c r="M1550" s="300"/>
      <c r="N1550" s="134"/>
      <c r="O1550" s="300"/>
      <c r="P1550" s="300"/>
      <c r="Q1550" s="300"/>
      <c r="R1550" s="300"/>
      <c r="S1550" s="300"/>
      <c r="T1550" s="300"/>
      <c r="U1550" s="300"/>
      <c r="V1550" s="300"/>
      <c r="W1550" s="300"/>
      <c r="X1550" s="300"/>
      <c r="Y1550" s="300"/>
      <c r="Z1550" s="300"/>
      <c r="AA1550" s="300"/>
      <c r="AB1550" s="300"/>
      <c r="AC1550" s="300"/>
      <c r="AD1550" s="300"/>
      <c r="AE1550" s="300"/>
      <c r="AF1550" s="300"/>
      <c r="AG1550" s="300"/>
      <c r="AH1550" s="300"/>
      <c r="AI1550" s="300"/>
      <c r="AJ1550" s="300"/>
      <c r="AK1550" s="300"/>
      <c r="AL1550" s="300"/>
      <c r="AM1550" s="300"/>
      <c r="AN1550" s="300"/>
      <c r="AO1550" s="300"/>
      <c r="AP1550" s="300"/>
      <c r="AQ1550" s="300"/>
      <c r="AR1550" s="300"/>
      <c r="AS1550" s="300"/>
      <c r="AT1550" s="300"/>
      <c r="AU1550" s="300"/>
      <c r="AV1550" s="300"/>
      <c r="AW1550" s="300"/>
      <c r="AX1550" s="300"/>
      <c r="AY1550" s="300"/>
      <c r="AZ1550" s="300"/>
      <c r="BA1550" s="300"/>
      <c r="BB1550" s="300"/>
      <c r="BC1550" s="300"/>
      <c r="BD1550" s="300"/>
      <c r="BE1550" s="300"/>
      <c r="BF1550" s="300"/>
      <c r="BG1550" s="300"/>
      <c r="BH1550" s="300"/>
      <c r="BI1550" s="300"/>
      <c r="BJ1550" s="300"/>
      <c r="BK1550" s="300"/>
      <c r="BL1550" s="300"/>
      <c r="BM1550" s="300"/>
      <c r="BN1550" s="300"/>
      <c r="BO1550" s="300"/>
      <c r="BP1550" s="300"/>
      <c r="BQ1550" s="300"/>
      <c r="BR1550" s="300"/>
      <c r="BS1550" s="300"/>
      <c r="BT1550" s="300"/>
      <c r="BU1550" s="300"/>
      <c r="BV1550" s="300"/>
      <c r="BW1550" s="300"/>
      <c r="BX1550" s="300"/>
      <c r="BY1550" s="300"/>
      <c r="BZ1550" s="300"/>
      <c r="CA1550" s="300"/>
      <c r="CB1550" s="300"/>
      <c r="CC1550" s="300"/>
      <c r="CD1550" s="300"/>
      <c r="CE1550" s="300"/>
      <c r="CF1550" s="300"/>
      <c r="CG1550" s="300"/>
      <c r="CH1550" s="300"/>
      <c r="CI1550" s="300"/>
      <c r="CJ1550" s="300"/>
      <c r="CK1550" s="300"/>
      <c r="CL1550" s="300"/>
      <c r="CM1550" s="300"/>
    </row>
    <row r="1551" spans="1:92" x14ac:dyDescent="0.2">
      <c r="A1551" s="299"/>
      <c r="B1551" s="299"/>
      <c r="C1551" s="133"/>
      <c r="D1551" s="134"/>
      <c r="E1551" s="135"/>
      <c r="F1551" s="300"/>
      <c r="G1551" s="300"/>
      <c r="H1551" s="137"/>
      <c r="I1551" s="300"/>
      <c r="J1551" s="138"/>
      <c r="K1551" s="300"/>
      <c r="L1551" s="139"/>
      <c r="M1551" s="300"/>
      <c r="N1551" s="134"/>
      <c r="O1551" s="300"/>
      <c r="P1551" s="300"/>
      <c r="Q1551" s="300"/>
      <c r="R1551" s="300"/>
      <c r="S1551" s="300"/>
      <c r="T1551" s="300"/>
      <c r="U1551" s="300"/>
      <c r="V1551" s="300"/>
      <c r="W1551" s="300"/>
      <c r="X1551" s="300"/>
      <c r="Y1551" s="300"/>
      <c r="Z1551" s="300"/>
      <c r="AA1551" s="300"/>
      <c r="AB1551" s="300"/>
      <c r="AC1551" s="300"/>
      <c r="AD1551" s="300"/>
      <c r="AE1551" s="300"/>
      <c r="AF1551" s="300"/>
      <c r="AG1551" s="300"/>
      <c r="AH1551" s="300"/>
      <c r="AI1551" s="300"/>
      <c r="AJ1551" s="300"/>
      <c r="AK1551" s="300"/>
      <c r="AL1551" s="300"/>
      <c r="AM1551" s="300"/>
      <c r="AN1551" s="300"/>
      <c r="AO1551" s="300"/>
      <c r="AP1551" s="300"/>
      <c r="AQ1551" s="300"/>
      <c r="AR1551" s="300"/>
      <c r="AS1551" s="300"/>
      <c r="AT1551" s="300"/>
      <c r="AU1551" s="300"/>
      <c r="AV1551" s="300"/>
      <c r="AW1551" s="300"/>
      <c r="AX1551" s="300"/>
      <c r="AY1551" s="300"/>
      <c r="AZ1551" s="300"/>
      <c r="BA1551" s="300"/>
      <c r="BB1551" s="300"/>
      <c r="BC1551" s="300"/>
      <c r="BD1551" s="300"/>
      <c r="BE1551" s="300"/>
      <c r="BF1551" s="300"/>
      <c r="BG1551" s="300"/>
      <c r="BH1551" s="300"/>
      <c r="BI1551" s="300"/>
      <c r="BJ1551" s="300"/>
      <c r="BK1551" s="300"/>
      <c r="BL1551" s="300"/>
      <c r="BM1551" s="300"/>
      <c r="BN1551" s="300"/>
      <c r="BO1551" s="300"/>
      <c r="BP1551" s="300"/>
      <c r="BQ1551" s="300"/>
      <c r="BR1551" s="300"/>
      <c r="BS1551" s="300"/>
      <c r="BT1551" s="300"/>
      <c r="BU1551" s="300"/>
      <c r="BV1551" s="300"/>
      <c r="BW1551" s="300"/>
      <c r="BX1551" s="300"/>
      <c r="BY1551" s="300"/>
      <c r="BZ1551" s="300"/>
      <c r="CA1551" s="300"/>
      <c r="CB1551" s="300"/>
      <c r="CC1551" s="300"/>
      <c r="CD1551" s="300"/>
      <c r="CE1551" s="300"/>
      <c r="CF1551" s="300"/>
      <c r="CG1551" s="300"/>
      <c r="CH1551" s="300"/>
      <c r="CI1551" s="300"/>
      <c r="CJ1551" s="300"/>
      <c r="CK1551" s="300"/>
      <c r="CL1551" s="300"/>
      <c r="CM1551" s="300"/>
    </row>
    <row r="1552" spans="1:92" x14ac:dyDescent="0.2">
      <c r="A1552" s="299"/>
      <c r="B1552" s="299"/>
      <c r="C1552" s="133"/>
      <c r="D1552" s="134"/>
      <c r="E1552" s="135"/>
      <c r="F1552" s="300"/>
      <c r="G1552" s="300"/>
      <c r="H1552" s="137"/>
      <c r="I1552" s="300"/>
      <c r="J1552" s="138"/>
      <c r="K1552" s="300"/>
      <c r="L1552" s="139"/>
      <c r="M1552" s="300"/>
      <c r="N1552" s="134"/>
      <c r="O1552" s="300"/>
      <c r="P1552" s="300"/>
      <c r="Q1552" s="300"/>
      <c r="R1552" s="300"/>
      <c r="S1552" s="300"/>
      <c r="T1552" s="300"/>
      <c r="U1552" s="300"/>
      <c r="V1552" s="300"/>
      <c r="W1552" s="300"/>
      <c r="X1552" s="300"/>
      <c r="Y1552" s="300"/>
      <c r="Z1552" s="300"/>
      <c r="AA1552" s="300"/>
      <c r="AB1552" s="300"/>
      <c r="AC1552" s="300"/>
      <c r="AD1552" s="300"/>
      <c r="AE1552" s="300"/>
      <c r="AF1552" s="300"/>
      <c r="AG1552" s="300"/>
      <c r="AH1552" s="300"/>
      <c r="AI1552" s="300"/>
      <c r="AJ1552" s="300"/>
      <c r="AK1552" s="300"/>
      <c r="AL1552" s="300"/>
      <c r="AM1552" s="300"/>
      <c r="AN1552" s="300"/>
      <c r="AO1552" s="300"/>
      <c r="AP1552" s="300"/>
      <c r="AQ1552" s="300"/>
      <c r="AR1552" s="300"/>
      <c r="AS1552" s="300"/>
      <c r="AT1552" s="300"/>
      <c r="AU1552" s="300"/>
      <c r="AV1552" s="300"/>
      <c r="AW1552" s="300"/>
      <c r="AX1552" s="300"/>
      <c r="AY1552" s="300"/>
      <c r="AZ1552" s="300"/>
      <c r="BA1552" s="300"/>
      <c r="BB1552" s="300"/>
      <c r="BC1552" s="300"/>
      <c r="BD1552" s="300"/>
      <c r="BE1552" s="300"/>
      <c r="BF1552" s="300"/>
      <c r="BG1552" s="300"/>
      <c r="BH1552" s="300"/>
      <c r="BI1552" s="300"/>
      <c r="BJ1552" s="300"/>
      <c r="BK1552" s="300"/>
      <c r="BL1552" s="300"/>
      <c r="BM1552" s="300"/>
      <c r="BN1552" s="300"/>
      <c r="BO1552" s="300"/>
      <c r="BP1552" s="300"/>
      <c r="BQ1552" s="300"/>
      <c r="BR1552" s="300"/>
      <c r="BS1552" s="300"/>
      <c r="BT1552" s="300"/>
      <c r="BU1552" s="300"/>
      <c r="BV1552" s="300"/>
      <c r="BW1552" s="300"/>
      <c r="BX1552" s="300"/>
      <c r="BY1552" s="300"/>
      <c r="BZ1552" s="300"/>
      <c r="CA1552" s="300"/>
      <c r="CB1552" s="300"/>
      <c r="CC1552" s="300"/>
      <c r="CD1552" s="300"/>
      <c r="CE1552" s="300"/>
      <c r="CF1552" s="300"/>
      <c r="CG1552" s="300"/>
      <c r="CH1552" s="300"/>
      <c r="CI1552" s="300"/>
      <c r="CJ1552" s="300"/>
      <c r="CK1552" s="300"/>
      <c r="CL1552" s="300"/>
      <c r="CM1552" s="300"/>
    </row>
    <row r="1553" spans="1:91" x14ac:dyDescent="0.2">
      <c r="A1553" s="299"/>
      <c r="B1553" s="299"/>
      <c r="C1553" s="133"/>
      <c r="D1553" s="134"/>
      <c r="E1553" s="135"/>
      <c r="F1553" s="300"/>
      <c r="G1553" s="300"/>
      <c r="H1553" s="137"/>
      <c r="I1553" s="300"/>
      <c r="J1553" s="138"/>
      <c r="K1553" s="300"/>
      <c r="L1553" s="139"/>
      <c r="M1553" s="300"/>
      <c r="N1553" s="134"/>
      <c r="O1553" s="300"/>
      <c r="P1553" s="300"/>
      <c r="Q1553" s="300"/>
      <c r="R1553" s="300"/>
      <c r="S1553" s="300"/>
      <c r="T1553" s="300"/>
      <c r="U1553" s="300"/>
      <c r="V1553" s="300"/>
      <c r="W1553" s="300"/>
      <c r="X1553" s="300"/>
      <c r="Y1553" s="300"/>
      <c r="Z1553" s="300"/>
      <c r="AA1553" s="300"/>
      <c r="AB1553" s="300"/>
      <c r="AC1553" s="300"/>
      <c r="AD1553" s="300"/>
      <c r="AE1553" s="300"/>
      <c r="AF1553" s="300"/>
      <c r="AG1553" s="300"/>
      <c r="AH1553" s="300"/>
      <c r="AI1553" s="300"/>
      <c r="AJ1553" s="300"/>
      <c r="AK1553" s="300"/>
      <c r="AL1553" s="300"/>
      <c r="AM1553" s="300"/>
      <c r="AN1553" s="300"/>
      <c r="AO1553" s="300"/>
      <c r="AP1553" s="300"/>
      <c r="AQ1553" s="300"/>
      <c r="AR1553" s="300"/>
      <c r="AS1553" s="300"/>
      <c r="AT1553" s="300"/>
      <c r="AU1553" s="300"/>
      <c r="AV1553" s="300"/>
      <c r="AW1553" s="300"/>
      <c r="AX1553" s="300"/>
      <c r="AY1553" s="300"/>
      <c r="AZ1553" s="300"/>
      <c r="BA1553" s="300"/>
      <c r="BB1553" s="300"/>
      <c r="BC1553" s="300"/>
      <c r="BD1553" s="300"/>
      <c r="BE1553" s="300"/>
      <c r="BF1553" s="300"/>
      <c r="BG1553" s="300"/>
      <c r="BH1553" s="300"/>
      <c r="BI1553" s="300"/>
      <c r="BJ1553" s="300"/>
      <c r="BK1553" s="300"/>
      <c r="BL1553" s="300"/>
      <c r="BM1553" s="300"/>
      <c r="BN1553" s="300"/>
      <c r="BO1553" s="300"/>
      <c r="BP1553" s="300"/>
      <c r="BQ1553" s="300"/>
      <c r="BR1553" s="300"/>
      <c r="BS1553" s="300"/>
      <c r="BT1553" s="300"/>
      <c r="BU1553" s="300"/>
      <c r="BV1553" s="300"/>
      <c r="BW1553" s="300"/>
      <c r="BX1553" s="300"/>
      <c r="BY1553" s="300"/>
      <c r="BZ1553" s="300"/>
      <c r="CA1553" s="300"/>
      <c r="CB1553" s="300"/>
      <c r="CC1553" s="300"/>
      <c r="CD1553" s="300"/>
      <c r="CE1553" s="300"/>
      <c r="CF1553" s="300"/>
      <c r="CG1553" s="300"/>
      <c r="CH1553" s="300"/>
      <c r="CI1553" s="300"/>
      <c r="CJ1553" s="300"/>
      <c r="CK1553" s="300"/>
      <c r="CL1553" s="300"/>
      <c r="CM1553" s="300"/>
    </row>
    <row r="1554" spans="1:91" x14ac:dyDescent="0.2">
      <c r="A1554" s="299"/>
      <c r="B1554" s="299"/>
      <c r="C1554" s="133"/>
      <c r="D1554" s="134"/>
      <c r="E1554" s="135"/>
      <c r="F1554" s="300"/>
      <c r="G1554" s="300"/>
      <c r="H1554" s="137"/>
      <c r="I1554" s="300"/>
      <c r="J1554" s="138"/>
      <c r="K1554" s="300"/>
      <c r="L1554" s="139"/>
      <c r="M1554" s="300"/>
      <c r="N1554" s="134"/>
      <c r="O1554" s="300"/>
      <c r="P1554" s="300"/>
      <c r="Q1554" s="152"/>
      <c r="R1554" s="300"/>
      <c r="S1554" s="300"/>
      <c r="T1554" s="300"/>
      <c r="U1554" s="300"/>
      <c r="V1554" s="300"/>
      <c r="W1554" s="300"/>
      <c r="X1554" s="300"/>
      <c r="Y1554" s="300"/>
      <c r="Z1554" s="300"/>
      <c r="AA1554" s="300"/>
      <c r="AB1554" s="300"/>
      <c r="AC1554" s="300"/>
      <c r="AD1554" s="300"/>
      <c r="AE1554" s="300"/>
      <c r="AF1554" s="300"/>
      <c r="AG1554" s="300"/>
      <c r="AH1554" s="300"/>
      <c r="AI1554" s="300"/>
      <c r="AJ1554" s="300"/>
      <c r="AK1554" s="300"/>
      <c r="AL1554" s="300"/>
      <c r="AM1554" s="300"/>
      <c r="AN1554" s="300"/>
      <c r="AO1554" s="300"/>
      <c r="AP1554" s="300"/>
      <c r="AQ1554" s="300"/>
      <c r="AR1554" s="300"/>
      <c r="AS1554" s="300"/>
      <c r="AT1554" s="300"/>
      <c r="AU1554" s="300"/>
      <c r="AV1554" s="300"/>
      <c r="AW1554" s="300"/>
      <c r="AX1554" s="300"/>
      <c r="AY1554" s="300"/>
      <c r="AZ1554" s="300"/>
      <c r="BA1554" s="300"/>
      <c r="BB1554" s="300"/>
      <c r="BC1554" s="300"/>
      <c r="BD1554" s="300"/>
      <c r="BE1554" s="300"/>
      <c r="BF1554" s="300"/>
      <c r="BG1554" s="300"/>
      <c r="BH1554" s="300"/>
      <c r="BI1554" s="300"/>
      <c r="BJ1554" s="300"/>
      <c r="BK1554" s="300"/>
      <c r="BL1554" s="300"/>
      <c r="BM1554" s="300"/>
      <c r="BN1554" s="300"/>
      <c r="BO1554" s="300"/>
      <c r="BP1554" s="300"/>
      <c r="BQ1554" s="300"/>
      <c r="BR1554" s="300"/>
      <c r="BS1554" s="300"/>
      <c r="BT1554" s="300"/>
      <c r="BU1554" s="300"/>
      <c r="BV1554" s="300"/>
      <c r="BW1554" s="300"/>
      <c r="BX1554" s="300"/>
      <c r="BY1554" s="300"/>
      <c r="BZ1554" s="300"/>
      <c r="CA1554" s="300"/>
      <c r="CB1554" s="300"/>
      <c r="CC1554" s="300"/>
      <c r="CD1554" s="300"/>
      <c r="CE1554" s="300"/>
      <c r="CF1554" s="300"/>
      <c r="CG1554" s="300"/>
      <c r="CH1554" s="300"/>
      <c r="CI1554" s="300"/>
      <c r="CJ1554" s="300"/>
      <c r="CK1554" s="300"/>
      <c r="CL1554" s="300"/>
      <c r="CM1554" s="300"/>
    </row>
    <row r="1555" spans="1:91" x14ac:dyDescent="0.2">
      <c r="A1555" s="299"/>
      <c r="B1555" s="299"/>
      <c r="C1555" s="133"/>
      <c r="D1555" s="134"/>
      <c r="E1555" s="135"/>
      <c r="F1555" s="300"/>
      <c r="G1555" s="300"/>
      <c r="H1555" s="137"/>
      <c r="I1555" s="300"/>
      <c r="J1555" s="138"/>
      <c r="K1555" s="300"/>
      <c r="L1555" s="139"/>
      <c r="M1555" s="300"/>
      <c r="N1555" s="134"/>
      <c r="O1555" s="300"/>
      <c r="P1555" s="300"/>
      <c r="Q1555" s="152"/>
      <c r="R1555" s="300"/>
      <c r="S1555" s="300"/>
      <c r="T1555" s="300"/>
      <c r="U1555" s="300"/>
      <c r="V1555" s="300"/>
      <c r="W1555" s="300"/>
      <c r="X1555" s="300"/>
      <c r="Y1555" s="300"/>
      <c r="Z1555" s="300"/>
      <c r="AA1555" s="300"/>
      <c r="AB1555" s="300"/>
      <c r="AC1555" s="300"/>
      <c r="AD1555" s="300"/>
      <c r="AE1555" s="300"/>
      <c r="AF1555" s="300"/>
      <c r="AG1555" s="300"/>
      <c r="AH1555" s="300"/>
      <c r="AI1555" s="300"/>
      <c r="AJ1555" s="300"/>
      <c r="AK1555" s="300"/>
      <c r="AL1555" s="300"/>
      <c r="AM1555" s="300"/>
      <c r="AN1555" s="300"/>
      <c r="AO1555" s="300"/>
      <c r="AP1555" s="300"/>
      <c r="AQ1555" s="300"/>
      <c r="AR1555" s="300"/>
      <c r="AS1555" s="300"/>
      <c r="AT1555" s="300"/>
      <c r="AU1555" s="300"/>
      <c r="AV1555" s="300"/>
      <c r="AW1555" s="300"/>
      <c r="AX1555" s="300"/>
      <c r="AY1555" s="300"/>
      <c r="AZ1555" s="300"/>
      <c r="BA1555" s="300"/>
      <c r="BB1555" s="300"/>
      <c r="BC1555" s="300"/>
      <c r="BD1555" s="300"/>
      <c r="BE1555" s="300"/>
      <c r="BF1555" s="300"/>
      <c r="BG1555" s="300"/>
      <c r="BH1555" s="300"/>
      <c r="BI1555" s="300"/>
      <c r="BJ1555" s="300"/>
      <c r="BK1555" s="300"/>
      <c r="BL1555" s="300"/>
      <c r="BM1555" s="300"/>
      <c r="BN1555" s="300"/>
      <c r="BO1555" s="300"/>
      <c r="BP1555" s="300"/>
      <c r="BQ1555" s="300"/>
      <c r="BR1555" s="300"/>
      <c r="BS1555" s="300"/>
      <c r="BT1555" s="300"/>
      <c r="BU1555" s="300"/>
      <c r="BV1555" s="300"/>
      <c r="BW1555" s="300"/>
      <c r="BX1555" s="300"/>
      <c r="BY1555" s="300"/>
      <c r="BZ1555" s="300"/>
      <c r="CA1555" s="300"/>
      <c r="CB1555" s="300"/>
      <c r="CC1555" s="300"/>
      <c r="CD1555" s="300"/>
      <c r="CE1555" s="300"/>
      <c r="CF1555" s="300"/>
      <c r="CG1555" s="300"/>
      <c r="CH1555" s="300"/>
      <c r="CI1555" s="300"/>
      <c r="CJ1555" s="300"/>
      <c r="CK1555" s="300"/>
      <c r="CL1555" s="300"/>
      <c r="CM1555" s="300"/>
    </row>
    <row r="1556" spans="1:91" x14ac:dyDescent="0.2">
      <c r="A1556" s="299"/>
      <c r="B1556" s="299"/>
      <c r="C1556" s="133"/>
      <c r="D1556" s="134"/>
      <c r="E1556" s="135"/>
      <c r="F1556" s="300"/>
      <c r="G1556" s="300"/>
      <c r="H1556" s="137"/>
      <c r="I1556" s="300"/>
      <c r="J1556" s="138"/>
      <c r="K1556" s="300"/>
      <c r="L1556" s="139"/>
      <c r="M1556" s="300"/>
      <c r="N1556" s="134"/>
      <c r="O1556" s="300"/>
      <c r="P1556" s="300"/>
      <c r="Q1556" s="300"/>
      <c r="R1556" s="300"/>
      <c r="S1556" s="300"/>
      <c r="T1556" s="300"/>
      <c r="U1556" s="300"/>
      <c r="V1556" s="300"/>
      <c r="W1556" s="300"/>
      <c r="X1556" s="300"/>
      <c r="Y1556" s="300"/>
      <c r="Z1556" s="300"/>
      <c r="AA1556" s="300"/>
      <c r="AB1556" s="300"/>
      <c r="AC1556" s="300"/>
      <c r="AD1556" s="300"/>
      <c r="AE1556" s="300"/>
      <c r="AF1556" s="300"/>
      <c r="AG1556" s="300"/>
      <c r="AH1556" s="300"/>
      <c r="AI1556" s="300"/>
      <c r="AJ1556" s="300"/>
      <c r="AK1556" s="300"/>
      <c r="AL1556" s="300"/>
      <c r="AM1556" s="300"/>
      <c r="AN1556" s="300"/>
      <c r="AO1556" s="300"/>
      <c r="AP1556" s="300"/>
      <c r="AQ1556" s="300"/>
      <c r="AR1556" s="300"/>
      <c r="AS1556" s="300"/>
      <c r="AT1556" s="300"/>
      <c r="AU1556" s="300"/>
      <c r="AV1556" s="300"/>
      <c r="AW1556" s="300"/>
      <c r="AX1556" s="300"/>
      <c r="AY1556" s="300"/>
      <c r="AZ1556" s="300"/>
      <c r="BA1556" s="300"/>
      <c r="BB1556" s="300"/>
      <c r="BC1556" s="300"/>
      <c r="BD1556" s="300"/>
      <c r="BE1556" s="300"/>
      <c r="BF1556" s="300"/>
      <c r="BG1556" s="300"/>
      <c r="BH1556" s="300"/>
      <c r="BI1556" s="300"/>
      <c r="BJ1556" s="300"/>
      <c r="BK1556" s="300"/>
      <c r="BL1556" s="300"/>
      <c r="BM1556" s="300"/>
      <c r="BN1556" s="300"/>
      <c r="BO1556" s="300"/>
      <c r="BP1556" s="300"/>
      <c r="BQ1556" s="300"/>
      <c r="BR1556" s="300"/>
      <c r="BS1556" s="300"/>
      <c r="BT1556" s="300"/>
      <c r="BU1556" s="300"/>
      <c r="BV1556" s="300"/>
      <c r="BW1556" s="300"/>
      <c r="BX1556" s="300"/>
      <c r="BY1556" s="300"/>
      <c r="BZ1556" s="300"/>
      <c r="CA1556" s="300"/>
      <c r="CB1556" s="300"/>
      <c r="CC1556" s="300"/>
      <c r="CD1556" s="300"/>
      <c r="CE1556" s="300"/>
      <c r="CF1556" s="300"/>
      <c r="CG1556" s="300"/>
      <c r="CH1556" s="300"/>
      <c r="CI1556" s="300"/>
      <c r="CJ1556" s="300"/>
      <c r="CK1556" s="300"/>
      <c r="CL1556" s="300"/>
      <c r="CM1556" s="300"/>
    </row>
    <row r="1557" spans="1:91" x14ac:dyDescent="0.2">
      <c r="A1557" s="299"/>
      <c r="B1557" s="299"/>
      <c r="C1557" s="133"/>
      <c r="D1557" s="134"/>
      <c r="E1557" s="135"/>
      <c r="F1557" s="300"/>
      <c r="G1557" s="300"/>
      <c r="H1557" s="137"/>
      <c r="I1557" s="300"/>
      <c r="J1557" s="138"/>
      <c r="K1557" s="300"/>
      <c r="L1557" s="139"/>
      <c r="M1557" s="300"/>
      <c r="N1557" s="134"/>
      <c r="O1557" s="300"/>
      <c r="P1557" s="300"/>
      <c r="Q1557" s="300"/>
      <c r="R1557" s="300"/>
      <c r="S1557" s="300"/>
      <c r="T1557" s="300"/>
      <c r="U1557" s="300"/>
      <c r="V1557" s="300"/>
      <c r="W1557" s="300"/>
      <c r="X1557" s="300"/>
      <c r="Y1557" s="300"/>
      <c r="Z1557" s="300"/>
      <c r="AA1557" s="300"/>
      <c r="AB1557" s="300"/>
      <c r="AC1557" s="300"/>
      <c r="AD1557" s="300"/>
      <c r="AE1557" s="300"/>
      <c r="AF1557" s="300"/>
      <c r="AG1557" s="300"/>
      <c r="AH1557" s="300"/>
      <c r="AI1557" s="300"/>
      <c r="AJ1557" s="300"/>
      <c r="AK1557" s="300"/>
      <c r="AL1557" s="300"/>
      <c r="AM1557" s="300"/>
      <c r="AN1557" s="300"/>
      <c r="AO1557" s="300"/>
      <c r="AP1557" s="300"/>
      <c r="AQ1557" s="300"/>
      <c r="AR1557" s="300"/>
      <c r="AS1557" s="300"/>
      <c r="AT1557" s="300"/>
      <c r="AU1557" s="300"/>
      <c r="AV1557" s="300"/>
      <c r="AW1557" s="300"/>
      <c r="AX1557" s="300"/>
      <c r="AY1557" s="300"/>
      <c r="AZ1557" s="300"/>
      <c r="BA1557" s="300"/>
      <c r="BB1557" s="300"/>
      <c r="BC1557" s="300"/>
      <c r="BD1557" s="300"/>
      <c r="BE1557" s="300"/>
      <c r="BF1557" s="300"/>
      <c r="BG1557" s="300"/>
      <c r="BH1557" s="300"/>
      <c r="BI1557" s="300"/>
      <c r="BJ1557" s="300"/>
      <c r="BK1557" s="300"/>
      <c r="BL1557" s="300"/>
      <c r="BM1557" s="300"/>
      <c r="BN1557" s="300"/>
      <c r="BO1557" s="300"/>
      <c r="BP1557" s="300"/>
      <c r="BQ1557" s="300"/>
      <c r="BR1557" s="300"/>
      <c r="BS1557" s="300"/>
      <c r="BT1557" s="300"/>
      <c r="BU1557" s="300"/>
      <c r="BV1557" s="300"/>
      <c r="BW1557" s="300"/>
      <c r="BX1557" s="300"/>
      <c r="BY1557" s="300"/>
      <c r="BZ1557" s="300"/>
      <c r="CA1557" s="300"/>
      <c r="CB1557" s="300"/>
      <c r="CC1557" s="300"/>
      <c r="CD1557" s="300"/>
      <c r="CE1557" s="300"/>
      <c r="CF1557" s="300"/>
      <c r="CG1557" s="300"/>
      <c r="CH1557" s="300"/>
      <c r="CI1557" s="300"/>
      <c r="CJ1557" s="300"/>
      <c r="CK1557" s="300"/>
      <c r="CL1557" s="300"/>
      <c r="CM1557" s="300"/>
    </row>
    <row r="1558" spans="1:91" x14ac:dyDescent="0.2">
      <c r="A1558" s="299"/>
      <c r="B1558" s="299"/>
      <c r="C1558" s="133"/>
      <c r="D1558" s="134"/>
      <c r="E1558" s="135"/>
      <c r="F1558" s="300"/>
      <c r="G1558" s="300"/>
      <c r="H1558" s="137"/>
      <c r="I1558" s="300"/>
      <c r="J1558" s="138"/>
      <c r="K1558" s="300"/>
      <c r="L1558" s="139"/>
      <c r="M1558" s="300"/>
      <c r="N1558" s="134"/>
      <c r="O1558" s="300"/>
      <c r="P1558" s="300"/>
      <c r="Q1558" s="300"/>
      <c r="R1558" s="300"/>
      <c r="S1558" s="300"/>
      <c r="T1558" s="300"/>
      <c r="U1558" s="300"/>
      <c r="V1558" s="300"/>
      <c r="W1558" s="300"/>
      <c r="X1558" s="300"/>
      <c r="Y1558" s="300"/>
      <c r="Z1558" s="300"/>
      <c r="AA1558" s="300"/>
      <c r="AB1558" s="300"/>
      <c r="AC1558" s="300"/>
      <c r="AD1558" s="300"/>
      <c r="AE1558" s="300"/>
      <c r="AF1558" s="300"/>
      <c r="AG1558" s="300"/>
      <c r="AH1558" s="300"/>
      <c r="AI1558" s="300"/>
      <c r="AJ1558" s="300"/>
      <c r="AK1558" s="300"/>
      <c r="AL1558" s="300"/>
      <c r="AM1558" s="300"/>
      <c r="AN1558" s="300"/>
      <c r="AO1558" s="300"/>
      <c r="AP1558" s="300"/>
      <c r="AQ1558" s="300"/>
      <c r="AR1558" s="300"/>
      <c r="AS1558" s="300"/>
      <c r="AT1558" s="300"/>
      <c r="AU1558" s="300"/>
      <c r="AV1558" s="300"/>
      <c r="AW1558" s="300"/>
      <c r="AX1558" s="300"/>
      <c r="AY1558" s="300"/>
      <c r="AZ1558" s="300"/>
      <c r="BA1558" s="300"/>
      <c r="BB1558" s="300"/>
      <c r="BC1558" s="300"/>
      <c r="BD1558" s="300"/>
      <c r="BE1558" s="300"/>
      <c r="BF1558" s="300"/>
      <c r="BG1558" s="300"/>
      <c r="BH1558" s="300"/>
      <c r="BI1558" s="300"/>
      <c r="BJ1558" s="300"/>
      <c r="BK1558" s="300"/>
      <c r="BL1558" s="300"/>
      <c r="BM1558" s="300"/>
      <c r="BN1558" s="300"/>
      <c r="BO1558" s="300"/>
      <c r="BP1558" s="300"/>
      <c r="BQ1558" s="300"/>
      <c r="BR1558" s="300"/>
      <c r="BS1558" s="300"/>
      <c r="BT1558" s="300"/>
      <c r="BU1558" s="300"/>
      <c r="BV1558" s="300"/>
      <c r="BW1558" s="300"/>
      <c r="BX1558" s="300"/>
      <c r="BY1558" s="300"/>
      <c r="BZ1558" s="300"/>
      <c r="CA1558" s="300"/>
      <c r="CB1558" s="300"/>
      <c r="CC1558" s="300"/>
      <c r="CD1558" s="300"/>
      <c r="CE1558" s="300"/>
      <c r="CF1558" s="300"/>
      <c r="CG1558" s="300"/>
      <c r="CH1558" s="300"/>
      <c r="CI1558" s="300"/>
      <c r="CJ1558" s="300"/>
      <c r="CK1558" s="300"/>
      <c r="CL1558" s="300"/>
      <c r="CM1558" s="300"/>
    </row>
    <row r="1559" spans="1:91" x14ac:dyDescent="0.2">
      <c r="A1559" s="299"/>
      <c r="B1559" s="299"/>
      <c r="C1559" s="133"/>
      <c r="D1559" s="134"/>
      <c r="E1559" s="135"/>
      <c r="F1559" s="300"/>
      <c r="G1559" s="300"/>
      <c r="H1559" s="137"/>
      <c r="I1559" s="300"/>
      <c r="J1559" s="138"/>
      <c r="K1559" s="300"/>
      <c r="L1559" s="139"/>
      <c r="M1559" s="300"/>
      <c r="N1559" s="134"/>
      <c r="O1559" s="300"/>
      <c r="P1559" s="300"/>
      <c r="Q1559" s="300"/>
      <c r="R1559" s="300"/>
      <c r="S1559" s="300"/>
      <c r="T1559" s="300"/>
      <c r="U1559" s="300"/>
      <c r="V1559" s="300"/>
      <c r="W1559" s="300"/>
      <c r="X1559" s="300"/>
      <c r="Y1559" s="300"/>
      <c r="Z1559" s="300"/>
      <c r="AA1559" s="300"/>
      <c r="AB1559" s="300"/>
      <c r="AC1559" s="300"/>
      <c r="AD1559" s="300"/>
      <c r="AE1559" s="300"/>
      <c r="AF1559" s="300"/>
      <c r="AG1559" s="300"/>
      <c r="AH1559" s="300"/>
      <c r="AI1559" s="300"/>
      <c r="AJ1559" s="300"/>
      <c r="AK1559" s="300"/>
      <c r="AL1559" s="300"/>
      <c r="AM1559" s="300"/>
      <c r="AN1559" s="300"/>
      <c r="AO1559" s="300"/>
      <c r="AP1559" s="300"/>
      <c r="AQ1559" s="300"/>
      <c r="AR1559" s="300"/>
      <c r="AS1559" s="300"/>
      <c r="AT1559" s="300"/>
      <c r="AU1559" s="300"/>
      <c r="AV1559" s="300"/>
      <c r="AW1559" s="300"/>
      <c r="AX1559" s="300"/>
      <c r="AY1559" s="300"/>
      <c r="AZ1559" s="300"/>
      <c r="BA1559" s="300"/>
      <c r="BB1559" s="300"/>
      <c r="BC1559" s="300"/>
      <c r="BD1559" s="300"/>
      <c r="BE1559" s="300"/>
      <c r="BF1559" s="300"/>
      <c r="BG1559" s="300"/>
      <c r="BH1559" s="300"/>
      <c r="BI1559" s="300"/>
      <c r="BJ1559" s="300"/>
      <c r="BK1559" s="300"/>
      <c r="BL1559" s="300"/>
      <c r="BM1559" s="300"/>
      <c r="BN1559" s="300"/>
      <c r="BO1559" s="300"/>
      <c r="BP1559" s="300"/>
      <c r="BQ1559" s="300"/>
      <c r="BR1559" s="300"/>
      <c r="BS1559" s="300"/>
      <c r="BT1559" s="300"/>
      <c r="BU1559" s="300"/>
      <c r="BV1559" s="300"/>
      <c r="BW1559" s="300"/>
      <c r="BX1559" s="300"/>
      <c r="BY1559" s="300"/>
      <c r="BZ1559" s="300"/>
      <c r="CA1559" s="300"/>
      <c r="CB1559" s="300"/>
      <c r="CC1559" s="300"/>
      <c r="CD1559" s="300"/>
      <c r="CE1559" s="300"/>
      <c r="CF1559" s="300"/>
      <c r="CG1559" s="300"/>
      <c r="CH1559" s="300"/>
      <c r="CI1559" s="300"/>
      <c r="CJ1559" s="300"/>
      <c r="CK1559" s="300"/>
      <c r="CL1559" s="300"/>
      <c r="CM1559" s="300"/>
    </row>
    <row r="1560" spans="1:91" x14ac:dyDescent="0.2">
      <c r="A1560" s="299"/>
      <c r="B1560" s="299"/>
      <c r="C1560" s="133"/>
      <c r="D1560" s="134"/>
      <c r="E1560" s="135"/>
      <c r="F1560" s="300"/>
      <c r="G1560" s="300"/>
      <c r="H1560" s="137"/>
      <c r="I1560" s="300"/>
      <c r="J1560" s="138"/>
      <c r="K1560" s="300"/>
      <c r="L1560" s="139"/>
      <c r="M1560" s="300"/>
      <c r="N1560" s="134"/>
      <c r="O1560" s="300"/>
      <c r="P1560" s="300"/>
      <c r="Q1560" s="300"/>
      <c r="R1560" s="300"/>
      <c r="S1560" s="300"/>
      <c r="T1560" s="300"/>
      <c r="U1560" s="300"/>
      <c r="V1560" s="300"/>
      <c r="W1560" s="300"/>
      <c r="X1560" s="300"/>
      <c r="Y1560" s="300"/>
      <c r="Z1560" s="300"/>
      <c r="AA1560" s="300"/>
      <c r="AB1560" s="300"/>
      <c r="AC1560" s="300"/>
      <c r="AD1560" s="300"/>
      <c r="AE1560" s="300"/>
      <c r="AF1560" s="300"/>
      <c r="AG1560" s="300"/>
      <c r="AH1560" s="300"/>
      <c r="AI1560" s="300"/>
      <c r="AJ1560" s="300"/>
      <c r="AK1560" s="300"/>
      <c r="AL1560" s="300"/>
      <c r="AM1560" s="300"/>
      <c r="AN1560" s="300"/>
      <c r="AO1560" s="300"/>
      <c r="AP1560" s="300"/>
      <c r="AQ1560" s="300"/>
      <c r="AR1560" s="300"/>
      <c r="AS1560" s="300"/>
      <c r="AT1560" s="300"/>
      <c r="AU1560" s="300"/>
      <c r="AV1560" s="300"/>
      <c r="AW1560" s="300"/>
      <c r="AX1560" s="300"/>
      <c r="AY1560" s="300"/>
      <c r="AZ1560" s="300"/>
      <c r="BA1560" s="300"/>
      <c r="BB1560" s="300"/>
      <c r="BC1560" s="300"/>
      <c r="BD1560" s="300"/>
      <c r="BE1560" s="300"/>
      <c r="BF1560" s="300"/>
      <c r="BG1560" s="300"/>
      <c r="BH1560" s="300"/>
      <c r="BI1560" s="300"/>
      <c r="BJ1560" s="300"/>
      <c r="BK1560" s="300"/>
      <c r="BL1560" s="300"/>
      <c r="BM1560" s="300"/>
      <c r="BN1560" s="300"/>
      <c r="BO1560" s="300"/>
      <c r="BP1560" s="300"/>
      <c r="BQ1560" s="300"/>
      <c r="BR1560" s="300"/>
      <c r="BS1560" s="300"/>
      <c r="BT1560" s="300"/>
      <c r="BU1560" s="300"/>
      <c r="BV1560" s="300"/>
      <c r="BW1560" s="300"/>
      <c r="BX1560" s="300"/>
      <c r="BY1560" s="300"/>
      <c r="BZ1560" s="300"/>
      <c r="CA1560" s="300"/>
      <c r="CB1560" s="300"/>
      <c r="CC1560" s="300"/>
      <c r="CD1560" s="300"/>
      <c r="CE1560" s="300"/>
      <c r="CF1560" s="300"/>
      <c r="CG1560" s="300"/>
      <c r="CH1560" s="300"/>
      <c r="CI1560" s="300"/>
      <c r="CJ1560" s="300"/>
      <c r="CK1560" s="300"/>
      <c r="CL1560" s="300"/>
      <c r="CM1560" s="300"/>
    </row>
    <row r="1561" spans="1:91" x14ac:dyDescent="0.2">
      <c r="A1561" s="299"/>
      <c r="B1561" s="299"/>
      <c r="C1561" s="133"/>
      <c r="D1561" s="134"/>
      <c r="E1561" s="135"/>
      <c r="F1561" s="300"/>
      <c r="G1561" s="300"/>
      <c r="H1561" s="137"/>
      <c r="I1561" s="300"/>
      <c r="J1561" s="138"/>
      <c r="K1561" s="300"/>
      <c r="L1561" s="139"/>
      <c r="M1561" s="300"/>
      <c r="N1561" s="134"/>
      <c r="O1561" s="300"/>
      <c r="P1561" s="300"/>
      <c r="Q1561" s="300"/>
      <c r="R1561" s="300"/>
      <c r="S1561" s="300"/>
      <c r="T1561" s="300"/>
      <c r="U1561" s="300"/>
      <c r="V1561" s="300"/>
      <c r="W1561" s="300"/>
      <c r="X1561" s="300"/>
      <c r="Y1561" s="300"/>
      <c r="Z1561" s="300"/>
      <c r="AA1561" s="300"/>
      <c r="AB1561" s="300"/>
      <c r="AC1561" s="300"/>
      <c r="AD1561" s="300"/>
      <c r="AE1561" s="300"/>
      <c r="AF1561" s="300"/>
      <c r="AG1561" s="300"/>
      <c r="AH1561" s="300"/>
      <c r="AI1561" s="300"/>
      <c r="AJ1561" s="300"/>
      <c r="AK1561" s="300"/>
      <c r="AL1561" s="300"/>
      <c r="AM1561" s="300"/>
      <c r="AN1561" s="300"/>
      <c r="AO1561" s="300"/>
      <c r="AP1561" s="300"/>
      <c r="AQ1561" s="300"/>
      <c r="AR1561" s="300"/>
      <c r="AS1561" s="300"/>
      <c r="AT1561" s="300"/>
      <c r="AU1561" s="300"/>
      <c r="AV1561" s="300"/>
      <c r="AW1561" s="300"/>
      <c r="AX1561" s="300"/>
      <c r="AY1561" s="300"/>
      <c r="AZ1561" s="300"/>
      <c r="BA1561" s="300"/>
      <c r="BB1561" s="300"/>
      <c r="BC1561" s="300"/>
      <c r="BD1561" s="300"/>
      <c r="BE1561" s="300"/>
      <c r="BF1561" s="300"/>
      <c r="BG1561" s="300"/>
      <c r="BH1561" s="300"/>
      <c r="BI1561" s="300"/>
      <c r="BJ1561" s="300"/>
      <c r="BK1561" s="300"/>
      <c r="BL1561" s="300"/>
      <c r="BM1561" s="300"/>
      <c r="BN1561" s="300"/>
      <c r="BO1561" s="300"/>
      <c r="BP1561" s="300"/>
      <c r="BQ1561" s="300"/>
      <c r="BR1561" s="300"/>
      <c r="BS1561" s="300"/>
      <c r="BT1561" s="300"/>
      <c r="BU1561" s="300"/>
      <c r="BV1561" s="300"/>
      <c r="BW1561" s="300"/>
      <c r="BX1561" s="300"/>
      <c r="BY1561" s="300"/>
      <c r="BZ1561" s="300"/>
      <c r="CA1561" s="300"/>
      <c r="CB1561" s="300"/>
      <c r="CC1561" s="300"/>
      <c r="CD1561" s="300"/>
      <c r="CE1561" s="300"/>
      <c r="CF1561" s="300"/>
      <c r="CG1561" s="300"/>
      <c r="CH1561" s="300"/>
      <c r="CI1561" s="300"/>
      <c r="CJ1561" s="300"/>
      <c r="CK1561" s="300"/>
      <c r="CL1561" s="300"/>
      <c r="CM1561" s="300"/>
    </row>
    <row r="1562" spans="1:91" x14ac:dyDescent="0.2">
      <c r="A1562" s="299"/>
      <c r="B1562" s="299"/>
      <c r="C1562" s="133"/>
      <c r="D1562" s="134"/>
      <c r="E1562" s="135"/>
      <c r="F1562" s="300"/>
      <c r="G1562" s="300"/>
      <c r="H1562" s="137"/>
      <c r="I1562" s="300"/>
      <c r="J1562" s="138"/>
      <c r="K1562" s="300"/>
      <c r="L1562" s="139"/>
      <c r="M1562" s="300"/>
      <c r="N1562" s="134"/>
      <c r="O1562" s="300"/>
      <c r="P1562" s="300"/>
      <c r="Q1562" s="300"/>
      <c r="R1562" s="300"/>
      <c r="S1562" s="300"/>
      <c r="T1562" s="300"/>
      <c r="U1562" s="300"/>
      <c r="V1562" s="300"/>
      <c r="W1562" s="300"/>
      <c r="X1562" s="300"/>
      <c r="Y1562" s="300"/>
      <c r="Z1562" s="300"/>
      <c r="AA1562" s="300"/>
      <c r="AB1562" s="300"/>
      <c r="AC1562" s="300"/>
      <c r="AD1562" s="300"/>
      <c r="AE1562" s="300"/>
      <c r="AF1562" s="300"/>
      <c r="AG1562" s="300"/>
      <c r="AH1562" s="300"/>
      <c r="AI1562" s="300"/>
      <c r="AJ1562" s="300"/>
      <c r="AK1562" s="300"/>
      <c r="AL1562" s="300"/>
      <c r="AM1562" s="300"/>
      <c r="AN1562" s="300"/>
      <c r="AO1562" s="300"/>
      <c r="AP1562" s="300"/>
      <c r="AQ1562" s="300"/>
      <c r="AR1562" s="300"/>
      <c r="AS1562" s="300"/>
      <c r="AT1562" s="300"/>
      <c r="AU1562" s="300"/>
      <c r="AV1562" s="300"/>
      <c r="AW1562" s="300"/>
      <c r="AX1562" s="300"/>
      <c r="AY1562" s="300"/>
      <c r="AZ1562" s="300"/>
      <c r="BA1562" s="300"/>
      <c r="BB1562" s="300"/>
      <c r="BC1562" s="300"/>
      <c r="BD1562" s="300"/>
      <c r="BE1562" s="300"/>
      <c r="BF1562" s="300"/>
      <c r="BG1562" s="300"/>
      <c r="BH1562" s="300"/>
      <c r="BI1562" s="300"/>
      <c r="BJ1562" s="300"/>
      <c r="BK1562" s="300"/>
      <c r="BL1562" s="300"/>
      <c r="BM1562" s="300"/>
      <c r="BN1562" s="300"/>
      <c r="BO1562" s="300"/>
      <c r="BP1562" s="300"/>
      <c r="BQ1562" s="300"/>
      <c r="BR1562" s="300"/>
      <c r="BS1562" s="300"/>
      <c r="BT1562" s="300"/>
      <c r="BU1562" s="300"/>
      <c r="BV1562" s="300"/>
      <c r="BW1562" s="300"/>
      <c r="BX1562" s="300"/>
      <c r="BY1562" s="300"/>
      <c r="BZ1562" s="300"/>
      <c r="CA1562" s="300"/>
      <c r="CB1562" s="300"/>
      <c r="CC1562" s="300"/>
      <c r="CD1562" s="300"/>
      <c r="CE1562" s="300"/>
      <c r="CF1562" s="300"/>
      <c r="CG1562" s="300"/>
      <c r="CH1562" s="300"/>
      <c r="CI1562" s="300"/>
      <c r="CJ1562" s="300"/>
      <c r="CK1562" s="300"/>
      <c r="CL1562" s="300"/>
      <c r="CM1562" s="300"/>
    </row>
    <row r="1563" spans="1:91" x14ac:dyDescent="0.2">
      <c r="A1563" s="299"/>
      <c r="B1563" s="299"/>
      <c r="C1563" s="133"/>
      <c r="D1563" s="134"/>
      <c r="E1563" s="135"/>
      <c r="F1563" s="300"/>
      <c r="G1563" s="300"/>
      <c r="H1563" s="137"/>
      <c r="I1563" s="300"/>
      <c r="J1563" s="138"/>
      <c r="K1563" s="300"/>
      <c r="L1563" s="139"/>
      <c r="M1563" s="300"/>
      <c r="N1563" s="134"/>
      <c r="O1563" s="300"/>
      <c r="P1563" s="300"/>
      <c r="Q1563" s="152"/>
      <c r="R1563" s="300"/>
      <c r="S1563" s="300"/>
      <c r="T1563" s="300"/>
      <c r="U1563" s="300"/>
      <c r="V1563" s="300"/>
      <c r="W1563" s="300"/>
      <c r="X1563" s="300"/>
      <c r="Y1563" s="300"/>
      <c r="Z1563" s="300"/>
      <c r="AA1563" s="300"/>
      <c r="AB1563" s="300"/>
      <c r="AC1563" s="300"/>
      <c r="AD1563" s="300"/>
      <c r="AE1563" s="300"/>
      <c r="AF1563" s="300"/>
      <c r="AG1563" s="300"/>
      <c r="AH1563" s="300"/>
      <c r="AI1563" s="300"/>
      <c r="AJ1563" s="300"/>
      <c r="AK1563" s="300"/>
      <c r="AL1563" s="300"/>
      <c r="AM1563" s="300"/>
      <c r="AN1563" s="300"/>
      <c r="AO1563" s="300"/>
      <c r="AP1563" s="300"/>
      <c r="AQ1563" s="300"/>
      <c r="AR1563" s="300"/>
      <c r="AS1563" s="300"/>
      <c r="AT1563" s="300"/>
      <c r="AU1563" s="300"/>
      <c r="AV1563" s="300"/>
      <c r="AW1563" s="300"/>
      <c r="AX1563" s="300"/>
      <c r="AY1563" s="300"/>
      <c r="AZ1563" s="300"/>
      <c r="BA1563" s="300"/>
      <c r="BB1563" s="300"/>
      <c r="BC1563" s="300"/>
      <c r="BD1563" s="300"/>
      <c r="BE1563" s="300"/>
      <c r="BF1563" s="300"/>
      <c r="BG1563" s="300"/>
      <c r="BH1563" s="300"/>
      <c r="BI1563" s="300"/>
      <c r="BJ1563" s="300"/>
      <c r="BK1563" s="300"/>
      <c r="BL1563" s="300"/>
      <c r="BM1563" s="300"/>
      <c r="BN1563" s="300"/>
      <c r="BO1563" s="300"/>
      <c r="BP1563" s="300"/>
      <c r="BQ1563" s="300"/>
      <c r="BR1563" s="300"/>
      <c r="BS1563" s="300"/>
      <c r="BT1563" s="300"/>
      <c r="BU1563" s="300"/>
      <c r="BV1563" s="300"/>
      <c r="BW1563" s="300"/>
      <c r="BX1563" s="300"/>
      <c r="BY1563" s="300"/>
      <c r="BZ1563" s="300"/>
      <c r="CA1563" s="300"/>
      <c r="CB1563" s="300"/>
      <c r="CC1563" s="300"/>
      <c r="CD1563" s="300"/>
      <c r="CE1563" s="300"/>
      <c r="CF1563" s="300"/>
      <c r="CG1563" s="300"/>
      <c r="CH1563" s="300"/>
      <c r="CI1563" s="300"/>
      <c r="CJ1563" s="300"/>
      <c r="CK1563" s="300"/>
      <c r="CL1563" s="300"/>
      <c r="CM1563" s="300"/>
    </row>
    <row r="1564" spans="1:91" x14ac:dyDescent="0.2">
      <c r="A1564" s="299"/>
      <c r="B1564" s="299"/>
      <c r="C1564" s="133"/>
      <c r="D1564" s="134"/>
      <c r="E1564" s="135"/>
      <c r="F1564" s="300"/>
      <c r="G1564" s="300"/>
      <c r="H1564" s="137"/>
      <c r="I1564" s="300"/>
      <c r="J1564" s="138"/>
      <c r="K1564" s="300"/>
      <c r="L1564" s="139"/>
      <c r="M1564" s="300"/>
      <c r="N1564" s="134"/>
      <c r="O1564" s="300"/>
      <c r="P1564" s="300"/>
      <c r="Q1564" s="300"/>
      <c r="R1564" s="300"/>
      <c r="S1564" s="300"/>
      <c r="T1564" s="300"/>
      <c r="U1564" s="300"/>
      <c r="V1564" s="300"/>
      <c r="W1564" s="300"/>
      <c r="X1564" s="300"/>
      <c r="Y1564" s="300"/>
      <c r="Z1564" s="300"/>
      <c r="AA1564" s="300"/>
      <c r="AB1564" s="300"/>
      <c r="AC1564" s="300"/>
      <c r="AD1564" s="300"/>
      <c r="AE1564" s="300"/>
      <c r="AF1564" s="300"/>
      <c r="AG1564" s="300"/>
      <c r="AH1564" s="300"/>
      <c r="AI1564" s="300"/>
      <c r="AJ1564" s="300"/>
      <c r="AK1564" s="300"/>
      <c r="AL1564" s="300"/>
      <c r="AM1564" s="300"/>
      <c r="AN1564" s="300"/>
      <c r="AO1564" s="300"/>
      <c r="AP1564" s="300"/>
      <c r="AQ1564" s="300"/>
      <c r="AR1564" s="300"/>
      <c r="AS1564" s="300"/>
      <c r="AT1564" s="300"/>
      <c r="AU1564" s="300"/>
      <c r="AV1564" s="300"/>
      <c r="AW1564" s="300"/>
      <c r="AX1564" s="300"/>
      <c r="AY1564" s="300"/>
      <c r="AZ1564" s="300"/>
      <c r="BA1564" s="300"/>
      <c r="BB1564" s="300"/>
      <c r="BC1564" s="300"/>
      <c r="BD1564" s="300"/>
      <c r="BE1564" s="300"/>
      <c r="BF1564" s="300"/>
      <c r="BG1564" s="300"/>
      <c r="BH1564" s="300"/>
      <c r="BI1564" s="300"/>
      <c r="BJ1564" s="300"/>
      <c r="BK1564" s="300"/>
      <c r="BL1564" s="300"/>
      <c r="BM1564" s="300"/>
      <c r="BN1564" s="300"/>
      <c r="BO1564" s="300"/>
      <c r="BP1564" s="300"/>
      <c r="BQ1564" s="300"/>
      <c r="BR1564" s="300"/>
      <c r="BS1564" s="300"/>
      <c r="BT1564" s="300"/>
      <c r="BU1564" s="300"/>
      <c r="BV1564" s="300"/>
      <c r="BW1564" s="300"/>
      <c r="BX1564" s="300"/>
      <c r="BY1564" s="300"/>
      <c r="BZ1564" s="300"/>
      <c r="CA1564" s="300"/>
      <c r="CB1564" s="300"/>
      <c r="CC1564" s="300"/>
      <c r="CD1564" s="300"/>
      <c r="CE1564" s="300"/>
      <c r="CF1564" s="300"/>
      <c r="CG1564" s="300"/>
      <c r="CH1564" s="300"/>
      <c r="CI1564" s="300"/>
      <c r="CJ1564" s="300"/>
      <c r="CK1564" s="300"/>
      <c r="CL1564" s="300"/>
      <c r="CM1564" s="300"/>
    </row>
    <row r="1565" spans="1:91" x14ac:dyDescent="0.2">
      <c r="A1565" s="299"/>
      <c r="B1565" s="299"/>
      <c r="C1565" s="133"/>
      <c r="D1565" s="134"/>
      <c r="E1565" s="135"/>
      <c r="F1565" s="300"/>
      <c r="G1565" s="300"/>
      <c r="H1565" s="137"/>
      <c r="I1565" s="300"/>
      <c r="J1565" s="138"/>
      <c r="K1565" s="300"/>
      <c r="L1565" s="139"/>
      <c r="M1565" s="300"/>
      <c r="N1565" s="134"/>
      <c r="O1565" s="300"/>
      <c r="P1565" s="300"/>
      <c r="Q1565" s="300"/>
      <c r="R1565" s="300"/>
      <c r="S1565" s="300"/>
      <c r="T1565" s="300"/>
      <c r="U1565" s="300"/>
      <c r="V1565" s="300"/>
      <c r="W1565" s="300"/>
      <c r="X1565" s="300"/>
      <c r="Y1565" s="300"/>
      <c r="Z1565" s="300"/>
      <c r="AA1565" s="300"/>
      <c r="AB1565" s="300"/>
      <c r="AC1565" s="300"/>
      <c r="AD1565" s="300"/>
      <c r="AE1565" s="300"/>
      <c r="AF1565" s="300"/>
      <c r="AG1565" s="300"/>
      <c r="AH1565" s="300"/>
      <c r="AI1565" s="300"/>
      <c r="AJ1565" s="300"/>
      <c r="AK1565" s="300"/>
      <c r="AL1565" s="300"/>
      <c r="AM1565" s="300"/>
      <c r="AN1565" s="300"/>
      <c r="AO1565" s="300"/>
      <c r="AP1565" s="300"/>
      <c r="AQ1565" s="300"/>
      <c r="AR1565" s="300"/>
      <c r="AS1565" s="300"/>
      <c r="AT1565" s="300"/>
      <c r="AU1565" s="300"/>
      <c r="AV1565" s="300"/>
      <c r="AW1565" s="300"/>
      <c r="AX1565" s="300"/>
      <c r="AY1565" s="300"/>
      <c r="AZ1565" s="300"/>
      <c r="BA1565" s="300"/>
      <c r="BB1565" s="300"/>
      <c r="BC1565" s="300"/>
      <c r="BD1565" s="300"/>
      <c r="BE1565" s="300"/>
      <c r="BF1565" s="300"/>
      <c r="BG1565" s="300"/>
      <c r="BH1565" s="300"/>
      <c r="BI1565" s="300"/>
      <c r="BJ1565" s="300"/>
      <c r="BK1565" s="300"/>
      <c r="BL1565" s="300"/>
      <c r="BM1565" s="300"/>
      <c r="BN1565" s="300"/>
      <c r="BO1565" s="300"/>
      <c r="BP1565" s="300"/>
      <c r="BQ1565" s="300"/>
      <c r="BR1565" s="300"/>
      <c r="BS1565" s="300"/>
      <c r="BT1565" s="300"/>
      <c r="BU1565" s="300"/>
      <c r="BV1565" s="300"/>
      <c r="BW1565" s="300"/>
      <c r="BX1565" s="300"/>
      <c r="BY1565" s="300"/>
      <c r="BZ1565" s="300"/>
      <c r="CA1565" s="300"/>
      <c r="CB1565" s="300"/>
      <c r="CC1565" s="300"/>
      <c r="CD1565" s="300"/>
      <c r="CE1565" s="300"/>
      <c r="CF1565" s="300"/>
      <c r="CG1565" s="300"/>
      <c r="CH1565" s="300"/>
      <c r="CI1565" s="300"/>
      <c r="CJ1565" s="300"/>
      <c r="CK1565" s="300"/>
      <c r="CL1565" s="300"/>
      <c r="CM1565" s="300"/>
    </row>
    <row r="1566" spans="1:91" x14ac:dyDescent="0.2">
      <c r="A1566" s="299"/>
      <c r="B1566" s="299"/>
      <c r="C1566" s="133"/>
      <c r="D1566" s="134"/>
      <c r="E1566" s="135"/>
      <c r="F1566" s="300"/>
      <c r="G1566" s="300"/>
      <c r="H1566" s="137"/>
      <c r="I1566" s="300"/>
      <c r="J1566" s="138"/>
      <c r="K1566" s="300"/>
      <c r="L1566" s="139"/>
      <c r="M1566" s="300"/>
      <c r="N1566" s="134"/>
      <c r="O1566" s="300"/>
      <c r="P1566" s="300"/>
      <c r="Q1566" s="300"/>
      <c r="R1566" s="300"/>
      <c r="S1566" s="300"/>
      <c r="T1566" s="300"/>
      <c r="U1566" s="300"/>
      <c r="V1566" s="300"/>
      <c r="W1566" s="300"/>
      <c r="X1566" s="300"/>
      <c r="Y1566" s="300"/>
      <c r="Z1566" s="300"/>
      <c r="AA1566" s="300"/>
      <c r="AB1566" s="300"/>
      <c r="AC1566" s="300"/>
      <c r="AD1566" s="300"/>
      <c r="AE1566" s="300"/>
      <c r="AF1566" s="300"/>
      <c r="AG1566" s="300"/>
      <c r="AH1566" s="300"/>
      <c r="AI1566" s="300"/>
      <c r="AJ1566" s="300"/>
      <c r="AK1566" s="300"/>
      <c r="AL1566" s="300"/>
      <c r="AM1566" s="300"/>
      <c r="AN1566" s="300"/>
      <c r="AO1566" s="300"/>
      <c r="AP1566" s="300"/>
      <c r="AQ1566" s="300"/>
      <c r="AR1566" s="300"/>
      <c r="AS1566" s="300"/>
      <c r="AT1566" s="300"/>
      <c r="AU1566" s="300"/>
      <c r="AV1566" s="300"/>
      <c r="AW1566" s="300"/>
      <c r="AX1566" s="300"/>
      <c r="AY1566" s="300"/>
      <c r="AZ1566" s="300"/>
      <c r="BA1566" s="300"/>
      <c r="BB1566" s="300"/>
      <c r="BC1566" s="300"/>
      <c r="BD1566" s="300"/>
      <c r="BE1566" s="300"/>
      <c r="BF1566" s="300"/>
      <c r="BG1566" s="300"/>
      <c r="BH1566" s="300"/>
      <c r="BI1566" s="300"/>
      <c r="BJ1566" s="300"/>
      <c r="BK1566" s="300"/>
      <c r="BL1566" s="300"/>
      <c r="BM1566" s="300"/>
      <c r="BN1566" s="300"/>
      <c r="BO1566" s="300"/>
      <c r="BP1566" s="300"/>
      <c r="BQ1566" s="300"/>
      <c r="BR1566" s="300"/>
      <c r="BS1566" s="300"/>
      <c r="BT1566" s="300"/>
      <c r="BU1566" s="300"/>
      <c r="BV1566" s="300"/>
      <c r="BW1566" s="300"/>
      <c r="BX1566" s="300"/>
      <c r="BY1566" s="300"/>
      <c r="BZ1566" s="300"/>
      <c r="CA1566" s="300"/>
      <c r="CB1566" s="300"/>
      <c r="CC1566" s="300"/>
      <c r="CD1566" s="300"/>
      <c r="CE1566" s="300"/>
      <c r="CF1566" s="300"/>
      <c r="CG1566" s="300"/>
      <c r="CH1566" s="300"/>
      <c r="CI1566" s="300"/>
      <c r="CJ1566" s="300"/>
      <c r="CK1566" s="300"/>
      <c r="CL1566" s="300"/>
      <c r="CM1566" s="300"/>
    </row>
    <row r="1567" spans="1:91" x14ac:dyDescent="0.2">
      <c r="A1567" s="299"/>
      <c r="B1567" s="299"/>
      <c r="C1567" s="133"/>
      <c r="D1567" s="134"/>
      <c r="E1567" s="135"/>
      <c r="F1567" s="300"/>
      <c r="G1567" s="300"/>
      <c r="H1567" s="137"/>
      <c r="I1567" s="300"/>
      <c r="J1567" s="138"/>
      <c r="K1567" s="300"/>
      <c r="L1567" s="139"/>
      <c r="M1567" s="300"/>
      <c r="N1567" s="134"/>
      <c r="O1567" s="300"/>
      <c r="P1567" s="300"/>
      <c r="Q1567" s="300"/>
      <c r="R1567" s="300"/>
      <c r="S1567" s="300"/>
      <c r="T1567" s="300"/>
      <c r="U1567" s="300"/>
      <c r="V1567" s="300"/>
      <c r="W1567" s="300"/>
      <c r="X1567" s="300"/>
      <c r="Y1567" s="300"/>
      <c r="Z1567" s="300"/>
      <c r="AA1567" s="300"/>
      <c r="AB1567" s="300"/>
      <c r="AC1567" s="300"/>
      <c r="AD1567" s="300"/>
      <c r="AE1567" s="300"/>
      <c r="AF1567" s="300"/>
      <c r="AG1567" s="300"/>
      <c r="AH1567" s="300"/>
      <c r="AI1567" s="300"/>
      <c r="AJ1567" s="300"/>
      <c r="AK1567" s="300"/>
      <c r="AL1567" s="300"/>
      <c r="AM1567" s="300"/>
      <c r="AN1567" s="300"/>
      <c r="AO1567" s="300"/>
      <c r="AP1567" s="300"/>
      <c r="AQ1567" s="300"/>
      <c r="AR1567" s="300"/>
      <c r="AS1567" s="300"/>
      <c r="AT1567" s="300"/>
      <c r="AU1567" s="300"/>
      <c r="AV1567" s="300"/>
      <c r="AW1567" s="300"/>
      <c r="AX1567" s="300"/>
      <c r="AY1567" s="300"/>
      <c r="AZ1567" s="300"/>
      <c r="BA1567" s="300"/>
      <c r="BB1567" s="300"/>
      <c r="BC1567" s="300"/>
      <c r="BD1567" s="300"/>
      <c r="BE1567" s="300"/>
      <c r="BF1567" s="300"/>
      <c r="BG1567" s="300"/>
      <c r="BH1567" s="300"/>
      <c r="BI1567" s="300"/>
      <c r="BJ1567" s="300"/>
      <c r="BK1567" s="300"/>
      <c r="BL1567" s="300"/>
      <c r="BM1567" s="300"/>
      <c r="BN1567" s="300"/>
      <c r="BO1567" s="300"/>
      <c r="BP1567" s="300"/>
      <c r="BQ1567" s="300"/>
      <c r="BR1567" s="300"/>
      <c r="BS1567" s="300"/>
      <c r="BT1567" s="300"/>
      <c r="BU1567" s="300"/>
      <c r="BV1567" s="300"/>
      <c r="BW1567" s="300"/>
      <c r="BX1567" s="300"/>
      <c r="BY1567" s="300"/>
      <c r="BZ1567" s="300"/>
      <c r="CA1567" s="300"/>
      <c r="CB1567" s="300"/>
      <c r="CC1567" s="300"/>
      <c r="CD1567" s="300"/>
      <c r="CE1567" s="300"/>
      <c r="CF1567" s="300"/>
      <c r="CG1567" s="300"/>
      <c r="CH1567" s="300"/>
      <c r="CI1567" s="300"/>
      <c r="CJ1567" s="300"/>
      <c r="CK1567" s="300"/>
      <c r="CL1567" s="300"/>
      <c r="CM1567" s="300"/>
    </row>
    <row r="1568" spans="1:91" x14ac:dyDescent="0.2">
      <c r="A1568" s="299"/>
      <c r="B1568" s="299"/>
      <c r="C1568" s="133"/>
      <c r="D1568" s="134"/>
      <c r="E1568" s="135"/>
      <c r="F1568" s="300"/>
      <c r="G1568" s="300"/>
      <c r="H1568" s="137"/>
      <c r="I1568" s="300"/>
      <c r="J1568" s="138"/>
      <c r="K1568" s="300"/>
      <c r="L1568" s="139"/>
      <c r="M1568" s="300"/>
      <c r="N1568" s="134"/>
      <c r="O1568" s="300"/>
      <c r="P1568" s="300"/>
      <c r="Q1568" s="300"/>
      <c r="R1568" s="300"/>
      <c r="S1568" s="300"/>
      <c r="T1568" s="300"/>
      <c r="U1568" s="300"/>
      <c r="V1568" s="300"/>
      <c r="W1568" s="300"/>
      <c r="X1568" s="300"/>
      <c r="Y1568" s="300"/>
      <c r="Z1568" s="300"/>
      <c r="AA1568" s="300"/>
      <c r="AB1568" s="300"/>
      <c r="AC1568" s="300"/>
      <c r="AD1568" s="300"/>
      <c r="AE1568" s="300"/>
      <c r="AF1568" s="300"/>
      <c r="AG1568" s="300"/>
      <c r="AH1568" s="300"/>
      <c r="AI1568" s="300"/>
      <c r="AJ1568" s="300"/>
      <c r="AK1568" s="300"/>
      <c r="AL1568" s="300"/>
      <c r="AM1568" s="300"/>
      <c r="AN1568" s="300"/>
      <c r="AO1568" s="300"/>
      <c r="AP1568" s="300"/>
      <c r="AQ1568" s="300"/>
      <c r="AR1568" s="300"/>
      <c r="AS1568" s="300"/>
      <c r="AT1568" s="300"/>
      <c r="AU1568" s="300"/>
      <c r="AV1568" s="300"/>
      <c r="AW1568" s="300"/>
      <c r="AX1568" s="300"/>
      <c r="AY1568" s="300"/>
      <c r="AZ1568" s="300"/>
      <c r="BA1568" s="300"/>
      <c r="BB1568" s="300"/>
      <c r="BC1568" s="300"/>
      <c r="BD1568" s="300"/>
      <c r="BE1568" s="300"/>
      <c r="BF1568" s="300"/>
      <c r="BG1568" s="300"/>
      <c r="BH1568" s="300"/>
      <c r="BI1568" s="300"/>
      <c r="BJ1568" s="300"/>
      <c r="BK1568" s="300"/>
      <c r="BL1568" s="300"/>
      <c r="BM1568" s="300"/>
      <c r="BN1568" s="300"/>
      <c r="BO1568" s="300"/>
      <c r="BP1568" s="300"/>
      <c r="BQ1568" s="300"/>
      <c r="BR1568" s="300"/>
      <c r="BS1568" s="300"/>
      <c r="BT1568" s="300"/>
      <c r="BU1568" s="300"/>
      <c r="BV1568" s="300"/>
      <c r="BW1568" s="300"/>
      <c r="BX1568" s="300"/>
      <c r="BY1568" s="300"/>
      <c r="BZ1568" s="300"/>
      <c r="CA1568" s="300"/>
      <c r="CB1568" s="300"/>
      <c r="CC1568" s="300"/>
      <c r="CD1568" s="300"/>
      <c r="CE1568" s="300"/>
      <c r="CF1568" s="300"/>
      <c r="CG1568" s="300"/>
      <c r="CH1568" s="300"/>
      <c r="CI1568" s="300"/>
      <c r="CJ1568" s="300"/>
      <c r="CK1568" s="300"/>
      <c r="CL1568" s="300"/>
      <c r="CM1568" s="300"/>
    </row>
    <row r="1569" spans="1:91" x14ac:dyDescent="0.2">
      <c r="A1569" s="299"/>
      <c r="B1569" s="291"/>
      <c r="C1569" s="133"/>
      <c r="D1569" s="293"/>
      <c r="E1569" s="135"/>
      <c r="F1569" s="295"/>
      <c r="G1569" s="291"/>
      <c r="H1569" s="291"/>
      <c r="I1569" s="291"/>
      <c r="J1569" s="295"/>
      <c r="K1569" s="291"/>
      <c r="L1569" s="293"/>
      <c r="M1569" s="291"/>
      <c r="N1569" s="293"/>
      <c r="O1569" s="291"/>
      <c r="P1569" s="291"/>
      <c r="Q1569" s="291"/>
      <c r="R1569" s="291"/>
      <c r="S1569" s="291"/>
      <c r="T1569" s="291"/>
      <c r="U1569" s="291"/>
    </row>
    <row r="1570" spans="1:91" s="245" customFormat="1" x14ac:dyDescent="0.2">
      <c r="A1570" s="299"/>
      <c r="B1570" s="302"/>
      <c r="C1570" s="303"/>
      <c r="D1570" s="304"/>
      <c r="E1570" s="302"/>
      <c r="F1570" s="310"/>
      <c r="G1570" s="302"/>
      <c r="H1570" s="302"/>
      <c r="I1570" s="302"/>
      <c r="J1570" s="302"/>
      <c r="K1570" s="302"/>
      <c r="L1570" s="305"/>
      <c r="M1570" s="309"/>
      <c r="N1570" s="304"/>
      <c r="O1570" s="302"/>
      <c r="P1570" s="302"/>
      <c r="Q1570" s="302"/>
      <c r="R1570" s="302"/>
      <c r="S1570" s="302"/>
      <c r="T1570" s="302"/>
      <c r="U1570" s="302"/>
      <c r="V1570" s="300"/>
      <c r="W1570" s="300"/>
      <c r="X1570" s="300"/>
      <c r="Y1570" s="300"/>
      <c r="Z1570" s="300"/>
      <c r="AA1570" s="300"/>
      <c r="AB1570" s="300"/>
      <c r="AC1570" s="300"/>
      <c r="AD1570" s="300"/>
      <c r="AE1570" s="300"/>
      <c r="AF1570" s="300"/>
      <c r="AG1570" s="300"/>
      <c r="AH1570" s="300"/>
      <c r="AI1570" s="300"/>
      <c r="AJ1570" s="300"/>
      <c r="AK1570" s="300"/>
      <c r="AL1570" s="300"/>
      <c r="AM1570" s="300"/>
      <c r="AN1570" s="300"/>
      <c r="AO1570" s="300"/>
      <c r="AP1570" s="300"/>
      <c r="AQ1570" s="300"/>
      <c r="AR1570" s="300"/>
      <c r="AS1570" s="300"/>
      <c r="AT1570" s="300"/>
      <c r="AU1570" s="300"/>
      <c r="AV1570" s="300"/>
      <c r="AW1570" s="300"/>
      <c r="AX1570" s="300"/>
      <c r="AY1570" s="300"/>
      <c r="AZ1570" s="300"/>
      <c r="BA1570" s="300"/>
      <c r="BB1570" s="300"/>
      <c r="BC1570" s="300"/>
      <c r="BD1570" s="300"/>
      <c r="BE1570" s="300"/>
      <c r="BF1570" s="300"/>
      <c r="BG1570" s="300"/>
      <c r="BH1570" s="300"/>
      <c r="BI1570" s="300"/>
      <c r="BJ1570" s="300"/>
      <c r="BK1570" s="300"/>
      <c r="BL1570" s="300"/>
      <c r="BM1570" s="300"/>
      <c r="BN1570" s="300"/>
      <c r="BO1570" s="300"/>
      <c r="BP1570" s="300"/>
      <c r="BQ1570" s="300"/>
      <c r="BR1570" s="300"/>
      <c r="BS1570" s="300"/>
      <c r="BT1570" s="300"/>
      <c r="BU1570" s="300"/>
      <c r="BV1570" s="300"/>
      <c r="BW1570" s="300"/>
      <c r="BX1570" s="300"/>
      <c r="BY1570" s="300"/>
      <c r="BZ1570" s="300"/>
      <c r="CA1570" s="300"/>
      <c r="CB1570" s="300"/>
      <c r="CC1570" s="300"/>
      <c r="CD1570" s="300"/>
      <c r="CE1570" s="300"/>
      <c r="CF1570" s="300"/>
      <c r="CG1570" s="300"/>
      <c r="CH1570" s="300"/>
      <c r="CI1570" s="300"/>
      <c r="CJ1570" s="300"/>
      <c r="CK1570" s="300"/>
      <c r="CL1570" s="300"/>
      <c r="CM1570" s="300"/>
    </row>
    <row r="1571" spans="1:91" s="245" customFormat="1" x14ac:dyDescent="0.2">
      <c r="A1571" s="299"/>
      <c r="B1571" s="302"/>
      <c r="C1571" s="303"/>
      <c r="D1571" s="304"/>
      <c r="E1571" s="302"/>
      <c r="F1571" s="302"/>
      <c r="G1571" s="302"/>
      <c r="H1571" s="302"/>
      <c r="I1571" s="302"/>
      <c r="J1571" s="302"/>
      <c r="K1571" s="302"/>
      <c r="L1571" s="305"/>
      <c r="M1571" s="309"/>
      <c r="N1571" s="304"/>
      <c r="O1571" s="302"/>
      <c r="P1571" s="302"/>
      <c r="Q1571" s="302"/>
      <c r="R1571" s="302"/>
      <c r="S1571" s="302"/>
      <c r="T1571" s="302"/>
      <c r="U1571" s="302"/>
      <c r="V1571" s="300"/>
      <c r="W1571" s="300"/>
      <c r="X1571" s="300"/>
      <c r="Y1571" s="300"/>
      <c r="Z1571" s="300"/>
      <c r="AA1571" s="300"/>
      <c r="AB1571" s="300"/>
      <c r="AC1571" s="300"/>
      <c r="AD1571" s="300"/>
      <c r="AE1571" s="300"/>
      <c r="AF1571" s="300"/>
      <c r="AG1571" s="300"/>
      <c r="AH1571" s="300"/>
      <c r="AI1571" s="300"/>
      <c r="AJ1571" s="300"/>
      <c r="AK1571" s="300"/>
      <c r="AL1571" s="300"/>
      <c r="AM1571" s="300"/>
      <c r="AN1571" s="300"/>
      <c r="AO1571" s="300"/>
      <c r="AP1571" s="300"/>
      <c r="AQ1571" s="300"/>
      <c r="AR1571" s="300"/>
      <c r="AS1571" s="300"/>
      <c r="AT1571" s="300"/>
      <c r="AU1571" s="300"/>
      <c r="AV1571" s="300"/>
      <c r="AW1571" s="300"/>
      <c r="AX1571" s="300"/>
      <c r="AY1571" s="300"/>
      <c r="AZ1571" s="300"/>
      <c r="BA1571" s="300"/>
      <c r="BB1571" s="300"/>
      <c r="BC1571" s="300"/>
      <c r="BD1571" s="300"/>
      <c r="BE1571" s="300"/>
      <c r="BF1571" s="300"/>
      <c r="BG1571" s="300"/>
      <c r="BH1571" s="300"/>
      <c r="BI1571" s="300"/>
      <c r="BJ1571" s="300"/>
      <c r="BK1571" s="300"/>
      <c r="BL1571" s="300"/>
      <c r="BM1571" s="300"/>
      <c r="BN1571" s="300"/>
      <c r="BO1571" s="300"/>
      <c r="BP1571" s="300"/>
      <c r="BQ1571" s="300"/>
      <c r="BR1571" s="300"/>
      <c r="BS1571" s="300"/>
      <c r="BT1571" s="300"/>
      <c r="BU1571" s="300"/>
      <c r="BV1571" s="300"/>
      <c r="BW1571" s="300"/>
      <c r="BX1571" s="300"/>
      <c r="BY1571" s="300"/>
      <c r="BZ1571" s="300"/>
      <c r="CA1571" s="300"/>
      <c r="CB1571" s="300"/>
      <c r="CC1571" s="300"/>
      <c r="CD1571" s="300"/>
      <c r="CE1571" s="300"/>
      <c r="CF1571" s="300"/>
      <c r="CG1571" s="300"/>
      <c r="CH1571" s="300"/>
      <c r="CI1571" s="300"/>
      <c r="CJ1571" s="300"/>
      <c r="CK1571" s="300"/>
      <c r="CL1571" s="300"/>
      <c r="CM1571" s="300"/>
    </row>
    <row r="1572" spans="1:91" s="245" customFormat="1" x14ac:dyDescent="0.2">
      <c r="A1572" s="299"/>
      <c r="B1572" s="302"/>
      <c r="C1572" s="303"/>
      <c r="D1572" s="304"/>
      <c r="E1572" s="302"/>
      <c r="F1572" s="307"/>
      <c r="G1572" s="302"/>
      <c r="H1572" s="302"/>
      <c r="I1572" s="302"/>
      <c r="J1572" s="302"/>
      <c r="K1572" s="302"/>
      <c r="L1572" s="305"/>
      <c r="M1572" s="309"/>
      <c r="N1572" s="304"/>
      <c r="O1572" s="302"/>
      <c r="P1572" s="302"/>
      <c r="Q1572" s="302"/>
      <c r="R1572" s="302"/>
      <c r="S1572" s="302"/>
      <c r="T1572" s="302"/>
      <c r="U1572" s="302"/>
      <c r="V1572" s="300"/>
      <c r="W1572" s="300"/>
      <c r="X1572" s="300"/>
      <c r="Y1572" s="300"/>
      <c r="Z1572" s="300"/>
      <c r="AA1572" s="300"/>
      <c r="AB1572" s="300"/>
      <c r="AC1572" s="300"/>
      <c r="AD1572" s="300"/>
      <c r="AE1572" s="300"/>
      <c r="AF1572" s="300"/>
      <c r="AG1572" s="300"/>
      <c r="AH1572" s="300"/>
      <c r="AI1572" s="300"/>
      <c r="AJ1572" s="300"/>
      <c r="AK1572" s="300"/>
      <c r="AL1572" s="300"/>
      <c r="AM1572" s="300"/>
      <c r="AN1572" s="300"/>
      <c r="AO1572" s="300"/>
      <c r="AP1572" s="300"/>
      <c r="AQ1572" s="300"/>
      <c r="AR1572" s="300"/>
      <c r="AS1572" s="300"/>
      <c r="AT1572" s="300"/>
      <c r="AU1572" s="300"/>
      <c r="AV1572" s="300"/>
      <c r="AW1572" s="300"/>
      <c r="AX1572" s="300"/>
      <c r="AY1572" s="300"/>
      <c r="AZ1572" s="300"/>
      <c r="BA1572" s="300"/>
      <c r="BB1572" s="300"/>
      <c r="BC1572" s="300"/>
      <c r="BD1572" s="300"/>
      <c r="BE1572" s="300"/>
      <c r="BF1572" s="300"/>
      <c r="BG1572" s="300"/>
      <c r="BH1572" s="300"/>
      <c r="BI1572" s="300"/>
      <c r="BJ1572" s="300"/>
      <c r="BK1572" s="300"/>
      <c r="BL1572" s="300"/>
      <c r="BM1572" s="300"/>
      <c r="BN1572" s="300"/>
      <c r="BO1572" s="300"/>
      <c r="BP1572" s="300"/>
      <c r="BQ1572" s="300"/>
      <c r="BR1572" s="300"/>
      <c r="BS1572" s="300"/>
      <c r="BT1572" s="300"/>
      <c r="BU1572" s="300"/>
      <c r="BV1572" s="300"/>
      <c r="BW1572" s="300"/>
      <c r="BX1572" s="300"/>
      <c r="BY1572" s="300"/>
      <c r="BZ1572" s="300"/>
      <c r="CA1572" s="300"/>
      <c r="CB1572" s="300"/>
      <c r="CC1572" s="300"/>
      <c r="CD1572" s="300"/>
      <c r="CE1572" s="300"/>
      <c r="CF1572" s="300"/>
      <c r="CG1572" s="300"/>
      <c r="CH1572" s="300"/>
      <c r="CI1572" s="300"/>
      <c r="CJ1572" s="300"/>
      <c r="CK1572" s="300"/>
      <c r="CL1572" s="300"/>
      <c r="CM1572" s="300"/>
    </row>
    <row r="1573" spans="1:91" s="245" customFormat="1" x14ac:dyDescent="0.2">
      <c r="A1573" s="299"/>
      <c r="B1573" s="302"/>
      <c r="C1573" s="303"/>
      <c r="D1573" s="304"/>
      <c r="E1573" s="302"/>
      <c r="F1573" s="302"/>
      <c r="G1573" s="302"/>
      <c r="H1573" s="302"/>
      <c r="I1573" s="302"/>
      <c r="J1573" s="302"/>
      <c r="K1573" s="302"/>
      <c r="L1573" s="305"/>
      <c r="M1573" s="309"/>
      <c r="N1573" s="304"/>
      <c r="O1573" s="302"/>
      <c r="P1573" s="302"/>
      <c r="Q1573" s="302"/>
      <c r="R1573" s="302"/>
      <c r="S1573" s="302"/>
      <c r="T1573" s="302"/>
      <c r="U1573" s="302"/>
      <c r="V1573" s="300"/>
      <c r="W1573" s="300"/>
      <c r="X1573" s="300"/>
      <c r="Y1573" s="300"/>
      <c r="Z1573" s="300"/>
      <c r="AA1573" s="300"/>
      <c r="AB1573" s="300"/>
      <c r="AC1573" s="300"/>
      <c r="AD1573" s="300"/>
      <c r="AE1573" s="300"/>
      <c r="AF1573" s="300"/>
      <c r="AG1573" s="300"/>
      <c r="AH1573" s="300"/>
      <c r="AI1573" s="300"/>
      <c r="AJ1573" s="300"/>
      <c r="AK1573" s="300"/>
      <c r="AL1573" s="300"/>
      <c r="AM1573" s="300"/>
      <c r="AN1573" s="300"/>
      <c r="AO1573" s="300"/>
      <c r="AP1573" s="300"/>
      <c r="AQ1573" s="300"/>
      <c r="AR1573" s="300"/>
      <c r="AS1573" s="300"/>
      <c r="AT1573" s="300"/>
      <c r="AU1573" s="300"/>
      <c r="AV1573" s="300"/>
      <c r="AW1573" s="300"/>
      <c r="AX1573" s="300"/>
      <c r="AY1573" s="300"/>
      <c r="AZ1573" s="300"/>
      <c r="BA1573" s="300"/>
      <c r="BB1573" s="300"/>
      <c r="BC1573" s="300"/>
      <c r="BD1573" s="300"/>
      <c r="BE1573" s="300"/>
      <c r="BF1573" s="300"/>
      <c r="BG1573" s="300"/>
      <c r="BH1573" s="300"/>
      <c r="BI1573" s="300"/>
      <c r="BJ1573" s="300"/>
      <c r="BK1573" s="300"/>
      <c r="BL1573" s="300"/>
      <c r="BM1573" s="300"/>
      <c r="BN1573" s="300"/>
      <c r="BO1573" s="300"/>
      <c r="BP1573" s="300"/>
      <c r="BQ1573" s="300"/>
      <c r="BR1573" s="300"/>
      <c r="BS1573" s="300"/>
      <c r="BT1573" s="300"/>
      <c r="BU1573" s="300"/>
      <c r="BV1573" s="300"/>
      <c r="BW1573" s="300"/>
      <c r="BX1573" s="300"/>
      <c r="BY1573" s="300"/>
      <c r="BZ1573" s="300"/>
      <c r="CA1573" s="300"/>
      <c r="CB1573" s="300"/>
      <c r="CC1573" s="300"/>
      <c r="CD1573" s="300"/>
      <c r="CE1573" s="300"/>
      <c r="CF1573" s="300"/>
      <c r="CG1573" s="300"/>
      <c r="CH1573" s="300"/>
      <c r="CI1573" s="300"/>
      <c r="CJ1573" s="300"/>
      <c r="CK1573" s="300"/>
      <c r="CL1573" s="300"/>
      <c r="CM1573" s="300"/>
    </row>
    <row r="1574" spans="1:91" s="245" customFormat="1" x14ac:dyDescent="0.2">
      <c r="A1574" s="299"/>
      <c r="B1574" s="302"/>
      <c r="C1574" s="303"/>
      <c r="D1574" s="304"/>
      <c r="E1574" s="302"/>
      <c r="F1574" s="307"/>
      <c r="G1574" s="302"/>
      <c r="H1574" s="302"/>
      <c r="I1574" s="302"/>
      <c r="J1574" s="302"/>
      <c r="K1574" s="302"/>
      <c r="L1574" s="305"/>
      <c r="M1574" s="309"/>
      <c r="N1574" s="304"/>
      <c r="O1574" s="302"/>
      <c r="P1574" s="302"/>
      <c r="Q1574" s="302"/>
      <c r="R1574" s="302"/>
      <c r="S1574" s="302"/>
      <c r="T1574" s="302"/>
      <c r="U1574" s="302"/>
      <c r="V1574" s="300"/>
      <c r="W1574" s="300"/>
      <c r="X1574" s="300"/>
      <c r="Y1574" s="300"/>
      <c r="Z1574" s="300"/>
      <c r="AA1574" s="300"/>
      <c r="AB1574" s="300"/>
      <c r="AC1574" s="300"/>
      <c r="AD1574" s="300"/>
      <c r="AE1574" s="300"/>
      <c r="AF1574" s="300"/>
      <c r="AG1574" s="300"/>
      <c r="AH1574" s="300"/>
      <c r="AI1574" s="300"/>
      <c r="AJ1574" s="300"/>
      <c r="AK1574" s="300"/>
      <c r="AL1574" s="300"/>
      <c r="AM1574" s="300"/>
      <c r="AN1574" s="300"/>
      <c r="AO1574" s="300"/>
      <c r="AP1574" s="300"/>
      <c r="AQ1574" s="300"/>
      <c r="AR1574" s="300"/>
      <c r="AS1574" s="300"/>
      <c r="AT1574" s="300"/>
      <c r="AU1574" s="300"/>
      <c r="AV1574" s="300"/>
      <c r="AW1574" s="300"/>
      <c r="AX1574" s="300"/>
      <c r="AY1574" s="300"/>
      <c r="AZ1574" s="300"/>
      <c r="BA1574" s="300"/>
      <c r="BB1574" s="300"/>
      <c r="BC1574" s="300"/>
      <c r="BD1574" s="300"/>
      <c r="BE1574" s="300"/>
      <c r="BF1574" s="300"/>
      <c r="BG1574" s="300"/>
      <c r="BH1574" s="300"/>
      <c r="BI1574" s="300"/>
      <c r="BJ1574" s="300"/>
      <c r="BK1574" s="300"/>
      <c r="BL1574" s="300"/>
      <c r="BM1574" s="300"/>
      <c r="BN1574" s="300"/>
      <c r="BO1574" s="300"/>
      <c r="BP1574" s="300"/>
      <c r="BQ1574" s="300"/>
      <c r="BR1574" s="300"/>
      <c r="BS1574" s="300"/>
      <c r="BT1574" s="300"/>
      <c r="BU1574" s="300"/>
      <c r="BV1574" s="300"/>
      <c r="BW1574" s="300"/>
      <c r="BX1574" s="300"/>
      <c r="BY1574" s="300"/>
      <c r="BZ1574" s="300"/>
      <c r="CA1574" s="300"/>
      <c r="CB1574" s="300"/>
      <c r="CC1574" s="300"/>
      <c r="CD1574" s="300"/>
      <c r="CE1574" s="300"/>
      <c r="CF1574" s="300"/>
      <c r="CG1574" s="300"/>
      <c r="CH1574" s="300"/>
      <c r="CI1574" s="300"/>
      <c r="CJ1574" s="300"/>
      <c r="CK1574" s="300"/>
      <c r="CL1574" s="300"/>
      <c r="CM1574" s="300"/>
    </row>
    <row r="1575" spans="1:91" s="245" customFormat="1" x14ac:dyDescent="0.2">
      <c r="A1575" s="299"/>
      <c r="B1575" s="302"/>
      <c r="C1575" s="303"/>
      <c r="D1575" s="304"/>
      <c r="E1575" s="302"/>
      <c r="F1575" s="308"/>
      <c r="G1575" s="302"/>
      <c r="H1575" s="302"/>
      <c r="I1575" s="302"/>
      <c r="J1575" s="302"/>
      <c r="K1575" s="302"/>
      <c r="L1575" s="305"/>
      <c r="M1575" s="309"/>
      <c r="N1575" s="304"/>
      <c r="O1575" s="302"/>
      <c r="P1575" s="302"/>
      <c r="Q1575" s="302"/>
      <c r="R1575" s="302"/>
      <c r="S1575" s="302"/>
      <c r="T1575" s="302"/>
      <c r="U1575" s="302"/>
      <c r="V1575" s="300"/>
      <c r="W1575" s="300"/>
      <c r="X1575" s="300"/>
      <c r="Y1575" s="300"/>
      <c r="Z1575" s="300"/>
      <c r="AA1575" s="300"/>
      <c r="AB1575" s="300"/>
      <c r="AC1575" s="300"/>
      <c r="AD1575" s="300"/>
      <c r="AE1575" s="300"/>
      <c r="AF1575" s="300"/>
      <c r="AG1575" s="300"/>
      <c r="AH1575" s="300"/>
      <c r="AI1575" s="300"/>
      <c r="AJ1575" s="300"/>
      <c r="AK1575" s="300"/>
      <c r="AL1575" s="300"/>
      <c r="AM1575" s="300"/>
      <c r="AN1575" s="300"/>
      <c r="AO1575" s="300"/>
      <c r="AP1575" s="300"/>
      <c r="AQ1575" s="300"/>
      <c r="AR1575" s="300"/>
      <c r="AS1575" s="300"/>
      <c r="AT1575" s="300"/>
      <c r="AU1575" s="300"/>
      <c r="AV1575" s="300"/>
      <c r="AW1575" s="300"/>
      <c r="AX1575" s="300"/>
      <c r="AY1575" s="300"/>
      <c r="AZ1575" s="300"/>
      <c r="BA1575" s="300"/>
      <c r="BB1575" s="300"/>
      <c r="BC1575" s="300"/>
      <c r="BD1575" s="300"/>
      <c r="BE1575" s="300"/>
      <c r="BF1575" s="300"/>
      <c r="BG1575" s="300"/>
      <c r="BH1575" s="300"/>
      <c r="BI1575" s="300"/>
      <c r="BJ1575" s="300"/>
      <c r="BK1575" s="300"/>
      <c r="BL1575" s="300"/>
      <c r="BM1575" s="300"/>
      <c r="BN1575" s="300"/>
      <c r="BO1575" s="300"/>
      <c r="BP1575" s="300"/>
      <c r="BQ1575" s="300"/>
      <c r="BR1575" s="300"/>
      <c r="BS1575" s="300"/>
      <c r="BT1575" s="300"/>
      <c r="BU1575" s="300"/>
      <c r="BV1575" s="300"/>
      <c r="BW1575" s="300"/>
      <c r="BX1575" s="300"/>
      <c r="BY1575" s="300"/>
      <c r="BZ1575" s="300"/>
      <c r="CA1575" s="300"/>
      <c r="CB1575" s="300"/>
      <c r="CC1575" s="300"/>
      <c r="CD1575" s="300"/>
      <c r="CE1575" s="300"/>
      <c r="CF1575" s="300"/>
      <c r="CG1575" s="300"/>
      <c r="CH1575" s="300"/>
      <c r="CI1575" s="300"/>
      <c r="CJ1575" s="300"/>
      <c r="CK1575" s="300"/>
      <c r="CL1575" s="300"/>
      <c r="CM1575" s="300"/>
    </row>
    <row r="1576" spans="1:91" s="245" customFormat="1" x14ac:dyDescent="0.2">
      <c r="A1576" s="299"/>
      <c r="B1576" s="302"/>
      <c r="C1576" s="303"/>
      <c r="D1576" s="304"/>
      <c r="E1576" s="302"/>
      <c r="F1576" s="302"/>
      <c r="G1576" s="302"/>
      <c r="H1576" s="302"/>
      <c r="I1576" s="302"/>
      <c r="J1576" s="302"/>
      <c r="K1576" s="302"/>
      <c r="L1576" s="305"/>
      <c r="M1576" s="309"/>
      <c r="N1576" s="304"/>
      <c r="O1576" s="302"/>
      <c r="P1576" s="302"/>
      <c r="Q1576" s="302"/>
      <c r="R1576" s="302"/>
      <c r="S1576" s="302"/>
      <c r="T1576" s="302"/>
      <c r="U1576" s="302"/>
      <c r="V1576" s="300"/>
      <c r="W1576" s="300"/>
      <c r="X1576" s="300"/>
      <c r="Y1576" s="300"/>
      <c r="Z1576" s="300"/>
      <c r="AA1576" s="300"/>
      <c r="AB1576" s="300"/>
      <c r="AC1576" s="300"/>
      <c r="AD1576" s="300"/>
      <c r="AE1576" s="300"/>
      <c r="AF1576" s="300"/>
      <c r="AG1576" s="300"/>
      <c r="AH1576" s="300"/>
      <c r="AI1576" s="300"/>
      <c r="AJ1576" s="300"/>
      <c r="AK1576" s="300"/>
      <c r="AL1576" s="300"/>
      <c r="AM1576" s="300"/>
      <c r="AN1576" s="300"/>
      <c r="AO1576" s="300"/>
      <c r="AP1576" s="300"/>
      <c r="AQ1576" s="300"/>
      <c r="AR1576" s="300"/>
      <c r="AS1576" s="300"/>
      <c r="AT1576" s="300"/>
      <c r="AU1576" s="300"/>
      <c r="AV1576" s="300"/>
      <c r="AW1576" s="300"/>
      <c r="AX1576" s="300"/>
      <c r="AY1576" s="300"/>
      <c r="AZ1576" s="300"/>
      <c r="BA1576" s="300"/>
      <c r="BB1576" s="300"/>
      <c r="BC1576" s="300"/>
      <c r="BD1576" s="300"/>
      <c r="BE1576" s="300"/>
      <c r="BF1576" s="300"/>
      <c r="BG1576" s="300"/>
      <c r="BH1576" s="300"/>
      <c r="BI1576" s="300"/>
      <c r="BJ1576" s="300"/>
      <c r="BK1576" s="300"/>
      <c r="BL1576" s="300"/>
      <c r="BM1576" s="300"/>
      <c r="BN1576" s="300"/>
      <c r="BO1576" s="300"/>
      <c r="BP1576" s="300"/>
      <c r="BQ1576" s="300"/>
      <c r="BR1576" s="300"/>
      <c r="BS1576" s="300"/>
      <c r="BT1576" s="300"/>
      <c r="BU1576" s="300"/>
      <c r="BV1576" s="300"/>
      <c r="BW1576" s="300"/>
      <c r="BX1576" s="300"/>
      <c r="BY1576" s="300"/>
      <c r="BZ1576" s="300"/>
      <c r="CA1576" s="300"/>
      <c r="CB1576" s="300"/>
      <c r="CC1576" s="300"/>
      <c r="CD1576" s="300"/>
      <c r="CE1576" s="300"/>
      <c r="CF1576" s="300"/>
      <c r="CG1576" s="300"/>
      <c r="CH1576" s="300"/>
      <c r="CI1576" s="300"/>
      <c r="CJ1576" s="300"/>
      <c r="CK1576" s="300"/>
      <c r="CL1576" s="300"/>
      <c r="CM1576" s="300"/>
    </row>
    <row r="1577" spans="1:91" s="245" customFormat="1" x14ac:dyDescent="0.2">
      <c r="A1577" s="299"/>
      <c r="B1577" s="302"/>
      <c r="C1577" s="303"/>
      <c r="D1577" s="304"/>
      <c r="E1577" s="302"/>
      <c r="F1577" s="302"/>
      <c r="G1577" s="302"/>
      <c r="H1577" s="302"/>
      <c r="I1577" s="302"/>
      <c r="J1577" s="302"/>
      <c r="K1577" s="302"/>
      <c r="L1577" s="305"/>
      <c r="M1577" s="309"/>
      <c r="N1577" s="304"/>
      <c r="O1577" s="302"/>
      <c r="P1577" s="302"/>
      <c r="Q1577" s="302"/>
      <c r="R1577" s="302"/>
      <c r="S1577" s="302"/>
      <c r="T1577" s="302"/>
      <c r="U1577" s="302"/>
      <c r="V1577" s="300"/>
      <c r="W1577" s="300"/>
      <c r="X1577" s="300"/>
      <c r="Y1577" s="300"/>
      <c r="Z1577" s="300"/>
      <c r="AA1577" s="300"/>
      <c r="AB1577" s="300"/>
      <c r="AC1577" s="300"/>
      <c r="AD1577" s="300"/>
      <c r="AE1577" s="300"/>
      <c r="AF1577" s="300"/>
      <c r="AG1577" s="300"/>
      <c r="AH1577" s="300"/>
      <c r="AI1577" s="300"/>
      <c r="AJ1577" s="300"/>
      <c r="AK1577" s="300"/>
      <c r="AL1577" s="300"/>
      <c r="AM1577" s="300"/>
      <c r="AN1577" s="300"/>
      <c r="AO1577" s="300"/>
      <c r="AP1577" s="300"/>
      <c r="AQ1577" s="300"/>
      <c r="AR1577" s="300"/>
      <c r="AS1577" s="300"/>
      <c r="AT1577" s="300"/>
      <c r="AU1577" s="300"/>
      <c r="AV1577" s="300"/>
      <c r="AW1577" s="300"/>
      <c r="AX1577" s="300"/>
      <c r="AY1577" s="300"/>
      <c r="AZ1577" s="300"/>
      <c r="BA1577" s="300"/>
      <c r="BB1577" s="300"/>
      <c r="BC1577" s="300"/>
      <c r="BD1577" s="300"/>
      <c r="BE1577" s="300"/>
      <c r="BF1577" s="300"/>
      <c r="BG1577" s="300"/>
      <c r="BH1577" s="300"/>
      <c r="BI1577" s="300"/>
      <c r="BJ1577" s="300"/>
      <c r="BK1577" s="300"/>
      <c r="BL1577" s="300"/>
      <c r="BM1577" s="300"/>
      <c r="BN1577" s="300"/>
      <c r="BO1577" s="300"/>
      <c r="BP1577" s="300"/>
      <c r="BQ1577" s="300"/>
      <c r="BR1577" s="300"/>
      <c r="BS1577" s="300"/>
      <c r="BT1577" s="300"/>
      <c r="BU1577" s="300"/>
      <c r="BV1577" s="300"/>
      <c r="BW1577" s="300"/>
      <c r="BX1577" s="300"/>
      <c r="BY1577" s="300"/>
      <c r="BZ1577" s="300"/>
      <c r="CA1577" s="300"/>
      <c r="CB1577" s="300"/>
      <c r="CC1577" s="300"/>
      <c r="CD1577" s="300"/>
      <c r="CE1577" s="300"/>
      <c r="CF1577" s="300"/>
      <c r="CG1577" s="300"/>
      <c r="CH1577" s="300"/>
      <c r="CI1577" s="300"/>
      <c r="CJ1577" s="300"/>
      <c r="CK1577" s="300"/>
      <c r="CL1577" s="300"/>
      <c r="CM1577" s="300"/>
    </row>
    <row r="1578" spans="1:91" s="245" customFormat="1" x14ac:dyDescent="0.2">
      <c r="A1578" s="299"/>
      <c r="B1578" s="302"/>
      <c r="C1578" s="303"/>
      <c r="D1578" s="304"/>
      <c r="E1578" s="302"/>
      <c r="F1578" s="307"/>
      <c r="G1578" s="302"/>
      <c r="H1578" s="302"/>
      <c r="I1578" s="302"/>
      <c r="J1578" s="302"/>
      <c r="K1578" s="302"/>
      <c r="L1578" s="305"/>
      <c r="M1578" s="309"/>
      <c r="N1578" s="304"/>
      <c r="O1578" s="302"/>
      <c r="P1578" s="302"/>
      <c r="Q1578" s="302"/>
      <c r="R1578" s="302"/>
      <c r="S1578" s="302"/>
      <c r="T1578" s="302"/>
      <c r="U1578" s="302"/>
      <c r="V1578" s="300"/>
      <c r="W1578" s="300"/>
      <c r="X1578" s="300"/>
      <c r="Y1578" s="300"/>
      <c r="Z1578" s="300"/>
      <c r="AA1578" s="300"/>
      <c r="AB1578" s="300"/>
      <c r="AC1578" s="300"/>
      <c r="AD1578" s="300"/>
      <c r="AE1578" s="300"/>
      <c r="AF1578" s="300"/>
      <c r="AG1578" s="300"/>
      <c r="AH1578" s="300"/>
      <c r="AI1578" s="300"/>
      <c r="AJ1578" s="300"/>
      <c r="AK1578" s="300"/>
      <c r="AL1578" s="300"/>
      <c r="AM1578" s="300"/>
      <c r="AN1578" s="300"/>
      <c r="AO1578" s="300"/>
      <c r="AP1578" s="300"/>
      <c r="AQ1578" s="300"/>
      <c r="AR1578" s="300"/>
      <c r="AS1578" s="300"/>
      <c r="AT1578" s="300"/>
      <c r="AU1578" s="300"/>
      <c r="AV1578" s="300"/>
      <c r="AW1578" s="300"/>
      <c r="AX1578" s="300"/>
      <c r="AY1578" s="300"/>
      <c r="AZ1578" s="300"/>
      <c r="BA1578" s="300"/>
      <c r="BB1578" s="300"/>
      <c r="BC1578" s="300"/>
      <c r="BD1578" s="300"/>
      <c r="BE1578" s="300"/>
      <c r="BF1578" s="300"/>
      <c r="BG1578" s="300"/>
      <c r="BH1578" s="300"/>
      <c r="BI1578" s="300"/>
      <c r="BJ1578" s="300"/>
      <c r="BK1578" s="300"/>
      <c r="BL1578" s="300"/>
      <c r="BM1578" s="300"/>
      <c r="BN1578" s="300"/>
      <c r="BO1578" s="300"/>
      <c r="BP1578" s="300"/>
      <c r="BQ1578" s="300"/>
      <c r="BR1578" s="300"/>
      <c r="BS1578" s="300"/>
      <c r="BT1578" s="300"/>
      <c r="BU1578" s="300"/>
      <c r="BV1578" s="300"/>
      <c r="BW1578" s="300"/>
      <c r="BX1578" s="300"/>
      <c r="BY1578" s="300"/>
      <c r="BZ1578" s="300"/>
      <c r="CA1578" s="300"/>
      <c r="CB1578" s="300"/>
      <c r="CC1578" s="300"/>
      <c r="CD1578" s="300"/>
      <c r="CE1578" s="300"/>
      <c r="CF1578" s="300"/>
      <c r="CG1578" s="300"/>
      <c r="CH1578" s="300"/>
      <c r="CI1578" s="300"/>
      <c r="CJ1578" s="300"/>
      <c r="CK1578" s="300"/>
      <c r="CL1578" s="300"/>
      <c r="CM1578" s="300"/>
    </row>
    <row r="1579" spans="1:91" s="245" customFormat="1" x14ac:dyDescent="0.2">
      <c r="A1579" s="299"/>
      <c r="B1579" s="302"/>
      <c r="C1579" s="303"/>
      <c r="D1579" s="304"/>
      <c r="E1579" s="302"/>
      <c r="F1579" s="302"/>
      <c r="G1579" s="302"/>
      <c r="H1579" s="302"/>
      <c r="I1579" s="302"/>
      <c r="J1579" s="302"/>
      <c r="K1579" s="302"/>
      <c r="L1579" s="305"/>
      <c r="M1579" s="309"/>
      <c r="N1579" s="304"/>
      <c r="O1579" s="302"/>
      <c r="P1579" s="302"/>
      <c r="Q1579" s="302"/>
      <c r="R1579" s="302"/>
      <c r="S1579" s="302"/>
      <c r="T1579" s="302"/>
      <c r="U1579" s="302"/>
      <c r="V1579" s="300"/>
      <c r="W1579" s="300"/>
      <c r="X1579" s="300"/>
      <c r="Y1579" s="300"/>
      <c r="Z1579" s="300"/>
      <c r="AA1579" s="300"/>
      <c r="AB1579" s="300"/>
      <c r="AC1579" s="300"/>
      <c r="AD1579" s="300"/>
      <c r="AE1579" s="300"/>
      <c r="AF1579" s="300"/>
      <c r="AG1579" s="300"/>
      <c r="AH1579" s="300"/>
      <c r="AI1579" s="300"/>
      <c r="AJ1579" s="300"/>
      <c r="AK1579" s="300"/>
      <c r="AL1579" s="300"/>
      <c r="AM1579" s="300"/>
      <c r="AN1579" s="300"/>
      <c r="AO1579" s="300"/>
      <c r="AP1579" s="300"/>
      <c r="AQ1579" s="300"/>
      <c r="AR1579" s="300"/>
      <c r="AS1579" s="300"/>
      <c r="AT1579" s="300"/>
      <c r="AU1579" s="300"/>
      <c r="AV1579" s="300"/>
      <c r="AW1579" s="300"/>
      <c r="AX1579" s="300"/>
      <c r="AY1579" s="300"/>
      <c r="AZ1579" s="300"/>
      <c r="BA1579" s="300"/>
      <c r="BB1579" s="300"/>
      <c r="BC1579" s="300"/>
      <c r="BD1579" s="300"/>
      <c r="BE1579" s="300"/>
      <c r="BF1579" s="300"/>
      <c r="BG1579" s="300"/>
      <c r="BH1579" s="300"/>
      <c r="BI1579" s="300"/>
      <c r="BJ1579" s="300"/>
      <c r="BK1579" s="300"/>
      <c r="BL1579" s="300"/>
      <c r="BM1579" s="300"/>
      <c r="BN1579" s="300"/>
      <c r="BO1579" s="300"/>
      <c r="BP1579" s="300"/>
      <c r="BQ1579" s="300"/>
      <c r="BR1579" s="300"/>
      <c r="BS1579" s="300"/>
      <c r="BT1579" s="300"/>
      <c r="BU1579" s="300"/>
      <c r="BV1579" s="300"/>
      <c r="BW1579" s="300"/>
      <c r="BX1579" s="300"/>
      <c r="BY1579" s="300"/>
      <c r="BZ1579" s="300"/>
      <c r="CA1579" s="300"/>
      <c r="CB1579" s="300"/>
      <c r="CC1579" s="300"/>
      <c r="CD1579" s="300"/>
      <c r="CE1579" s="300"/>
      <c r="CF1579" s="300"/>
      <c r="CG1579" s="300"/>
      <c r="CH1579" s="300"/>
      <c r="CI1579" s="300"/>
      <c r="CJ1579" s="300"/>
      <c r="CK1579" s="300"/>
      <c r="CL1579" s="300"/>
      <c r="CM1579" s="300"/>
    </row>
    <row r="1580" spans="1:91" s="245" customFormat="1" x14ac:dyDescent="0.2">
      <c r="A1580" s="299"/>
      <c r="B1580" s="302"/>
      <c r="C1580" s="303"/>
      <c r="D1580" s="304"/>
      <c r="E1580" s="302"/>
      <c r="F1580" s="307"/>
      <c r="G1580" s="302"/>
      <c r="H1580" s="302"/>
      <c r="I1580" s="302"/>
      <c r="J1580" s="307"/>
      <c r="K1580" s="302"/>
      <c r="L1580" s="305"/>
      <c r="M1580" s="309"/>
      <c r="N1580" s="304"/>
      <c r="O1580" s="302"/>
      <c r="P1580" s="302"/>
      <c r="Q1580" s="302"/>
      <c r="R1580" s="302"/>
      <c r="S1580" s="302"/>
      <c r="T1580" s="302"/>
      <c r="U1580" s="302"/>
      <c r="V1580" s="300"/>
      <c r="W1580" s="300"/>
      <c r="X1580" s="300"/>
      <c r="Y1580" s="300"/>
      <c r="Z1580" s="300"/>
      <c r="AA1580" s="300"/>
      <c r="AB1580" s="300"/>
      <c r="AC1580" s="300"/>
      <c r="AD1580" s="300"/>
      <c r="AE1580" s="300"/>
      <c r="AF1580" s="300"/>
      <c r="AG1580" s="300"/>
      <c r="AH1580" s="300"/>
      <c r="AI1580" s="300"/>
      <c r="AJ1580" s="300"/>
      <c r="AK1580" s="300"/>
      <c r="AL1580" s="300"/>
      <c r="AM1580" s="300"/>
      <c r="AN1580" s="300"/>
      <c r="AO1580" s="300"/>
      <c r="AP1580" s="300"/>
      <c r="AQ1580" s="300"/>
      <c r="AR1580" s="300"/>
      <c r="AS1580" s="300"/>
      <c r="AT1580" s="300"/>
      <c r="AU1580" s="300"/>
      <c r="AV1580" s="300"/>
      <c r="AW1580" s="300"/>
      <c r="AX1580" s="300"/>
      <c r="AY1580" s="300"/>
      <c r="AZ1580" s="300"/>
      <c r="BA1580" s="300"/>
      <c r="BB1580" s="300"/>
      <c r="BC1580" s="300"/>
      <c r="BD1580" s="300"/>
      <c r="BE1580" s="300"/>
      <c r="BF1580" s="300"/>
      <c r="BG1580" s="300"/>
      <c r="BH1580" s="300"/>
      <c r="BI1580" s="300"/>
      <c r="BJ1580" s="300"/>
      <c r="BK1580" s="300"/>
      <c r="BL1580" s="300"/>
      <c r="BM1580" s="300"/>
      <c r="BN1580" s="300"/>
      <c r="BO1580" s="300"/>
      <c r="BP1580" s="300"/>
      <c r="BQ1580" s="300"/>
      <c r="BR1580" s="300"/>
      <c r="BS1580" s="300"/>
      <c r="BT1580" s="300"/>
      <c r="BU1580" s="300"/>
      <c r="BV1580" s="300"/>
      <c r="BW1580" s="300"/>
      <c r="BX1580" s="300"/>
      <c r="BY1580" s="300"/>
      <c r="BZ1580" s="300"/>
      <c r="CA1580" s="300"/>
      <c r="CB1580" s="300"/>
      <c r="CC1580" s="300"/>
      <c r="CD1580" s="300"/>
      <c r="CE1580" s="300"/>
      <c r="CF1580" s="300"/>
      <c r="CG1580" s="300"/>
      <c r="CH1580" s="300"/>
      <c r="CI1580" s="300"/>
      <c r="CJ1580" s="300"/>
      <c r="CK1580" s="300"/>
      <c r="CL1580" s="300"/>
      <c r="CM1580" s="300"/>
    </row>
    <row r="1581" spans="1:91" s="245" customFormat="1" x14ac:dyDescent="0.2">
      <c r="A1581" s="299"/>
      <c r="B1581" s="302"/>
      <c r="C1581" s="303"/>
      <c r="D1581" s="304"/>
      <c r="E1581" s="302"/>
      <c r="F1581" s="302"/>
      <c r="G1581" s="302"/>
      <c r="H1581" s="302"/>
      <c r="I1581" s="302"/>
      <c r="J1581" s="302"/>
      <c r="K1581" s="302"/>
      <c r="L1581" s="305"/>
      <c r="M1581" s="309"/>
      <c r="N1581" s="304"/>
      <c r="O1581" s="302"/>
      <c r="P1581" s="302"/>
      <c r="Q1581" s="302"/>
      <c r="R1581" s="302"/>
      <c r="S1581" s="302"/>
      <c r="T1581" s="302"/>
      <c r="U1581" s="302"/>
      <c r="V1581" s="300"/>
      <c r="W1581" s="300"/>
      <c r="X1581" s="300"/>
      <c r="Y1581" s="300"/>
      <c r="Z1581" s="300"/>
      <c r="AA1581" s="300"/>
      <c r="AB1581" s="300"/>
      <c r="AC1581" s="300"/>
      <c r="AD1581" s="300"/>
      <c r="AE1581" s="300"/>
      <c r="AF1581" s="300"/>
      <c r="AG1581" s="300"/>
      <c r="AH1581" s="300"/>
      <c r="AI1581" s="300"/>
      <c r="AJ1581" s="300"/>
      <c r="AK1581" s="300"/>
      <c r="AL1581" s="300"/>
      <c r="AM1581" s="300"/>
      <c r="AN1581" s="300"/>
      <c r="AO1581" s="300"/>
      <c r="AP1581" s="300"/>
      <c r="AQ1581" s="300"/>
      <c r="AR1581" s="300"/>
      <c r="AS1581" s="300"/>
      <c r="AT1581" s="300"/>
      <c r="AU1581" s="300"/>
      <c r="AV1581" s="300"/>
      <c r="AW1581" s="300"/>
      <c r="AX1581" s="300"/>
      <c r="AY1581" s="300"/>
      <c r="AZ1581" s="300"/>
      <c r="BA1581" s="300"/>
      <c r="BB1581" s="300"/>
      <c r="BC1581" s="300"/>
      <c r="BD1581" s="300"/>
      <c r="BE1581" s="300"/>
      <c r="BF1581" s="300"/>
      <c r="BG1581" s="300"/>
      <c r="BH1581" s="300"/>
      <c r="BI1581" s="300"/>
      <c r="BJ1581" s="300"/>
      <c r="BK1581" s="300"/>
      <c r="BL1581" s="300"/>
      <c r="BM1581" s="300"/>
      <c r="BN1581" s="300"/>
      <c r="BO1581" s="300"/>
      <c r="BP1581" s="300"/>
      <c r="BQ1581" s="300"/>
      <c r="BR1581" s="300"/>
      <c r="BS1581" s="300"/>
      <c r="BT1581" s="300"/>
      <c r="BU1581" s="300"/>
      <c r="BV1581" s="300"/>
      <c r="BW1581" s="300"/>
      <c r="BX1581" s="300"/>
      <c r="BY1581" s="300"/>
      <c r="BZ1581" s="300"/>
      <c r="CA1581" s="300"/>
      <c r="CB1581" s="300"/>
      <c r="CC1581" s="300"/>
      <c r="CD1581" s="300"/>
      <c r="CE1581" s="300"/>
      <c r="CF1581" s="300"/>
      <c r="CG1581" s="300"/>
      <c r="CH1581" s="300"/>
      <c r="CI1581" s="300"/>
      <c r="CJ1581" s="300"/>
      <c r="CK1581" s="300"/>
      <c r="CL1581" s="300"/>
      <c r="CM1581" s="300"/>
    </row>
    <row r="1582" spans="1:91" s="245" customFormat="1" x14ac:dyDescent="0.2">
      <c r="A1582" s="299"/>
      <c r="B1582" s="302"/>
      <c r="C1582" s="303"/>
      <c r="D1582" s="304"/>
      <c r="E1582" s="302"/>
      <c r="F1582" s="302"/>
      <c r="G1582" s="302"/>
      <c r="H1582" s="302"/>
      <c r="I1582" s="302"/>
      <c r="J1582" s="302"/>
      <c r="K1582" s="302"/>
      <c r="L1582" s="305"/>
      <c r="M1582" s="309"/>
      <c r="N1582" s="304"/>
      <c r="O1582" s="302"/>
      <c r="P1582" s="302"/>
      <c r="Q1582" s="302"/>
      <c r="R1582" s="302"/>
      <c r="S1582" s="302"/>
      <c r="T1582" s="302"/>
      <c r="U1582" s="302"/>
    </row>
    <row r="1583" spans="1:91" s="245" customFormat="1" x14ac:dyDescent="0.2">
      <c r="A1583" s="299"/>
      <c r="B1583" s="302"/>
      <c r="C1583" s="303"/>
      <c r="D1583" s="304"/>
      <c r="E1583" s="302"/>
      <c r="F1583" s="307"/>
      <c r="G1583" s="302"/>
      <c r="H1583" s="302"/>
      <c r="I1583" s="302"/>
      <c r="J1583" s="302"/>
      <c r="K1583" s="302"/>
      <c r="L1583" s="305"/>
      <c r="M1583" s="309"/>
      <c r="N1583" s="304"/>
      <c r="O1583" s="302"/>
      <c r="P1583" s="302"/>
      <c r="Q1583" s="302"/>
      <c r="R1583" s="302"/>
      <c r="S1583" s="302"/>
      <c r="T1583" s="302"/>
      <c r="U1583" s="302"/>
      <c r="V1583" s="300"/>
      <c r="W1583" s="300"/>
      <c r="X1583" s="300"/>
      <c r="Y1583" s="300"/>
      <c r="Z1583" s="300"/>
      <c r="AA1583" s="300"/>
      <c r="AB1583" s="300"/>
      <c r="AC1583" s="300"/>
      <c r="AD1583" s="300"/>
      <c r="AE1583" s="300"/>
      <c r="AF1583" s="300"/>
      <c r="AG1583" s="300"/>
      <c r="AH1583" s="300"/>
      <c r="AI1583" s="300"/>
      <c r="AJ1583" s="300"/>
      <c r="AK1583" s="300"/>
      <c r="AL1583" s="300"/>
      <c r="AM1583" s="300"/>
      <c r="AN1583" s="300"/>
      <c r="AO1583" s="300"/>
      <c r="AP1583" s="300"/>
      <c r="AQ1583" s="300"/>
      <c r="AR1583" s="300"/>
      <c r="AS1583" s="300"/>
      <c r="AT1583" s="300"/>
      <c r="AU1583" s="300"/>
      <c r="AV1583" s="300"/>
      <c r="AW1583" s="300"/>
      <c r="AX1583" s="300"/>
      <c r="AY1583" s="300"/>
      <c r="AZ1583" s="300"/>
      <c r="BA1583" s="300"/>
      <c r="BB1583" s="300"/>
      <c r="BC1583" s="300"/>
      <c r="BD1583" s="300"/>
      <c r="BE1583" s="300"/>
      <c r="BF1583" s="300"/>
      <c r="BG1583" s="300"/>
      <c r="BH1583" s="300"/>
      <c r="BI1583" s="300"/>
      <c r="BJ1583" s="300"/>
      <c r="BK1583" s="300"/>
      <c r="BL1583" s="300"/>
      <c r="BM1583" s="300"/>
      <c r="BN1583" s="300"/>
      <c r="BO1583" s="300"/>
      <c r="BP1583" s="300"/>
      <c r="BQ1583" s="300"/>
      <c r="BR1583" s="300"/>
      <c r="BS1583" s="300"/>
      <c r="BT1583" s="300"/>
      <c r="BU1583" s="300"/>
      <c r="BV1583" s="300"/>
      <c r="BW1583" s="300"/>
      <c r="BX1583" s="300"/>
      <c r="BY1583" s="300"/>
      <c r="BZ1583" s="300"/>
      <c r="CA1583" s="300"/>
      <c r="CB1583" s="300"/>
      <c r="CC1583" s="300"/>
      <c r="CD1583" s="300"/>
      <c r="CE1583" s="300"/>
      <c r="CF1583" s="300"/>
      <c r="CG1583" s="300"/>
      <c r="CH1583" s="300"/>
      <c r="CI1583" s="300"/>
      <c r="CJ1583" s="300"/>
      <c r="CK1583" s="300"/>
      <c r="CL1583" s="300"/>
      <c r="CM1583" s="300"/>
    </row>
    <row r="1584" spans="1:91" s="245" customFormat="1" x14ac:dyDescent="0.2">
      <c r="A1584" s="299"/>
      <c r="B1584" s="302"/>
      <c r="C1584" s="303"/>
      <c r="D1584" s="304"/>
      <c r="E1584" s="302"/>
      <c r="F1584" s="307"/>
      <c r="G1584" s="302"/>
      <c r="H1584" s="302"/>
      <c r="I1584" s="302"/>
      <c r="J1584" s="302"/>
      <c r="K1584" s="302"/>
      <c r="L1584" s="305"/>
      <c r="M1584" s="309"/>
      <c r="N1584" s="304"/>
      <c r="O1584" s="302"/>
      <c r="P1584" s="302"/>
      <c r="Q1584" s="302"/>
      <c r="R1584" s="302"/>
      <c r="S1584" s="302"/>
      <c r="T1584" s="302"/>
      <c r="U1584" s="302"/>
      <c r="V1584" s="300"/>
      <c r="W1584" s="300"/>
      <c r="X1584" s="300"/>
      <c r="Y1584" s="300"/>
      <c r="Z1584" s="300"/>
      <c r="AA1584" s="300"/>
      <c r="AB1584" s="300"/>
      <c r="AC1584" s="300"/>
      <c r="AD1584" s="300"/>
      <c r="AE1584" s="300"/>
      <c r="AF1584" s="300"/>
      <c r="AG1584" s="300"/>
      <c r="AH1584" s="300"/>
      <c r="AI1584" s="300"/>
      <c r="AJ1584" s="300"/>
      <c r="AK1584" s="300"/>
      <c r="AL1584" s="300"/>
      <c r="AM1584" s="300"/>
      <c r="AN1584" s="300"/>
      <c r="AO1584" s="300"/>
      <c r="AP1584" s="300"/>
      <c r="AQ1584" s="300"/>
      <c r="AR1584" s="300"/>
      <c r="AS1584" s="300"/>
      <c r="AT1584" s="300"/>
      <c r="AU1584" s="300"/>
      <c r="AV1584" s="300"/>
      <c r="AW1584" s="300"/>
      <c r="AX1584" s="300"/>
      <c r="AY1584" s="300"/>
      <c r="AZ1584" s="300"/>
      <c r="BA1584" s="300"/>
      <c r="BB1584" s="300"/>
      <c r="BC1584" s="300"/>
      <c r="BD1584" s="300"/>
      <c r="BE1584" s="300"/>
      <c r="BF1584" s="300"/>
      <c r="BG1584" s="300"/>
      <c r="BH1584" s="300"/>
      <c r="BI1584" s="300"/>
      <c r="BJ1584" s="300"/>
      <c r="BK1584" s="300"/>
      <c r="BL1584" s="300"/>
      <c r="BM1584" s="300"/>
      <c r="BN1584" s="300"/>
      <c r="BO1584" s="300"/>
      <c r="BP1584" s="300"/>
      <c r="BQ1584" s="300"/>
      <c r="BR1584" s="300"/>
      <c r="BS1584" s="300"/>
      <c r="BT1584" s="300"/>
      <c r="BU1584" s="300"/>
      <c r="BV1584" s="300"/>
      <c r="BW1584" s="300"/>
      <c r="BX1584" s="300"/>
      <c r="BY1584" s="300"/>
      <c r="BZ1584" s="300"/>
      <c r="CA1584" s="300"/>
      <c r="CB1584" s="300"/>
      <c r="CC1584" s="300"/>
      <c r="CD1584" s="300"/>
      <c r="CE1584" s="300"/>
      <c r="CF1584" s="300"/>
      <c r="CG1584" s="300"/>
      <c r="CH1584" s="300"/>
      <c r="CI1584" s="300"/>
      <c r="CJ1584" s="300"/>
      <c r="CK1584" s="300"/>
      <c r="CL1584" s="300"/>
      <c r="CM1584" s="300"/>
    </row>
    <row r="1585" spans="1:91" s="245" customFormat="1" x14ac:dyDescent="0.2">
      <c r="A1585" s="299"/>
      <c r="B1585" s="302"/>
      <c r="C1585" s="303"/>
      <c r="D1585" s="304"/>
      <c r="E1585" s="302"/>
      <c r="F1585" s="302"/>
      <c r="G1585" s="302"/>
      <c r="H1585" s="302"/>
      <c r="I1585" s="302"/>
      <c r="J1585" s="302"/>
      <c r="K1585" s="302"/>
      <c r="L1585" s="305"/>
      <c r="M1585" s="309"/>
      <c r="N1585" s="304"/>
      <c r="O1585" s="302"/>
      <c r="P1585" s="302"/>
      <c r="Q1585" s="302"/>
      <c r="R1585" s="302"/>
      <c r="S1585" s="302"/>
      <c r="T1585" s="302"/>
      <c r="U1585" s="302"/>
      <c r="V1585" s="300"/>
      <c r="W1585" s="300"/>
      <c r="X1585" s="300"/>
      <c r="Y1585" s="300"/>
      <c r="Z1585" s="300"/>
      <c r="AA1585" s="300"/>
      <c r="AB1585" s="300"/>
      <c r="AC1585" s="300"/>
      <c r="AD1585" s="300"/>
      <c r="AE1585" s="300"/>
      <c r="AF1585" s="300"/>
      <c r="AG1585" s="300"/>
      <c r="AH1585" s="300"/>
      <c r="AI1585" s="300"/>
      <c r="AJ1585" s="300"/>
      <c r="AK1585" s="300"/>
      <c r="AL1585" s="300"/>
      <c r="AM1585" s="300"/>
      <c r="AN1585" s="300"/>
      <c r="AO1585" s="300"/>
      <c r="AP1585" s="300"/>
      <c r="AQ1585" s="300"/>
      <c r="AR1585" s="300"/>
      <c r="AS1585" s="300"/>
      <c r="AT1585" s="300"/>
      <c r="AU1585" s="300"/>
      <c r="AV1585" s="300"/>
      <c r="AW1585" s="300"/>
      <c r="AX1585" s="300"/>
      <c r="AY1585" s="300"/>
      <c r="AZ1585" s="300"/>
      <c r="BA1585" s="300"/>
      <c r="BB1585" s="300"/>
      <c r="BC1585" s="300"/>
      <c r="BD1585" s="300"/>
      <c r="BE1585" s="300"/>
      <c r="BF1585" s="300"/>
      <c r="BG1585" s="300"/>
      <c r="BH1585" s="300"/>
      <c r="BI1585" s="300"/>
      <c r="BJ1585" s="300"/>
      <c r="BK1585" s="300"/>
      <c r="BL1585" s="300"/>
      <c r="BM1585" s="300"/>
      <c r="BN1585" s="300"/>
      <c r="BO1585" s="300"/>
      <c r="BP1585" s="300"/>
      <c r="BQ1585" s="300"/>
      <c r="BR1585" s="300"/>
      <c r="BS1585" s="300"/>
      <c r="BT1585" s="300"/>
      <c r="BU1585" s="300"/>
      <c r="BV1585" s="300"/>
      <c r="BW1585" s="300"/>
      <c r="BX1585" s="300"/>
      <c r="BY1585" s="300"/>
      <c r="BZ1585" s="300"/>
      <c r="CA1585" s="300"/>
      <c r="CB1585" s="300"/>
      <c r="CC1585" s="300"/>
      <c r="CD1585" s="300"/>
      <c r="CE1585" s="300"/>
      <c r="CF1585" s="300"/>
      <c r="CG1585" s="300"/>
      <c r="CH1585" s="300"/>
      <c r="CI1585" s="300"/>
      <c r="CJ1585" s="300"/>
      <c r="CK1585" s="300"/>
      <c r="CL1585" s="300"/>
      <c r="CM1585" s="300"/>
    </row>
    <row r="1586" spans="1:91" s="245" customFormat="1" x14ac:dyDescent="0.2">
      <c r="A1586" s="299"/>
      <c r="B1586" s="302"/>
      <c r="C1586" s="303"/>
      <c r="D1586" s="304"/>
      <c r="E1586" s="302"/>
      <c r="F1586" s="307"/>
      <c r="G1586" s="302"/>
      <c r="H1586" s="302"/>
      <c r="I1586" s="302"/>
      <c r="J1586" s="302"/>
      <c r="K1586" s="302"/>
      <c r="L1586" s="305"/>
      <c r="M1586" s="309"/>
      <c r="N1586" s="304"/>
      <c r="O1586" s="302"/>
      <c r="P1586" s="302"/>
      <c r="Q1586" s="302"/>
      <c r="R1586" s="302"/>
      <c r="S1586" s="302"/>
      <c r="T1586" s="302"/>
      <c r="U1586" s="302"/>
      <c r="V1586" s="300"/>
      <c r="W1586" s="300"/>
      <c r="X1586" s="300"/>
      <c r="Y1586" s="300"/>
      <c r="Z1586" s="300"/>
      <c r="AA1586" s="300"/>
      <c r="AB1586" s="300"/>
      <c r="AC1586" s="300"/>
      <c r="AD1586" s="300"/>
      <c r="AE1586" s="300"/>
      <c r="AF1586" s="300"/>
      <c r="AG1586" s="300"/>
      <c r="AH1586" s="300"/>
      <c r="AI1586" s="300"/>
      <c r="AJ1586" s="300"/>
      <c r="AK1586" s="300"/>
      <c r="AL1586" s="300"/>
      <c r="AM1586" s="300"/>
      <c r="AN1586" s="300"/>
      <c r="AO1586" s="300"/>
      <c r="AP1586" s="300"/>
      <c r="AQ1586" s="300"/>
      <c r="AR1586" s="300"/>
      <c r="AS1586" s="300"/>
      <c r="AT1586" s="300"/>
      <c r="AU1586" s="300"/>
      <c r="AV1586" s="300"/>
      <c r="AW1586" s="300"/>
      <c r="AX1586" s="300"/>
      <c r="AY1586" s="300"/>
      <c r="AZ1586" s="300"/>
      <c r="BA1586" s="300"/>
      <c r="BB1586" s="300"/>
      <c r="BC1586" s="300"/>
      <c r="BD1586" s="300"/>
      <c r="BE1586" s="300"/>
      <c r="BF1586" s="300"/>
      <c r="BG1586" s="300"/>
      <c r="BH1586" s="300"/>
      <c r="BI1586" s="300"/>
      <c r="BJ1586" s="300"/>
      <c r="BK1586" s="300"/>
      <c r="BL1586" s="300"/>
      <c r="BM1586" s="300"/>
      <c r="BN1586" s="300"/>
      <c r="BO1586" s="300"/>
      <c r="BP1586" s="300"/>
      <c r="BQ1586" s="300"/>
      <c r="BR1586" s="300"/>
      <c r="BS1586" s="300"/>
      <c r="BT1586" s="300"/>
      <c r="BU1586" s="300"/>
      <c r="BV1586" s="300"/>
      <c r="BW1586" s="300"/>
      <c r="BX1586" s="300"/>
      <c r="BY1586" s="300"/>
      <c r="BZ1586" s="300"/>
      <c r="CA1586" s="300"/>
      <c r="CB1586" s="300"/>
      <c r="CC1586" s="300"/>
      <c r="CD1586" s="300"/>
      <c r="CE1586" s="300"/>
      <c r="CF1586" s="300"/>
      <c r="CG1586" s="300"/>
      <c r="CH1586" s="300"/>
      <c r="CI1586" s="300"/>
      <c r="CJ1586" s="300"/>
      <c r="CK1586" s="300"/>
      <c r="CL1586" s="300"/>
      <c r="CM1586" s="300"/>
    </row>
    <row r="1587" spans="1:91" s="245" customFormat="1" x14ac:dyDescent="0.2">
      <c r="A1587" s="299"/>
      <c r="B1587" s="302"/>
      <c r="C1587" s="303"/>
      <c r="D1587" s="304"/>
      <c r="E1587" s="302"/>
      <c r="F1587" s="307"/>
      <c r="G1587" s="302"/>
      <c r="H1587" s="302"/>
      <c r="I1587" s="302"/>
      <c r="J1587" s="307"/>
      <c r="K1587" s="302"/>
      <c r="L1587" s="305"/>
      <c r="M1587" s="309"/>
      <c r="N1587" s="304"/>
      <c r="O1587" s="302"/>
      <c r="P1587" s="302"/>
      <c r="Q1587" s="302"/>
      <c r="R1587" s="302"/>
      <c r="S1587" s="302"/>
      <c r="T1587" s="302"/>
      <c r="U1587" s="302"/>
      <c r="V1587" s="300"/>
      <c r="W1587" s="300"/>
      <c r="X1587" s="300"/>
      <c r="Y1587" s="300"/>
      <c r="Z1587" s="300"/>
      <c r="AA1587" s="300"/>
      <c r="AB1587" s="300"/>
      <c r="AC1587" s="300"/>
      <c r="AD1587" s="300"/>
      <c r="AE1587" s="300"/>
      <c r="AF1587" s="300"/>
      <c r="AG1587" s="300"/>
      <c r="AH1587" s="300"/>
      <c r="AI1587" s="300"/>
      <c r="AJ1587" s="300"/>
      <c r="AK1587" s="300"/>
      <c r="AL1587" s="300"/>
      <c r="AM1587" s="300"/>
      <c r="AN1587" s="300"/>
      <c r="AO1587" s="300"/>
      <c r="AP1587" s="300"/>
      <c r="AQ1587" s="300"/>
      <c r="AR1587" s="300"/>
      <c r="AS1587" s="300"/>
      <c r="AT1587" s="300"/>
      <c r="AU1587" s="300"/>
      <c r="AV1587" s="300"/>
      <c r="AW1587" s="300"/>
      <c r="AX1587" s="300"/>
      <c r="AY1587" s="300"/>
      <c r="AZ1587" s="300"/>
      <c r="BA1587" s="300"/>
      <c r="BB1587" s="300"/>
      <c r="BC1587" s="300"/>
      <c r="BD1587" s="300"/>
      <c r="BE1587" s="300"/>
      <c r="BF1587" s="300"/>
      <c r="BG1587" s="300"/>
      <c r="BH1587" s="300"/>
      <c r="BI1587" s="300"/>
      <c r="BJ1587" s="300"/>
      <c r="BK1587" s="300"/>
      <c r="BL1587" s="300"/>
      <c r="BM1587" s="300"/>
      <c r="BN1587" s="300"/>
      <c r="BO1587" s="300"/>
      <c r="BP1587" s="300"/>
      <c r="BQ1587" s="300"/>
      <c r="BR1587" s="300"/>
      <c r="BS1587" s="300"/>
      <c r="BT1587" s="300"/>
      <c r="BU1587" s="300"/>
      <c r="BV1587" s="300"/>
      <c r="BW1587" s="300"/>
      <c r="BX1587" s="300"/>
      <c r="BY1587" s="300"/>
      <c r="BZ1587" s="300"/>
      <c r="CA1587" s="300"/>
      <c r="CB1587" s="300"/>
      <c r="CC1587" s="300"/>
      <c r="CD1587" s="300"/>
      <c r="CE1587" s="300"/>
      <c r="CF1587" s="300"/>
      <c r="CG1587" s="300"/>
      <c r="CH1587" s="300"/>
      <c r="CI1587" s="300"/>
      <c r="CJ1587" s="300"/>
      <c r="CK1587" s="300"/>
      <c r="CL1587" s="300"/>
      <c r="CM1587" s="300"/>
    </row>
    <row r="1588" spans="1:91" s="245" customFormat="1" x14ac:dyDescent="0.2">
      <c r="A1588" s="299"/>
      <c r="B1588" s="302"/>
      <c r="C1588" s="303"/>
      <c r="D1588" s="304"/>
      <c r="E1588" s="302"/>
      <c r="F1588" s="307"/>
      <c r="G1588" s="302"/>
      <c r="H1588" s="302"/>
      <c r="I1588" s="302"/>
      <c r="J1588" s="307"/>
      <c r="K1588" s="302"/>
      <c r="L1588" s="305"/>
      <c r="M1588" s="309"/>
      <c r="N1588" s="304"/>
      <c r="O1588" s="302"/>
      <c r="P1588" s="302"/>
      <c r="Q1588" s="302"/>
      <c r="R1588" s="302"/>
      <c r="S1588" s="302"/>
      <c r="T1588" s="302"/>
      <c r="U1588" s="302"/>
      <c r="V1588" s="300"/>
      <c r="W1588" s="300"/>
      <c r="X1588" s="300"/>
      <c r="Y1588" s="300"/>
      <c r="Z1588" s="300"/>
      <c r="AA1588" s="300"/>
      <c r="AB1588" s="300"/>
      <c r="AC1588" s="300"/>
      <c r="AD1588" s="300"/>
      <c r="AE1588" s="300"/>
      <c r="AF1588" s="300"/>
      <c r="AG1588" s="300"/>
      <c r="AH1588" s="300"/>
      <c r="AI1588" s="300"/>
      <c r="AJ1588" s="300"/>
      <c r="AK1588" s="300"/>
      <c r="AL1588" s="300"/>
      <c r="AM1588" s="300"/>
      <c r="AN1588" s="300"/>
      <c r="AO1588" s="300"/>
      <c r="AP1588" s="300"/>
      <c r="AQ1588" s="300"/>
      <c r="AR1588" s="300"/>
      <c r="AS1588" s="300"/>
      <c r="AT1588" s="300"/>
      <c r="AU1588" s="300"/>
      <c r="AV1588" s="300"/>
      <c r="AW1588" s="300"/>
      <c r="AX1588" s="300"/>
      <c r="AY1588" s="300"/>
      <c r="AZ1588" s="300"/>
      <c r="BA1588" s="300"/>
      <c r="BB1588" s="300"/>
      <c r="BC1588" s="300"/>
      <c r="BD1588" s="300"/>
      <c r="BE1588" s="300"/>
      <c r="BF1588" s="300"/>
      <c r="BG1588" s="300"/>
      <c r="BH1588" s="300"/>
      <c r="BI1588" s="300"/>
      <c r="BJ1588" s="300"/>
      <c r="BK1588" s="300"/>
      <c r="BL1588" s="300"/>
      <c r="BM1588" s="300"/>
      <c r="BN1588" s="300"/>
      <c r="BO1588" s="300"/>
      <c r="BP1588" s="300"/>
      <c r="BQ1588" s="300"/>
      <c r="BR1588" s="300"/>
      <c r="BS1588" s="300"/>
      <c r="BT1588" s="300"/>
      <c r="BU1588" s="300"/>
      <c r="BV1588" s="300"/>
      <c r="BW1588" s="300"/>
      <c r="BX1588" s="300"/>
      <c r="BY1588" s="300"/>
      <c r="BZ1588" s="300"/>
      <c r="CA1588" s="300"/>
      <c r="CB1588" s="300"/>
      <c r="CC1588" s="300"/>
      <c r="CD1588" s="300"/>
      <c r="CE1588" s="300"/>
      <c r="CF1588" s="300"/>
      <c r="CG1588" s="300"/>
      <c r="CH1588" s="300"/>
      <c r="CI1588" s="300"/>
      <c r="CJ1588" s="300"/>
      <c r="CK1588" s="300"/>
      <c r="CL1588" s="300"/>
      <c r="CM1588" s="300"/>
    </row>
    <row r="1589" spans="1:91" s="245" customFormat="1" x14ac:dyDescent="0.2">
      <c r="A1589" s="299"/>
      <c r="B1589" s="302"/>
      <c r="C1589" s="303"/>
      <c r="D1589" s="304"/>
      <c r="E1589" s="302"/>
      <c r="F1589" s="307"/>
      <c r="G1589" s="302"/>
      <c r="H1589" s="302"/>
      <c r="I1589" s="302"/>
      <c r="J1589" s="302"/>
      <c r="K1589" s="302"/>
      <c r="L1589" s="305"/>
      <c r="M1589" s="309"/>
      <c r="N1589" s="304"/>
      <c r="O1589" s="302"/>
      <c r="P1589" s="302"/>
      <c r="Q1589" s="302"/>
      <c r="R1589" s="302"/>
      <c r="S1589" s="302"/>
      <c r="T1589" s="302"/>
      <c r="U1589" s="302"/>
      <c r="V1589" s="300"/>
      <c r="W1589" s="300"/>
      <c r="X1589" s="300"/>
      <c r="Y1589" s="300"/>
      <c r="Z1589" s="300"/>
      <c r="AA1589" s="300"/>
      <c r="AB1589" s="300"/>
      <c r="AC1589" s="300"/>
      <c r="AD1589" s="300"/>
      <c r="AE1589" s="300"/>
      <c r="AF1589" s="300"/>
      <c r="AG1589" s="300"/>
      <c r="AH1589" s="300"/>
      <c r="AI1589" s="300"/>
      <c r="AJ1589" s="300"/>
      <c r="AK1589" s="300"/>
      <c r="AL1589" s="300"/>
      <c r="AM1589" s="300"/>
      <c r="AN1589" s="300"/>
      <c r="AO1589" s="300"/>
      <c r="AP1589" s="300"/>
      <c r="AQ1589" s="300"/>
      <c r="AR1589" s="300"/>
      <c r="AS1589" s="300"/>
      <c r="AT1589" s="300"/>
      <c r="AU1589" s="300"/>
      <c r="AV1589" s="300"/>
      <c r="AW1589" s="300"/>
      <c r="AX1589" s="300"/>
      <c r="AY1589" s="300"/>
      <c r="AZ1589" s="300"/>
      <c r="BA1589" s="300"/>
      <c r="BB1589" s="300"/>
      <c r="BC1589" s="300"/>
      <c r="BD1589" s="300"/>
      <c r="BE1589" s="300"/>
      <c r="BF1589" s="300"/>
      <c r="BG1589" s="300"/>
      <c r="BH1589" s="300"/>
      <c r="BI1589" s="300"/>
      <c r="BJ1589" s="300"/>
      <c r="BK1589" s="300"/>
      <c r="BL1589" s="300"/>
      <c r="BM1589" s="300"/>
      <c r="BN1589" s="300"/>
      <c r="BO1589" s="300"/>
      <c r="BP1589" s="300"/>
      <c r="BQ1589" s="300"/>
      <c r="BR1589" s="300"/>
      <c r="BS1589" s="300"/>
      <c r="BT1589" s="300"/>
      <c r="BU1589" s="300"/>
      <c r="BV1589" s="300"/>
      <c r="BW1589" s="300"/>
      <c r="BX1589" s="300"/>
      <c r="BY1589" s="300"/>
      <c r="BZ1589" s="300"/>
      <c r="CA1589" s="300"/>
      <c r="CB1589" s="300"/>
      <c r="CC1589" s="300"/>
      <c r="CD1589" s="300"/>
      <c r="CE1589" s="300"/>
      <c r="CF1589" s="300"/>
      <c r="CG1589" s="300"/>
      <c r="CH1589" s="300"/>
      <c r="CI1589" s="300"/>
      <c r="CJ1589" s="300"/>
      <c r="CK1589" s="300"/>
      <c r="CL1589" s="300"/>
      <c r="CM1589" s="300"/>
    </row>
    <row r="1590" spans="1:91" s="245" customFormat="1" x14ac:dyDescent="0.2">
      <c r="A1590" s="299"/>
      <c r="B1590" s="302"/>
      <c r="C1590" s="303"/>
      <c r="D1590" s="304"/>
      <c r="E1590" s="302"/>
      <c r="F1590" s="307"/>
      <c r="G1590" s="302"/>
      <c r="H1590" s="302"/>
      <c r="I1590" s="302"/>
      <c r="J1590" s="306"/>
      <c r="K1590" s="302"/>
      <c r="L1590" s="305"/>
      <c r="M1590" s="309"/>
      <c r="N1590" s="304"/>
      <c r="O1590" s="302"/>
      <c r="P1590" s="302"/>
      <c r="Q1590" s="302"/>
      <c r="R1590" s="302"/>
      <c r="S1590" s="302"/>
      <c r="T1590" s="302"/>
      <c r="U1590" s="302"/>
      <c r="V1590" s="300"/>
      <c r="W1590" s="300"/>
      <c r="X1590" s="300"/>
      <c r="Y1590" s="300"/>
      <c r="Z1590" s="300"/>
      <c r="AA1590" s="300"/>
      <c r="AB1590" s="300"/>
      <c r="AC1590" s="300"/>
      <c r="AD1590" s="300"/>
      <c r="AE1590" s="300"/>
      <c r="AF1590" s="300"/>
      <c r="AG1590" s="300"/>
      <c r="AH1590" s="300"/>
      <c r="AI1590" s="300"/>
      <c r="AJ1590" s="300"/>
      <c r="AK1590" s="300"/>
      <c r="AL1590" s="300"/>
      <c r="AM1590" s="300"/>
      <c r="AN1590" s="300"/>
      <c r="AO1590" s="300"/>
      <c r="AP1590" s="300"/>
      <c r="AQ1590" s="300"/>
      <c r="AR1590" s="300"/>
      <c r="AS1590" s="300"/>
      <c r="AT1590" s="300"/>
      <c r="AU1590" s="300"/>
      <c r="AV1590" s="300"/>
      <c r="AW1590" s="300"/>
      <c r="AX1590" s="300"/>
      <c r="AY1590" s="300"/>
      <c r="AZ1590" s="300"/>
      <c r="BA1590" s="300"/>
      <c r="BB1590" s="300"/>
      <c r="BC1590" s="300"/>
      <c r="BD1590" s="300"/>
      <c r="BE1590" s="300"/>
      <c r="BF1590" s="300"/>
      <c r="BG1590" s="300"/>
      <c r="BH1590" s="300"/>
      <c r="BI1590" s="300"/>
      <c r="BJ1590" s="300"/>
      <c r="BK1590" s="300"/>
      <c r="BL1590" s="300"/>
      <c r="BM1590" s="300"/>
      <c r="BN1590" s="300"/>
      <c r="BO1590" s="300"/>
      <c r="BP1590" s="300"/>
      <c r="BQ1590" s="300"/>
      <c r="BR1590" s="300"/>
      <c r="BS1590" s="300"/>
      <c r="BT1590" s="300"/>
      <c r="BU1590" s="300"/>
      <c r="BV1590" s="300"/>
      <c r="BW1590" s="300"/>
      <c r="BX1590" s="300"/>
      <c r="BY1590" s="300"/>
      <c r="BZ1590" s="300"/>
      <c r="CA1590" s="300"/>
      <c r="CB1590" s="300"/>
      <c r="CC1590" s="300"/>
      <c r="CD1590" s="300"/>
      <c r="CE1590" s="300"/>
      <c r="CF1590" s="300"/>
      <c r="CG1590" s="300"/>
      <c r="CH1590" s="300"/>
      <c r="CI1590" s="300"/>
      <c r="CJ1590" s="300"/>
      <c r="CK1590" s="300"/>
      <c r="CL1590" s="300"/>
      <c r="CM1590" s="300"/>
    </row>
    <row r="1591" spans="1:91" s="245" customFormat="1" x14ac:dyDescent="0.2">
      <c r="A1591" s="299"/>
      <c r="B1591" s="302"/>
      <c r="C1591" s="303"/>
      <c r="D1591" s="304"/>
      <c r="E1591" s="302"/>
      <c r="F1591" s="307"/>
      <c r="G1591" s="302"/>
      <c r="H1591" s="302"/>
      <c r="I1591" s="302"/>
      <c r="J1591" s="302"/>
      <c r="K1591" s="302"/>
      <c r="L1591" s="305"/>
      <c r="M1591" s="309"/>
      <c r="N1591" s="304"/>
      <c r="O1591" s="302"/>
      <c r="P1591" s="302"/>
      <c r="Q1591" s="302"/>
      <c r="R1591" s="302"/>
      <c r="S1591" s="302"/>
      <c r="T1591" s="302"/>
      <c r="U1591" s="302"/>
      <c r="V1591" s="300"/>
      <c r="W1591" s="300"/>
      <c r="X1591" s="300"/>
      <c r="Y1591" s="300"/>
      <c r="Z1591" s="300"/>
      <c r="AA1591" s="300"/>
      <c r="AB1591" s="300"/>
      <c r="AC1591" s="300"/>
      <c r="AD1591" s="300"/>
      <c r="AE1591" s="300"/>
      <c r="AF1591" s="300"/>
      <c r="AG1591" s="300"/>
      <c r="AH1591" s="300"/>
      <c r="AI1591" s="300"/>
      <c r="AJ1591" s="300"/>
      <c r="AK1591" s="300"/>
      <c r="AL1591" s="300"/>
      <c r="AM1591" s="300"/>
      <c r="AN1591" s="300"/>
      <c r="AO1591" s="300"/>
      <c r="AP1591" s="300"/>
      <c r="AQ1591" s="300"/>
      <c r="AR1591" s="300"/>
      <c r="AS1591" s="300"/>
      <c r="AT1591" s="300"/>
      <c r="AU1591" s="300"/>
      <c r="AV1591" s="300"/>
      <c r="AW1591" s="300"/>
      <c r="AX1591" s="300"/>
      <c r="AY1591" s="300"/>
      <c r="AZ1591" s="300"/>
      <c r="BA1591" s="300"/>
      <c r="BB1591" s="300"/>
      <c r="BC1591" s="300"/>
      <c r="BD1591" s="300"/>
      <c r="BE1591" s="300"/>
      <c r="BF1591" s="300"/>
      <c r="BG1591" s="300"/>
      <c r="BH1591" s="300"/>
      <c r="BI1591" s="300"/>
      <c r="BJ1591" s="300"/>
      <c r="BK1591" s="300"/>
      <c r="BL1591" s="300"/>
      <c r="BM1591" s="300"/>
      <c r="BN1591" s="300"/>
      <c r="BO1591" s="300"/>
      <c r="BP1591" s="300"/>
      <c r="BQ1591" s="300"/>
      <c r="BR1591" s="300"/>
      <c r="BS1591" s="300"/>
      <c r="BT1591" s="300"/>
      <c r="BU1591" s="300"/>
      <c r="BV1591" s="300"/>
      <c r="BW1591" s="300"/>
      <c r="BX1591" s="300"/>
      <c r="BY1591" s="300"/>
      <c r="BZ1591" s="300"/>
      <c r="CA1591" s="300"/>
      <c r="CB1591" s="300"/>
      <c r="CC1591" s="300"/>
      <c r="CD1591" s="300"/>
      <c r="CE1591" s="300"/>
      <c r="CF1591" s="300"/>
      <c r="CG1591" s="300"/>
      <c r="CH1591" s="300"/>
      <c r="CI1591" s="300"/>
      <c r="CJ1591" s="300"/>
      <c r="CK1591" s="300"/>
      <c r="CL1591" s="300"/>
      <c r="CM1591" s="300"/>
    </row>
    <row r="1592" spans="1:91" s="245" customFormat="1" x14ac:dyDescent="0.2">
      <c r="A1592" s="299"/>
      <c r="B1592" s="302"/>
      <c r="C1592" s="303"/>
      <c r="D1592" s="304"/>
      <c r="E1592" s="302"/>
      <c r="F1592" s="307"/>
      <c r="G1592" s="302"/>
      <c r="H1592" s="302"/>
      <c r="I1592" s="302"/>
      <c r="J1592" s="302"/>
      <c r="K1592" s="302"/>
      <c r="L1592" s="305"/>
      <c r="M1592" s="309"/>
      <c r="N1592" s="304"/>
      <c r="O1592" s="302"/>
      <c r="P1592" s="302"/>
      <c r="Q1592" s="302"/>
      <c r="R1592" s="302"/>
      <c r="S1592" s="302"/>
      <c r="T1592" s="302"/>
      <c r="U1592" s="302"/>
      <c r="V1592" s="300"/>
      <c r="W1592" s="300"/>
      <c r="X1592" s="300"/>
      <c r="Y1592" s="300"/>
      <c r="Z1592" s="300"/>
      <c r="AA1592" s="300"/>
      <c r="AB1592" s="300"/>
      <c r="AC1592" s="300"/>
      <c r="AD1592" s="300"/>
      <c r="AE1592" s="300"/>
      <c r="AF1592" s="300"/>
      <c r="AG1592" s="300"/>
      <c r="AH1592" s="300"/>
      <c r="AI1592" s="300"/>
      <c r="AJ1592" s="300"/>
      <c r="AK1592" s="300"/>
      <c r="AL1592" s="300"/>
      <c r="AM1592" s="300"/>
      <c r="AN1592" s="300"/>
      <c r="AO1592" s="300"/>
      <c r="AP1592" s="300"/>
      <c r="AQ1592" s="300"/>
      <c r="AR1592" s="300"/>
      <c r="AS1592" s="300"/>
      <c r="AT1592" s="300"/>
      <c r="AU1592" s="300"/>
      <c r="AV1592" s="300"/>
      <c r="AW1592" s="300"/>
      <c r="AX1592" s="300"/>
      <c r="AY1592" s="300"/>
      <c r="AZ1592" s="300"/>
      <c r="BA1592" s="300"/>
      <c r="BB1592" s="300"/>
      <c r="BC1592" s="300"/>
      <c r="BD1592" s="300"/>
      <c r="BE1592" s="300"/>
      <c r="BF1592" s="300"/>
      <c r="BG1592" s="300"/>
      <c r="BH1592" s="300"/>
      <c r="BI1592" s="300"/>
      <c r="BJ1592" s="300"/>
      <c r="BK1592" s="300"/>
      <c r="BL1592" s="300"/>
      <c r="BM1592" s="300"/>
      <c r="BN1592" s="300"/>
      <c r="BO1592" s="300"/>
      <c r="BP1592" s="300"/>
      <c r="BQ1592" s="300"/>
      <c r="BR1592" s="300"/>
      <c r="BS1592" s="300"/>
      <c r="BT1592" s="300"/>
      <c r="BU1592" s="300"/>
      <c r="BV1592" s="300"/>
      <c r="BW1592" s="300"/>
      <c r="BX1592" s="300"/>
      <c r="BY1592" s="300"/>
      <c r="BZ1592" s="300"/>
      <c r="CA1592" s="300"/>
      <c r="CB1592" s="300"/>
      <c r="CC1592" s="300"/>
      <c r="CD1592" s="300"/>
      <c r="CE1592" s="300"/>
      <c r="CF1592" s="300"/>
      <c r="CG1592" s="300"/>
      <c r="CH1592" s="300"/>
      <c r="CI1592" s="300"/>
      <c r="CJ1592" s="300"/>
      <c r="CK1592" s="300"/>
      <c r="CL1592" s="300"/>
      <c r="CM1592" s="300"/>
    </row>
    <row r="1593" spans="1:91" s="245" customFormat="1" x14ac:dyDescent="0.2">
      <c r="A1593" s="299"/>
      <c r="B1593" s="302"/>
      <c r="C1593" s="303"/>
      <c r="D1593" s="304"/>
      <c r="E1593" s="302"/>
      <c r="F1593" s="307"/>
      <c r="G1593" s="302"/>
      <c r="H1593" s="307"/>
      <c r="I1593" s="302"/>
      <c r="J1593" s="307"/>
      <c r="K1593" s="302"/>
      <c r="L1593" s="305"/>
      <c r="M1593" s="309"/>
      <c r="N1593" s="304"/>
      <c r="O1593" s="302"/>
      <c r="P1593" s="302"/>
      <c r="Q1593" s="302"/>
      <c r="R1593" s="302"/>
      <c r="S1593" s="302"/>
      <c r="T1593" s="302"/>
      <c r="U1593" s="302"/>
      <c r="V1593" s="300"/>
      <c r="W1593" s="300"/>
      <c r="X1593" s="300"/>
      <c r="Y1593" s="300"/>
      <c r="Z1593" s="300"/>
      <c r="AA1593" s="300"/>
      <c r="AB1593" s="300"/>
      <c r="AC1593" s="300"/>
      <c r="AD1593" s="300"/>
      <c r="AE1593" s="300"/>
      <c r="AF1593" s="300"/>
      <c r="AG1593" s="300"/>
      <c r="AH1593" s="300"/>
      <c r="AI1593" s="300"/>
      <c r="AJ1593" s="300"/>
      <c r="AK1593" s="300"/>
      <c r="AL1593" s="300"/>
      <c r="AM1593" s="300"/>
      <c r="AN1593" s="300"/>
      <c r="AO1593" s="300"/>
      <c r="AP1593" s="300"/>
      <c r="AQ1593" s="300"/>
      <c r="AR1593" s="300"/>
      <c r="AS1593" s="300"/>
      <c r="AT1593" s="300"/>
      <c r="AU1593" s="300"/>
      <c r="AV1593" s="300"/>
      <c r="AW1593" s="300"/>
      <c r="AX1593" s="300"/>
      <c r="AY1593" s="300"/>
      <c r="AZ1593" s="300"/>
      <c r="BA1593" s="300"/>
      <c r="BB1593" s="300"/>
      <c r="BC1593" s="300"/>
      <c r="BD1593" s="300"/>
      <c r="BE1593" s="300"/>
      <c r="BF1593" s="300"/>
      <c r="BG1593" s="300"/>
      <c r="BH1593" s="300"/>
      <c r="BI1593" s="300"/>
      <c r="BJ1593" s="300"/>
      <c r="BK1593" s="300"/>
      <c r="BL1593" s="300"/>
      <c r="BM1593" s="300"/>
      <c r="BN1593" s="300"/>
      <c r="BO1593" s="300"/>
      <c r="BP1593" s="300"/>
      <c r="BQ1593" s="300"/>
      <c r="BR1593" s="300"/>
      <c r="BS1593" s="300"/>
      <c r="BT1593" s="300"/>
      <c r="BU1593" s="300"/>
      <c r="BV1593" s="300"/>
      <c r="BW1593" s="300"/>
      <c r="BX1593" s="300"/>
      <c r="BY1593" s="300"/>
      <c r="BZ1593" s="300"/>
      <c r="CA1593" s="300"/>
      <c r="CB1593" s="300"/>
      <c r="CC1593" s="300"/>
      <c r="CD1593" s="300"/>
      <c r="CE1593" s="300"/>
      <c r="CF1593" s="300"/>
      <c r="CG1593" s="300"/>
      <c r="CH1593" s="300"/>
      <c r="CI1593" s="300"/>
      <c r="CJ1593" s="300"/>
      <c r="CK1593" s="300"/>
      <c r="CL1593" s="300"/>
      <c r="CM1593" s="300"/>
    </row>
    <row r="1594" spans="1:91" s="245" customFormat="1" x14ac:dyDescent="0.2">
      <c r="A1594" s="299"/>
      <c r="B1594" s="302"/>
      <c r="C1594" s="303"/>
      <c r="D1594" s="304"/>
      <c r="E1594" s="302"/>
      <c r="F1594" s="307"/>
      <c r="G1594" s="302"/>
      <c r="H1594" s="302"/>
      <c r="I1594" s="302"/>
      <c r="J1594" s="302"/>
      <c r="K1594" s="302"/>
      <c r="L1594" s="305"/>
      <c r="M1594" s="309"/>
      <c r="N1594" s="304"/>
      <c r="O1594" s="302"/>
      <c r="P1594" s="302"/>
      <c r="Q1594" s="302"/>
      <c r="R1594" s="302"/>
      <c r="S1594" s="302"/>
      <c r="T1594" s="302"/>
      <c r="U1594" s="302"/>
      <c r="V1594" s="300"/>
      <c r="W1594" s="300"/>
      <c r="X1594" s="300"/>
      <c r="Y1594" s="300"/>
      <c r="Z1594" s="300"/>
      <c r="AA1594" s="300"/>
      <c r="AB1594" s="300"/>
      <c r="AC1594" s="300"/>
      <c r="AD1594" s="300"/>
      <c r="AE1594" s="300"/>
      <c r="AF1594" s="300"/>
      <c r="AG1594" s="300"/>
      <c r="AH1594" s="300"/>
      <c r="AI1594" s="300"/>
      <c r="AJ1594" s="300"/>
      <c r="AK1594" s="300"/>
      <c r="AL1594" s="300"/>
      <c r="AM1594" s="300"/>
      <c r="AN1594" s="300"/>
      <c r="AO1594" s="300"/>
      <c r="AP1594" s="300"/>
      <c r="AQ1594" s="300"/>
      <c r="AR1594" s="300"/>
      <c r="AS1594" s="300"/>
      <c r="AT1594" s="300"/>
      <c r="AU1594" s="300"/>
      <c r="AV1594" s="300"/>
      <c r="AW1594" s="300"/>
      <c r="AX1594" s="300"/>
      <c r="AY1594" s="300"/>
      <c r="AZ1594" s="300"/>
      <c r="BA1594" s="300"/>
      <c r="BB1594" s="300"/>
      <c r="BC1594" s="300"/>
      <c r="BD1594" s="300"/>
      <c r="BE1594" s="300"/>
      <c r="BF1594" s="300"/>
      <c r="BG1594" s="300"/>
      <c r="BH1594" s="300"/>
      <c r="BI1594" s="300"/>
      <c r="BJ1594" s="300"/>
      <c r="BK1594" s="300"/>
      <c r="BL1594" s="300"/>
      <c r="BM1594" s="300"/>
      <c r="BN1594" s="300"/>
      <c r="BO1594" s="300"/>
      <c r="BP1594" s="300"/>
      <c r="BQ1594" s="300"/>
      <c r="BR1594" s="300"/>
      <c r="BS1594" s="300"/>
      <c r="BT1594" s="300"/>
      <c r="BU1594" s="300"/>
      <c r="BV1594" s="300"/>
      <c r="BW1594" s="300"/>
      <c r="BX1594" s="300"/>
      <c r="BY1594" s="300"/>
      <c r="BZ1594" s="300"/>
      <c r="CA1594" s="300"/>
      <c r="CB1594" s="300"/>
      <c r="CC1594" s="300"/>
      <c r="CD1594" s="300"/>
      <c r="CE1594" s="300"/>
      <c r="CF1594" s="300"/>
      <c r="CG1594" s="300"/>
      <c r="CH1594" s="300"/>
      <c r="CI1594" s="300"/>
      <c r="CJ1594" s="300"/>
      <c r="CK1594" s="300"/>
      <c r="CL1594" s="300"/>
      <c r="CM1594" s="300"/>
    </row>
    <row r="1595" spans="1:91" s="245" customFormat="1" x14ac:dyDescent="0.2">
      <c r="A1595" s="299"/>
      <c r="B1595" s="302"/>
      <c r="C1595" s="303"/>
      <c r="D1595" s="304"/>
      <c r="E1595" s="302"/>
      <c r="F1595" s="307"/>
      <c r="G1595" s="302"/>
      <c r="H1595" s="302"/>
      <c r="I1595" s="302"/>
      <c r="J1595" s="302"/>
      <c r="K1595" s="302"/>
      <c r="L1595" s="305"/>
      <c r="M1595" s="309"/>
      <c r="N1595" s="304"/>
      <c r="O1595" s="302"/>
      <c r="P1595" s="302"/>
      <c r="Q1595" s="302"/>
      <c r="R1595" s="302"/>
      <c r="S1595" s="302"/>
      <c r="T1595" s="302"/>
      <c r="U1595" s="302"/>
    </row>
    <row r="1596" spans="1:91" s="245" customFormat="1" x14ac:dyDescent="0.2">
      <c r="A1596" s="299"/>
      <c r="B1596" s="302"/>
      <c r="C1596" s="303"/>
      <c r="D1596" s="304"/>
      <c r="E1596" s="302"/>
      <c r="F1596" s="307"/>
      <c r="G1596" s="302"/>
      <c r="H1596" s="302"/>
      <c r="I1596" s="302"/>
      <c r="J1596" s="307"/>
      <c r="K1596" s="302"/>
      <c r="L1596" s="305"/>
      <c r="M1596" s="309"/>
      <c r="N1596" s="304"/>
      <c r="O1596" s="302"/>
      <c r="P1596" s="302"/>
      <c r="Q1596" s="302"/>
      <c r="R1596" s="302"/>
      <c r="S1596" s="302"/>
      <c r="T1596" s="302"/>
      <c r="U1596" s="302"/>
      <c r="V1596" s="300"/>
      <c r="W1596" s="300"/>
      <c r="X1596" s="300"/>
      <c r="Y1596" s="300"/>
      <c r="Z1596" s="300"/>
      <c r="AA1596" s="300"/>
      <c r="AB1596" s="300"/>
      <c r="AC1596" s="300"/>
      <c r="AD1596" s="300"/>
      <c r="AE1596" s="300"/>
      <c r="AF1596" s="300"/>
      <c r="AG1596" s="300"/>
      <c r="AH1596" s="300"/>
      <c r="AI1596" s="300"/>
      <c r="AJ1596" s="300"/>
      <c r="AK1596" s="300"/>
      <c r="AL1596" s="300"/>
      <c r="AM1596" s="300"/>
      <c r="AN1596" s="300"/>
      <c r="AO1596" s="300"/>
      <c r="AP1596" s="300"/>
      <c r="AQ1596" s="300"/>
      <c r="AR1596" s="300"/>
      <c r="AS1596" s="300"/>
      <c r="AT1596" s="300"/>
      <c r="AU1596" s="300"/>
      <c r="AV1596" s="300"/>
      <c r="AW1596" s="300"/>
      <c r="AX1596" s="300"/>
      <c r="AY1596" s="300"/>
      <c r="AZ1596" s="300"/>
      <c r="BA1596" s="300"/>
      <c r="BB1596" s="300"/>
      <c r="BC1596" s="300"/>
      <c r="BD1596" s="300"/>
      <c r="BE1596" s="300"/>
      <c r="BF1596" s="300"/>
      <c r="BG1596" s="300"/>
      <c r="BH1596" s="300"/>
      <c r="BI1596" s="300"/>
      <c r="BJ1596" s="300"/>
      <c r="BK1596" s="300"/>
      <c r="BL1596" s="300"/>
      <c r="BM1596" s="300"/>
      <c r="BN1596" s="300"/>
      <c r="BO1596" s="300"/>
      <c r="BP1596" s="300"/>
      <c r="BQ1596" s="300"/>
      <c r="BR1596" s="300"/>
      <c r="BS1596" s="300"/>
      <c r="BT1596" s="300"/>
      <c r="BU1596" s="300"/>
      <c r="BV1596" s="300"/>
      <c r="BW1596" s="300"/>
      <c r="BX1596" s="300"/>
      <c r="BY1596" s="300"/>
      <c r="BZ1596" s="300"/>
      <c r="CA1596" s="300"/>
      <c r="CB1596" s="300"/>
      <c r="CC1596" s="300"/>
      <c r="CD1596" s="300"/>
      <c r="CE1596" s="300"/>
      <c r="CF1596" s="300"/>
      <c r="CG1596" s="300"/>
      <c r="CH1596" s="300"/>
      <c r="CI1596" s="300"/>
      <c r="CJ1596" s="300"/>
      <c r="CK1596" s="300"/>
      <c r="CL1596" s="300"/>
      <c r="CM1596" s="300"/>
    </row>
    <row r="1597" spans="1:91" s="245" customFormat="1" x14ac:dyDescent="0.2">
      <c r="A1597" s="299"/>
      <c r="B1597" s="302"/>
      <c r="C1597" s="303"/>
      <c r="D1597" s="304"/>
      <c r="E1597" s="302"/>
      <c r="F1597" s="307"/>
      <c r="G1597" s="302"/>
      <c r="H1597" s="302"/>
      <c r="I1597" s="302"/>
      <c r="J1597" s="302"/>
      <c r="K1597" s="302"/>
      <c r="L1597" s="305"/>
      <c r="M1597" s="309"/>
      <c r="N1597" s="304"/>
      <c r="O1597" s="302"/>
      <c r="P1597" s="302"/>
      <c r="Q1597" s="302"/>
      <c r="R1597" s="302"/>
      <c r="S1597" s="302"/>
      <c r="T1597" s="302"/>
      <c r="U1597" s="302"/>
      <c r="V1597" s="300"/>
      <c r="W1597" s="300"/>
      <c r="X1597" s="300"/>
      <c r="Y1597" s="300"/>
      <c r="Z1597" s="300"/>
      <c r="AA1597" s="300"/>
      <c r="AB1597" s="300"/>
      <c r="AC1597" s="300"/>
      <c r="AD1597" s="300"/>
      <c r="AE1597" s="300"/>
      <c r="AF1597" s="300"/>
      <c r="AG1597" s="300"/>
      <c r="AH1597" s="300"/>
      <c r="AI1597" s="300"/>
      <c r="AJ1597" s="300"/>
      <c r="AK1597" s="300"/>
      <c r="AL1597" s="300"/>
      <c r="AM1597" s="300"/>
      <c r="AN1597" s="300"/>
      <c r="AO1597" s="300"/>
      <c r="AP1597" s="300"/>
      <c r="AQ1597" s="300"/>
      <c r="AR1597" s="300"/>
      <c r="AS1597" s="300"/>
      <c r="AT1597" s="300"/>
      <c r="AU1597" s="300"/>
      <c r="AV1597" s="300"/>
      <c r="AW1597" s="300"/>
      <c r="AX1597" s="300"/>
      <c r="AY1597" s="300"/>
      <c r="AZ1597" s="300"/>
      <c r="BA1597" s="300"/>
      <c r="BB1597" s="300"/>
      <c r="BC1597" s="300"/>
      <c r="BD1597" s="300"/>
      <c r="BE1597" s="300"/>
      <c r="BF1597" s="300"/>
      <c r="BG1597" s="300"/>
      <c r="BH1597" s="300"/>
      <c r="BI1597" s="300"/>
      <c r="BJ1597" s="300"/>
      <c r="BK1597" s="300"/>
      <c r="BL1597" s="300"/>
      <c r="BM1597" s="300"/>
      <c r="BN1597" s="300"/>
      <c r="BO1597" s="300"/>
      <c r="BP1597" s="300"/>
      <c r="BQ1597" s="300"/>
      <c r="BR1597" s="300"/>
      <c r="BS1597" s="300"/>
      <c r="BT1597" s="300"/>
      <c r="BU1597" s="300"/>
      <c r="BV1597" s="300"/>
      <c r="BW1597" s="300"/>
      <c r="BX1597" s="300"/>
      <c r="BY1597" s="300"/>
      <c r="BZ1597" s="300"/>
      <c r="CA1597" s="300"/>
      <c r="CB1597" s="300"/>
      <c r="CC1597" s="300"/>
      <c r="CD1597" s="300"/>
      <c r="CE1597" s="300"/>
      <c r="CF1597" s="300"/>
      <c r="CG1597" s="300"/>
      <c r="CH1597" s="300"/>
      <c r="CI1597" s="300"/>
      <c r="CJ1597" s="300"/>
      <c r="CK1597" s="300"/>
      <c r="CL1597" s="300"/>
      <c r="CM1597" s="300"/>
    </row>
    <row r="1598" spans="1:91" s="245" customFormat="1" x14ac:dyDescent="0.2">
      <c r="A1598" s="299"/>
      <c r="B1598" s="302"/>
      <c r="C1598" s="303"/>
      <c r="D1598" s="304"/>
      <c r="E1598" s="302"/>
      <c r="F1598" s="307"/>
      <c r="G1598" s="302"/>
      <c r="H1598" s="302"/>
      <c r="I1598" s="302"/>
      <c r="J1598" s="307"/>
      <c r="K1598" s="302"/>
      <c r="L1598" s="305"/>
      <c r="M1598" s="309"/>
      <c r="N1598" s="304"/>
      <c r="O1598" s="302"/>
      <c r="P1598" s="302"/>
      <c r="Q1598" s="302"/>
      <c r="R1598" s="302"/>
      <c r="S1598" s="302"/>
      <c r="T1598" s="302"/>
      <c r="U1598" s="302"/>
      <c r="V1598" s="300"/>
      <c r="W1598" s="300"/>
      <c r="X1598" s="300"/>
      <c r="Y1598" s="300"/>
      <c r="Z1598" s="300"/>
      <c r="AA1598" s="300"/>
      <c r="AB1598" s="300"/>
      <c r="AC1598" s="300"/>
      <c r="AD1598" s="300"/>
      <c r="AE1598" s="300"/>
      <c r="AF1598" s="300"/>
      <c r="AG1598" s="300"/>
      <c r="AH1598" s="300"/>
      <c r="AI1598" s="300"/>
      <c r="AJ1598" s="300"/>
      <c r="AK1598" s="300"/>
      <c r="AL1598" s="300"/>
      <c r="AM1598" s="300"/>
      <c r="AN1598" s="300"/>
      <c r="AO1598" s="300"/>
      <c r="AP1598" s="300"/>
      <c r="AQ1598" s="300"/>
      <c r="AR1598" s="300"/>
      <c r="AS1598" s="300"/>
      <c r="AT1598" s="300"/>
      <c r="AU1598" s="300"/>
      <c r="AV1598" s="300"/>
      <c r="AW1598" s="300"/>
      <c r="AX1598" s="300"/>
      <c r="AY1598" s="300"/>
      <c r="AZ1598" s="300"/>
      <c r="BA1598" s="300"/>
      <c r="BB1598" s="300"/>
      <c r="BC1598" s="300"/>
      <c r="BD1598" s="300"/>
      <c r="BE1598" s="300"/>
      <c r="BF1598" s="300"/>
      <c r="BG1598" s="300"/>
      <c r="BH1598" s="300"/>
      <c r="BI1598" s="300"/>
      <c r="BJ1598" s="300"/>
      <c r="BK1598" s="300"/>
      <c r="BL1598" s="300"/>
      <c r="BM1598" s="300"/>
      <c r="BN1598" s="300"/>
      <c r="BO1598" s="300"/>
      <c r="BP1598" s="300"/>
      <c r="BQ1598" s="300"/>
      <c r="BR1598" s="300"/>
      <c r="BS1598" s="300"/>
      <c r="BT1598" s="300"/>
      <c r="BU1598" s="300"/>
      <c r="BV1598" s="300"/>
      <c r="BW1598" s="300"/>
      <c r="BX1598" s="300"/>
      <c r="BY1598" s="300"/>
      <c r="BZ1598" s="300"/>
      <c r="CA1598" s="300"/>
      <c r="CB1598" s="300"/>
      <c r="CC1598" s="300"/>
      <c r="CD1598" s="300"/>
      <c r="CE1598" s="300"/>
      <c r="CF1598" s="300"/>
      <c r="CG1598" s="300"/>
      <c r="CH1598" s="300"/>
      <c r="CI1598" s="300"/>
      <c r="CJ1598" s="300"/>
      <c r="CK1598" s="300"/>
      <c r="CL1598" s="300"/>
      <c r="CM1598" s="300"/>
    </row>
    <row r="1599" spans="1:91" s="245" customFormat="1" x14ac:dyDescent="0.2">
      <c r="A1599" s="299"/>
      <c r="B1599" s="302"/>
      <c r="C1599" s="303"/>
      <c r="D1599" s="304"/>
      <c r="E1599" s="135"/>
      <c r="F1599" s="307"/>
      <c r="G1599" s="302"/>
      <c r="H1599" s="302"/>
      <c r="I1599" s="302"/>
      <c r="J1599" s="307"/>
      <c r="K1599" s="302"/>
      <c r="L1599" s="304"/>
      <c r="M1599" s="302"/>
      <c r="N1599" s="304"/>
      <c r="O1599" s="302"/>
      <c r="P1599" s="302"/>
      <c r="Q1599" s="302"/>
      <c r="R1599" s="302"/>
      <c r="S1599" s="302"/>
      <c r="T1599" s="302"/>
      <c r="U1599" s="302"/>
      <c r="V1599" s="300"/>
      <c r="W1599" s="300"/>
      <c r="X1599" s="300"/>
      <c r="Y1599" s="300"/>
      <c r="Z1599" s="300"/>
      <c r="AA1599" s="300"/>
      <c r="AB1599" s="300"/>
      <c r="AC1599" s="300"/>
      <c r="AD1599" s="300"/>
      <c r="AE1599" s="300"/>
      <c r="AF1599" s="300"/>
      <c r="AG1599" s="300"/>
      <c r="AH1599" s="300"/>
      <c r="AI1599" s="300"/>
      <c r="AJ1599" s="300"/>
      <c r="AK1599" s="300"/>
      <c r="AL1599" s="300"/>
      <c r="AM1599" s="300"/>
      <c r="AN1599" s="300"/>
      <c r="AO1599" s="300"/>
      <c r="AP1599" s="300"/>
      <c r="AQ1599" s="300"/>
      <c r="AR1599" s="300"/>
      <c r="AS1599" s="300"/>
      <c r="AT1599" s="300"/>
      <c r="AU1599" s="300"/>
      <c r="AV1599" s="300"/>
      <c r="AW1599" s="300"/>
      <c r="AX1599" s="300"/>
      <c r="AY1599" s="300"/>
      <c r="AZ1599" s="300"/>
      <c r="BA1599" s="300"/>
      <c r="BB1599" s="300"/>
      <c r="BC1599" s="300"/>
      <c r="BD1599" s="300"/>
      <c r="BE1599" s="300"/>
      <c r="BF1599" s="300"/>
      <c r="BG1599" s="300"/>
      <c r="BH1599" s="300"/>
      <c r="BI1599" s="300"/>
      <c r="BJ1599" s="300"/>
      <c r="BK1599" s="300"/>
      <c r="BL1599" s="300"/>
      <c r="BM1599" s="300"/>
      <c r="BN1599" s="300"/>
      <c r="BO1599" s="300"/>
      <c r="BP1599" s="300"/>
      <c r="BQ1599" s="300"/>
      <c r="BR1599" s="300"/>
      <c r="BS1599" s="300"/>
      <c r="BT1599" s="300"/>
      <c r="BU1599" s="300"/>
      <c r="BV1599" s="300"/>
      <c r="BW1599" s="300"/>
      <c r="BX1599" s="300"/>
      <c r="BY1599" s="300"/>
      <c r="BZ1599" s="300"/>
      <c r="CA1599" s="300"/>
      <c r="CB1599" s="300"/>
      <c r="CC1599" s="300"/>
      <c r="CD1599" s="300"/>
      <c r="CE1599" s="300"/>
      <c r="CF1599" s="300"/>
      <c r="CG1599" s="300"/>
      <c r="CH1599" s="300"/>
      <c r="CI1599" s="300"/>
      <c r="CJ1599" s="300"/>
      <c r="CK1599" s="300"/>
      <c r="CL1599" s="300"/>
      <c r="CM1599" s="300"/>
    </row>
    <row r="1600" spans="1:91" s="245" customFormat="1" x14ac:dyDescent="0.2">
      <c r="A1600" s="299"/>
      <c r="B1600" s="302"/>
      <c r="C1600" s="303"/>
      <c r="D1600" s="304"/>
      <c r="E1600" s="135"/>
      <c r="F1600" s="307"/>
      <c r="G1600" s="302"/>
      <c r="H1600" s="302"/>
      <c r="I1600" s="302"/>
      <c r="J1600" s="307"/>
      <c r="K1600" s="302"/>
      <c r="L1600" s="304"/>
      <c r="M1600" s="302"/>
      <c r="N1600" s="304"/>
      <c r="O1600" s="302"/>
      <c r="P1600" s="302"/>
      <c r="Q1600" s="302"/>
      <c r="R1600" s="302"/>
      <c r="S1600" s="302"/>
      <c r="T1600" s="302"/>
      <c r="U1600" s="302"/>
      <c r="V1600" s="309"/>
      <c r="W1600" s="300"/>
      <c r="X1600" s="300"/>
      <c r="Y1600" s="300"/>
      <c r="Z1600" s="300"/>
      <c r="AA1600" s="300"/>
      <c r="AB1600" s="300"/>
      <c r="AC1600" s="300"/>
      <c r="AD1600" s="300"/>
      <c r="AE1600" s="300"/>
      <c r="AF1600" s="300"/>
      <c r="AG1600" s="300"/>
      <c r="AH1600" s="300"/>
      <c r="AI1600" s="300"/>
      <c r="AJ1600" s="300"/>
      <c r="AK1600" s="300"/>
      <c r="AL1600" s="300"/>
      <c r="AM1600" s="300"/>
      <c r="AN1600" s="300"/>
      <c r="AO1600" s="300"/>
      <c r="AP1600" s="300"/>
      <c r="AQ1600" s="300"/>
      <c r="AR1600" s="300"/>
      <c r="AS1600" s="300"/>
      <c r="AT1600" s="300"/>
      <c r="AU1600" s="300"/>
      <c r="AV1600" s="300"/>
      <c r="AW1600" s="300"/>
      <c r="AX1600" s="300"/>
      <c r="AY1600" s="300"/>
      <c r="AZ1600" s="300"/>
      <c r="BA1600" s="300"/>
      <c r="BB1600" s="300"/>
      <c r="BC1600" s="300"/>
      <c r="BD1600" s="300"/>
      <c r="BE1600" s="300"/>
      <c r="BF1600" s="300"/>
      <c r="BG1600" s="300"/>
      <c r="BH1600" s="300"/>
      <c r="BI1600" s="300"/>
      <c r="BJ1600" s="300"/>
      <c r="BK1600" s="300"/>
      <c r="BL1600" s="300"/>
      <c r="BM1600" s="300"/>
      <c r="BN1600" s="300"/>
      <c r="BO1600" s="300"/>
      <c r="BP1600" s="300"/>
      <c r="BQ1600" s="300"/>
      <c r="BR1600" s="300"/>
      <c r="BS1600" s="300"/>
      <c r="BT1600" s="300"/>
      <c r="BU1600" s="300"/>
      <c r="BV1600" s="300"/>
      <c r="BW1600" s="300"/>
      <c r="BX1600" s="300"/>
      <c r="BY1600" s="300"/>
      <c r="BZ1600" s="300"/>
      <c r="CA1600" s="300"/>
      <c r="CB1600" s="300"/>
      <c r="CC1600" s="300"/>
      <c r="CD1600" s="300"/>
      <c r="CE1600" s="300"/>
      <c r="CF1600" s="300"/>
      <c r="CG1600" s="300"/>
      <c r="CH1600" s="300"/>
      <c r="CI1600" s="300"/>
      <c r="CJ1600" s="300"/>
      <c r="CK1600" s="300"/>
      <c r="CL1600" s="300"/>
      <c r="CM1600" s="300"/>
    </row>
    <row r="1601" spans="1:91" s="245" customFormat="1" x14ac:dyDescent="0.2">
      <c r="A1601" s="299"/>
      <c r="B1601" s="302"/>
      <c r="C1601" s="303"/>
      <c r="D1601" s="304"/>
      <c r="E1601" s="135"/>
      <c r="F1601" s="307"/>
      <c r="G1601" s="302"/>
      <c r="H1601" s="302"/>
      <c r="I1601" s="302"/>
      <c r="J1601" s="307"/>
      <c r="K1601" s="302"/>
      <c r="L1601" s="304"/>
      <c r="M1601" s="302"/>
      <c r="N1601" s="304"/>
      <c r="O1601" s="302"/>
      <c r="P1601" s="302"/>
      <c r="Q1601" s="302"/>
      <c r="R1601" s="302"/>
      <c r="S1601" s="302"/>
      <c r="T1601" s="302"/>
      <c r="U1601" s="302"/>
      <c r="V1601" s="300"/>
      <c r="W1601" s="300"/>
      <c r="X1601" s="300"/>
      <c r="Y1601" s="300"/>
      <c r="Z1601" s="300"/>
      <c r="AA1601" s="300"/>
      <c r="AB1601" s="300"/>
      <c r="AC1601" s="300"/>
      <c r="AD1601" s="300"/>
      <c r="AE1601" s="300"/>
      <c r="AF1601" s="300"/>
      <c r="AG1601" s="300"/>
      <c r="AH1601" s="300"/>
      <c r="AI1601" s="300"/>
      <c r="AJ1601" s="300"/>
      <c r="AK1601" s="300"/>
      <c r="AL1601" s="300"/>
      <c r="AM1601" s="300"/>
      <c r="AN1601" s="300"/>
      <c r="AO1601" s="300"/>
      <c r="AP1601" s="300"/>
      <c r="AQ1601" s="300"/>
      <c r="AR1601" s="300"/>
      <c r="AS1601" s="300"/>
      <c r="AT1601" s="300"/>
      <c r="AU1601" s="300"/>
      <c r="AV1601" s="300"/>
      <c r="AW1601" s="300"/>
      <c r="AX1601" s="300"/>
      <c r="AY1601" s="300"/>
      <c r="AZ1601" s="300"/>
      <c r="BA1601" s="300"/>
      <c r="BB1601" s="300"/>
      <c r="BC1601" s="300"/>
      <c r="BD1601" s="300"/>
      <c r="BE1601" s="300"/>
      <c r="BF1601" s="300"/>
      <c r="BG1601" s="300"/>
      <c r="BH1601" s="300"/>
      <c r="BI1601" s="300"/>
      <c r="BJ1601" s="300"/>
      <c r="BK1601" s="300"/>
      <c r="BL1601" s="300"/>
      <c r="BM1601" s="300"/>
      <c r="BN1601" s="300"/>
      <c r="BO1601" s="300"/>
      <c r="BP1601" s="300"/>
      <c r="BQ1601" s="300"/>
      <c r="BR1601" s="300"/>
      <c r="BS1601" s="300"/>
      <c r="BT1601" s="300"/>
      <c r="BU1601" s="300"/>
      <c r="BV1601" s="300"/>
      <c r="BW1601" s="300"/>
      <c r="BX1601" s="300"/>
      <c r="BY1601" s="300"/>
      <c r="BZ1601" s="300"/>
      <c r="CA1601" s="300"/>
      <c r="CB1601" s="300"/>
      <c r="CC1601" s="300"/>
      <c r="CD1601" s="300"/>
      <c r="CE1601" s="300"/>
      <c r="CF1601" s="300"/>
      <c r="CG1601" s="300"/>
      <c r="CH1601" s="300"/>
      <c r="CI1601" s="300"/>
      <c r="CJ1601" s="300"/>
      <c r="CK1601" s="300"/>
      <c r="CL1601" s="300"/>
      <c r="CM1601" s="300"/>
    </row>
    <row r="1602" spans="1:91" s="245" customFormat="1" x14ac:dyDescent="0.2">
      <c r="A1602" s="299"/>
      <c r="B1602" s="302"/>
      <c r="C1602" s="303"/>
      <c r="D1602" s="304"/>
      <c r="E1602" s="135"/>
      <c r="F1602" s="307"/>
      <c r="G1602" s="302"/>
      <c r="H1602" s="302"/>
      <c r="I1602" s="302"/>
      <c r="J1602" s="307"/>
      <c r="K1602" s="302"/>
      <c r="L1602" s="304"/>
      <c r="M1602" s="302"/>
      <c r="N1602" s="304"/>
      <c r="O1602" s="302"/>
      <c r="P1602" s="302"/>
      <c r="Q1602" s="302"/>
      <c r="R1602" s="302"/>
      <c r="S1602" s="302"/>
      <c r="T1602" s="302"/>
      <c r="U1602" s="302"/>
      <c r="V1602" s="300"/>
      <c r="W1602" s="300"/>
      <c r="X1602" s="300"/>
      <c r="Y1602" s="300"/>
      <c r="Z1602" s="300"/>
      <c r="AA1602" s="300"/>
      <c r="AB1602" s="300"/>
      <c r="AC1602" s="300"/>
      <c r="AD1602" s="300"/>
      <c r="AE1602" s="300"/>
      <c r="AF1602" s="300"/>
      <c r="AG1602" s="300"/>
      <c r="AH1602" s="300"/>
      <c r="AI1602" s="300"/>
      <c r="AJ1602" s="300"/>
      <c r="AK1602" s="300"/>
      <c r="AL1602" s="300"/>
      <c r="AM1602" s="300"/>
      <c r="AN1602" s="300"/>
      <c r="AO1602" s="300"/>
      <c r="AP1602" s="300"/>
      <c r="AQ1602" s="300"/>
      <c r="AR1602" s="300"/>
      <c r="AS1602" s="300"/>
      <c r="AT1602" s="300"/>
      <c r="AU1602" s="300"/>
      <c r="AV1602" s="300"/>
      <c r="AW1602" s="300"/>
      <c r="AX1602" s="300"/>
      <c r="AY1602" s="300"/>
      <c r="AZ1602" s="300"/>
      <c r="BA1602" s="300"/>
      <c r="BB1602" s="300"/>
      <c r="BC1602" s="300"/>
      <c r="BD1602" s="300"/>
      <c r="BE1602" s="300"/>
      <c r="BF1602" s="300"/>
      <c r="BG1602" s="300"/>
      <c r="BH1602" s="300"/>
      <c r="BI1602" s="300"/>
      <c r="BJ1602" s="300"/>
      <c r="BK1602" s="300"/>
      <c r="BL1602" s="300"/>
      <c r="BM1602" s="300"/>
      <c r="BN1602" s="300"/>
      <c r="BO1602" s="300"/>
      <c r="BP1602" s="300"/>
      <c r="BQ1602" s="300"/>
      <c r="BR1602" s="300"/>
      <c r="BS1602" s="300"/>
      <c r="BT1602" s="300"/>
      <c r="BU1602" s="300"/>
      <c r="BV1602" s="300"/>
      <c r="BW1602" s="300"/>
      <c r="BX1602" s="300"/>
      <c r="BY1602" s="300"/>
      <c r="BZ1602" s="300"/>
      <c r="CA1602" s="300"/>
      <c r="CB1602" s="300"/>
      <c r="CC1602" s="300"/>
      <c r="CD1602" s="300"/>
      <c r="CE1602" s="300"/>
      <c r="CF1602" s="300"/>
      <c r="CG1602" s="300"/>
      <c r="CH1602" s="300"/>
      <c r="CI1602" s="300"/>
      <c r="CJ1602" s="300"/>
      <c r="CK1602" s="300"/>
      <c r="CL1602" s="300"/>
      <c r="CM1602" s="300"/>
    </row>
    <row r="1603" spans="1:91" s="245" customFormat="1" x14ac:dyDescent="0.2">
      <c r="A1603" s="299"/>
      <c r="B1603" s="299"/>
      <c r="C1603" s="133"/>
      <c r="D1603" s="134"/>
      <c r="E1603" s="135"/>
      <c r="F1603" s="309"/>
      <c r="G1603" s="309"/>
      <c r="H1603" s="137"/>
      <c r="I1603" s="309"/>
      <c r="J1603" s="138"/>
      <c r="K1603" s="309"/>
      <c r="L1603" s="139"/>
      <c r="M1603" s="309"/>
      <c r="N1603" s="134"/>
      <c r="O1603" s="309"/>
      <c r="P1603" s="309"/>
      <c r="Q1603" s="309"/>
      <c r="R1603" s="309"/>
      <c r="S1603" s="309"/>
      <c r="T1603" s="309"/>
      <c r="U1603" s="309"/>
      <c r="V1603" s="309"/>
      <c r="W1603" s="309"/>
      <c r="X1603" s="309"/>
      <c r="Y1603" s="309"/>
      <c r="Z1603" s="309"/>
      <c r="AA1603" s="309"/>
      <c r="AB1603" s="309"/>
      <c r="AC1603" s="309"/>
      <c r="AD1603" s="309"/>
      <c r="AE1603" s="309"/>
      <c r="AF1603" s="309"/>
      <c r="AG1603" s="309"/>
      <c r="AH1603" s="309"/>
      <c r="AI1603" s="309"/>
      <c r="AJ1603" s="309"/>
      <c r="AK1603" s="309"/>
      <c r="AL1603" s="309"/>
      <c r="AM1603" s="309"/>
      <c r="AN1603" s="309"/>
      <c r="AO1603" s="309"/>
      <c r="AP1603" s="309"/>
      <c r="AQ1603" s="309"/>
      <c r="AR1603" s="309"/>
      <c r="AS1603" s="309"/>
      <c r="AT1603" s="309"/>
      <c r="AU1603" s="309"/>
      <c r="AV1603" s="309"/>
      <c r="AW1603" s="309"/>
      <c r="AX1603" s="309"/>
      <c r="AY1603" s="309"/>
      <c r="AZ1603" s="309"/>
      <c r="BA1603" s="309"/>
      <c r="BB1603" s="309"/>
      <c r="BC1603" s="309"/>
      <c r="BD1603" s="309"/>
      <c r="BE1603" s="309"/>
      <c r="BF1603" s="309"/>
      <c r="BG1603" s="309"/>
      <c r="BH1603" s="309"/>
      <c r="BI1603" s="309"/>
      <c r="BJ1603" s="309"/>
      <c r="BK1603" s="309"/>
      <c r="BL1603" s="309"/>
      <c r="BM1603" s="309"/>
      <c r="BN1603" s="309"/>
      <c r="BO1603" s="309"/>
      <c r="BP1603" s="309"/>
      <c r="BQ1603" s="309"/>
      <c r="BR1603" s="309"/>
      <c r="BS1603" s="309"/>
      <c r="BT1603" s="309"/>
      <c r="BU1603" s="309"/>
      <c r="BV1603" s="309"/>
      <c r="BW1603" s="309"/>
      <c r="BX1603" s="309"/>
      <c r="BY1603" s="309"/>
      <c r="BZ1603" s="309"/>
      <c r="CA1603" s="309"/>
      <c r="CB1603" s="309"/>
      <c r="CC1603" s="309"/>
      <c r="CD1603" s="309"/>
      <c r="CE1603" s="309"/>
      <c r="CF1603" s="309"/>
      <c r="CG1603" s="309"/>
      <c r="CH1603" s="309"/>
      <c r="CI1603" s="309"/>
      <c r="CJ1603" s="309"/>
      <c r="CK1603" s="309"/>
      <c r="CL1603" s="309"/>
      <c r="CM1603" s="309"/>
    </row>
    <row r="1604" spans="1:91" s="245" customFormat="1" x14ac:dyDescent="0.2">
      <c r="A1604" s="299"/>
      <c r="B1604" s="299"/>
      <c r="C1604" s="133"/>
      <c r="D1604" s="134"/>
      <c r="E1604" s="135"/>
      <c r="F1604" s="309"/>
      <c r="G1604" s="309"/>
      <c r="H1604" s="137"/>
      <c r="I1604" s="309"/>
      <c r="J1604" s="138"/>
      <c r="K1604" s="309"/>
      <c r="L1604" s="139"/>
      <c r="M1604" s="309"/>
      <c r="N1604" s="134"/>
      <c r="O1604" s="309"/>
      <c r="P1604" s="309"/>
      <c r="Q1604" s="309"/>
      <c r="R1604" s="309"/>
      <c r="S1604" s="309"/>
      <c r="T1604" s="309"/>
      <c r="U1604" s="309"/>
      <c r="V1604" s="309"/>
      <c r="W1604" s="309"/>
      <c r="X1604" s="309"/>
      <c r="Y1604" s="309"/>
      <c r="Z1604" s="309"/>
      <c r="AA1604" s="309"/>
      <c r="AB1604" s="309"/>
      <c r="AC1604" s="309"/>
      <c r="AD1604" s="309"/>
      <c r="AE1604" s="309"/>
      <c r="AF1604" s="309"/>
      <c r="AG1604" s="309"/>
      <c r="AH1604" s="309"/>
      <c r="AI1604" s="309"/>
      <c r="AJ1604" s="309"/>
      <c r="AK1604" s="309"/>
      <c r="AL1604" s="309"/>
      <c r="AM1604" s="309"/>
      <c r="AN1604" s="309"/>
      <c r="AO1604" s="309"/>
      <c r="AP1604" s="309"/>
      <c r="AQ1604" s="309"/>
      <c r="AR1604" s="309"/>
      <c r="AS1604" s="309"/>
      <c r="AT1604" s="309"/>
      <c r="AU1604" s="309"/>
      <c r="AV1604" s="309"/>
      <c r="AW1604" s="309"/>
      <c r="AX1604" s="309"/>
      <c r="AY1604" s="309"/>
      <c r="AZ1604" s="309"/>
      <c r="BA1604" s="309"/>
      <c r="BB1604" s="309"/>
      <c r="BC1604" s="309"/>
      <c r="BD1604" s="309"/>
      <c r="BE1604" s="309"/>
      <c r="BF1604" s="309"/>
      <c r="BG1604" s="309"/>
      <c r="BH1604" s="309"/>
      <c r="BI1604" s="309"/>
      <c r="BJ1604" s="309"/>
      <c r="BK1604" s="309"/>
      <c r="BL1604" s="309"/>
      <c r="BM1604" s="309"/>
      <c r="BN1604" s="309"/>
      <c r="BO1604" s="309"/>
      <c r="BP1604" s="309"/>
      <c r="BQ1604" s="309"/>
      <c r="BR1604" s="309"/>
      <c r="BS1604" s="309"/>
      <c r="BT1604" s="309"/>
      <c r="BU1604" s="309"/>
      <c r="BV1604" s="309"/>
      <c r="BW1604" s="309"/>
      <c r="BX1604" s="309"/>
      <c r="BY1604" s="309"/>
      <c r="BZ1604" s="309"/>
      <c r="CA1604" s="309"/>
      <c r="CB1604" s="309"/>
      <c r="CC1604" s="309"/>
      <c r="CD1604" s="309"/>
      <c r="CE1604" s="309"/>
      <c r="CF1604" s="309"/>
      <c r="CG1604" s="309"/>
      <c r="CH1604" s="309"/>
      <c r="CI1604" s="309"/>
      <c r="CJ1604" s="309"/>
      <c r="CK1604" s="309"/>
      <c r="CL1604" s="309"/>
      <c r="CM1604" s="309"/>
    </row>
    <row r="1605" spans="1:91" s="245" customFormat="1" x14ac:dyDescent="0.2">
      <c r="A1605" s="299"/>
      <c r="B1605" s="299"/>
      <c r="C1605" s="133"/>
      <c r="D1605" s="134"/>
      <c r="E1605" s="135"/>
      <c r="F1605" s="309"/>
      <c r="G1605" s="309"/>
      <c r="H1605" s="137"/>
      <c r="I1605" s="309"/>
      <c r="J1605" s="138"/>
      <c r="K1605" s="309"/>
      <c r="L1605" s="139"/>
      <c r="M1605" s="309"/>
      <c r="N1605" s="134"/>
      <c r="O1605" s="309"/>
      <c r="P1605" s="309"/>
      <c r="Q1605" s="309"/>
      <c r="R1605" s="309"/>
      <c r="S1605" s="309"/>
      <c r="T1605" s="309"/>
      <c r="U1605" s="309"/>
      <c r="V1605" s="309"/>
      <c r="W1605" s="309"/>
      <c r="X1605" s="309"/>
      <c r="Y1605" s="309"/>
      <c r="Z1605" s="309"/>
      <c r="AA1605" s="309"/>
      <c r="AB1605" s="309"/>
      <c r="AC1605" s="309"/>
      <c r="AD1605" s="309"/>
      <c r="AE1605" s="309"/>
      <c r="AF1605" s="309"/>
      <c r="AG1605" s="309"/>
      <c r="AH1605" s="309"/>
      <c r="AI1605" s="309"/>
      <c r="AJ1605" s="309"/>
      <c r="AK1605" s="309"/>
      <c r="AL1605" s="309"/>
      <c r="AM1605" s="309"/>
      <c r="AN1605" s="309"/>
      <c r="AO1605" s="309"/>
      <c r="AP1605" s="309"/>
      <c r="AQ1605" s="309"/>
      <c r="AR1605" s="309"/>
      <c r="AS1605" s="309"/>
      <c r="AT1605" s="309"/>
      <c r="AU1605" s="309"/>
      <c r="AV1605" s="309"/>
      <c r="AW1605" s="309"/>
      <c r="AX1605" s="309"/>
      <c r="AY1605" s="309"/>
      <c r="AZ1605" s="309"/>
      <c r="BA1605" s="309"/>
      <c r="BB1605" s="309"/>
      <c r="BC1605" s="309"/>
      <c r="BD1605" s="309"/>
      <c r="BE1605" s="309"/>
      <c r="BF1605" s="309"/>
      <c r="BG1605" s="309"/>
      <c r="BH1605" s="309"/>
      <c r="BI1605" s="309"/>
      <c r="BJ1605" s="309"/>
      <c r="BK1605" s="309"/>
      <c r="BL1605" s="309"/>
      <c r="BM1605" s="309"/>
      <c r="BN1605" s="309"/>
      <c r="BO1605" s="309"/>
      <c r="BP1605" s="309"/>
      <c r="BQ1605" s="309"/>
      <c r="BR1605" s="309"/>
      <c r="BS1605" s="309"/>
      <c r="BT1605" s="309"/>
      <c r="BU1605" s="309"/>
      <c r="BV1605" s="309"/>
      <c r="BW1605" s="309"/>
      <c r="BX1605" s="309"/>
      <c r="BY1605" s="309"/>
      <c r="BZ1605" s="309"/>
      <c r="CA1605" s="309"/>
      <c r="CB1605" s="309"/>
      <c r="CC1605" s="309"/>
      <c r="CD1605" s="309"/>
      <c r="CE1605" s="309"/>
      <c r="CF1605" s="309"/>
      <c r="CG1605" s="309"/>
      <c r="CH1605" s="309"/>
      <c r="CI1605" s="309"/>
      <c r="CJ1605" s="309"/>
      <c r="CK1605" s="309"/>
      <c r="CL1605" s="309"/>
      <c r="CM1605" s="309"/>
    </row>
    <row r="1606" spans="1:91" s="245" customFormat="1" x14ac:dyDescent="0.2">
      <c r="A1606" s="299"/>
      <c r="B1606" s="299"/>
      <c r="C1606" s="133"/>
      <c r="D1606" s="134"/>
      <c r="E1606" s="135"/>
      <c r="F1606" s="309"/>
      <c r="G1606" s="309"/>
      <c r="H1606" s="137"/>
      <c r="I1606" s="309"/>
      <c r="J1606" s="138"/>
      <c r="K1606" s="309"/>
      <c r="L1606" s="139"/>
      <c r="M1606" s="309"/>
      <c r="N1606" s="134"/>
      <c r="O1606" s="309"/>
      <c r="P1606" s="309"/>
      <c r="Q1606" s="309"/>
      <c r="R1606" s="309"/>
      <c r="S1606" s="309"/>
      <c r="T1606" s="309"/>
      <c r="U1606" s="309"/>
      <c r="V1606" s="309"/>
      <c r="W1606" s="309"/>
      <c r="X1606" s="309"/>
      <c r="Y1606" s="309"/>
      <c r="Z1606" s="309"/>
      <c r="AA1606" s="309"/>
      <c r="AB1606" s="309"/>
      <c r="AC1606" s="309"/>
      <c r="AD1606" s="309"/>
      <c r="AE1606" s="309"/>
      <c r="AF1606" s="309"/>
      <c r="AG1606" s="309"/>
      <c r="AH1606" s="309"/>
      <c r="AI1606" s="309"/>
      <c r="AJ1606" s="309"/>
      <c r="AK1606" s="309"/>
      <c r="AL1606" s="309"/>
      <c r="AM1606" s="309"/>
      <c r="AN1606" s="309"/>
      <c r="AO1606" s="309"/>
      <c r="AP1606" s="309"/>
      <c r="AQ1606" s="309"/>
      <c r="AR1606" s="309"/>
      <c r="AS1606" s="309"/>
      <c r="AT1606" s="309"/>
      <c r="AU1606" s="309"/>
      <c r="AV1606" s="309"/>
      <c r="AW1606" s="309"/>
      <c r="AX1606" s="309"/>
      <c r="AY1606" s="309"/>
      <c r="AZ1606" s="309"/>
      <c r="BA1606" s="309"/>
      <c r="BB1606" s="309"/>
      <c r="BC1606" s="309"/>
      <c r="BD1606" s="309"/>
      <c r="BE1606" s="309"/>
      <c r="BF1606" s="309"/>
      <c r="BG1606" s="309"/>
      <c r="BH1606" s="309"/>
      <c r="BI1606" s="309"/>
      <c r="BJ1606" s="309"/>
      <c r="BK1606" s="309"/>
      <c r="BL1606" s="309"/>
      <c r="BM1606" s="309"/>
      <c r="BN1606" s="309"/>
      <c r="BO1606" s="309"/>
      <c r="BP1606" s="309"/>
      <c r="BQ1606" s="309"/>
      <c r="BR1606" s="309"/>
      <c r="BS1606" s="309"/>
      <c r="BT1606" s="309"/>
      <c r="BU1606" s="309"/>
      <c r="BV1606" s="309"/>
      <c r="BW1606" s="309"/>
      <c r="BX1606" s="309"/>
      <c r="BY1606" s="309"/>
      <c r="BZ1606" s="309"/>
      <c r="CA1606" s="309"/>
      <c r="CB1606" s="309"/>
      <c r="CC1606" s="309"/>
      <c r="CD1606" s="309"/>
      <c r="CE1606" s="309"/>
      <c r="CF1606" s="309"/>
      <c r="CG1606" s="309"/>
      <c r="CH1606" s="309"/>
      <c r="CI1606" s="309"/>
      <c r="CJ1606" s="309"/>
      <c r="CK1606" s="309"/>
      <c r="CL1606" s="309"/>
      <c r="CM1606" s="309"/>
    </row>
    <row r="1607" spans="1:91" s="245" customFormat="1" x14ac:dyDescent="0.2">
      <c r="A1607" s="299"/>
      <c r="B1607" s="299"/>
      <c r="C1607" s="133"/>
      <c r="D1607" s="134"/>
      <c r="E1607" s="135"/>
      <c r="F1607" s="309"/>
      <c r="G1607" s="309"/>
      <c r="H1607" s="137"/>
      <c r="I1607" s="309"/>
      <c r="J1607" s="138"/>
      <c r="K1607" s="309"/>
      <c r="L1607" s="139"/>
      <c r="M1607" s="309"/>
      <c r="N1607" s="134"/>
      <c r="O1607" s="309"/>
      <c r="P1607" s="309"/>
      <c r="Q1607" s="309"/>
      <c r="R1607" s="309"/>
      <c r="S1607" s="309"/>
      <c r="T1607" s="309"/>
      <c r="U1607" s="309"/>
      <c r="V1607" s="309"/>
      <c r="W1607" s="309"/>
      <c r="X1607" s="309"/>
      <c r="Y1607" s="309"/>
      <c r="Z1607" s="309"/>
      <c r="AA1607" s="309"/>
      <c r="AB1607" s="309"/>
      <c r="AC1607" s="309"/>
      <c r="AD1607" s="309"/>
      <c r="AE1607" s="309"/>
      <c r="AF1607" s="309"/>
      <c r="AG1607" s="309"/>
      <c r="AH1607" s="309"/>
      <c r="AI1607" s="309"/>
      <c r="AJ1607" s="309"/>
      <c r="AK1607" s="309"/>
      <c r="AL1607" s="309"/>
      <c r="AM1607" s="309"/>
      <c r="AN1607" s="309"/>
      <c r="AO1607" s="309"/>
      <c r="AP1607" s="309"/>
      <c r="AQ1607" s="309"/>
      <c r="AR1607" s="309"/>
      <c r="AS1607" s="309"/>
      <c r="AT1607" s="309"/>
      <c r="AU1607" s="309"/>
      <c r="AV1607" s="309"/>
      <c r="AW1607" s="309"/>
      <c r="AX1607" s="309"/>
      <c r="AY1607" s="309"/>
      <c r="AZ1607" s="309"/>
      <c r="BA1607" s="309"/>
      <c r="BB1607" s="309"/>
      <c r="BC1607" s="309"/>
      <c r="BD1607" s="309"/>
      <c r="BE1607" s="309"/>
      <c r="BF1607" s="309"/>
      <c r="BG1607" s="309"/>
      <c r="BH1607" s="309"/>
      <c r="BI1607" s="309"/>
      <c r="BJ1607" s="309"/>
      <c r="BK1607" s="309"/>
      <c r="BL1607" s="309"/>
      <c r="BM1607" s="309"/>
      <c r="BN1607" s="309"/>
      <c r="BO1607" s="309"/>
      <c r="BP1607" s="309"/>
      <c r="BQ1607" s="309"/>
      <c r="BR1607" s="309"/>
      <c r="BS1607" s="309"/>
      <c r="BT1607" s="309"/>
      <c r="BU1607" s="309"/>
      <c r="BV1607" s="309"/>
      <c r="BW1607" s="309"/>
      <c r="BX1607" s="309"/>
      <c r="BY1607" s="309"/>
      <c r="BZ1607" s="309"/>
      <c r="CA1607" s="309"/>
      <c r="CB1607" s="309"/>
      <c r="CC1607" s="309"/>
      <c r="CD1607" s="309"/>
      <c r="CE1607" s="309"/>
      <c r="CF1607" s="309"/>
      <c r="CG1607" s="309"/>
      <c r="CH1607" s="309"/>
      <c r="CI1607" s="309"/>
      <c r="CJ1607" s="309"/>
      <c r="CK1607" s="309"/>
      <c r="CL1607" s="309"/>
      <c r="CM1607" s="309"/>
    </row>
    <row r="1608" spans="1:91" s="245" customFormat="1" x14ac:dyDescent="0.2">
      <c r="A1608" s="299"/>
      <c r="B1608" s="302"/>
      <c r="C1608" s="133"/>
      <c r="D1608" s="304"/>
      <c r="E1608" s="135"/>
      <c r="F1608" s="307"/>
      <c r="G1608" s="302"/>
      <c r="H1608" s="302"/>
      <c r="I1608" s="302"/>
      <c r="J1608" s="307"/>
      <c r="K1608" s="302"/>
      <c r="L1608" s="304"/>
      <c r="M1608" s="302"/>
      <c r="N1608" s="304"/>
      <c r="O1608" s="302"/>
      <c r="P1608" s="302"/>
      <c r="Q1608" s="302"/>
      <c r="R1608" s="302"/>
      <c r="S1608" s="302"/>
      <c r="T1608" s="302"/>
      <c r="U1608" s="302"/>
    </row>
    <row r="1609" spans="1:91" s="245" customFormat="1" x14ac:dyDescent="0.2">
      <c r="A1609" s="299"/>
      <c r="B1609" s="299"/>
      <c r="C1609" s="133"/>
      <c r="D1609" s="134"/>
      <c r="E1609" s="135"/>
      <c r="F1609" s="309"/>
      <c r="G1609" s="309"/>
      <c r="H1609" s="137"/>
      <c r="I1609" s="309"/>
      <c r="J1609" s="138"/>
      <c r="K1609" s="309"/>
      <c r="L1609" s="139"/>
      <c r="M1609" s="309"/>
      <c r="N1609" s="134"/>
      <c r="O1609" s="309"/>
      <c r="P1609" s="309"/>
      <c r="Q1609" s="309"/>
      <c r="R1609" s="309"/>
      <c r="S1609" s="309"/>
      <c r="T1609" s="309"/>
      <c r="U1609" s="309"/>
      <c r="V1609" s="309"/>
      <c r="W1609" s="309"/>
      <c r="X1609" s="309"/>
      <c r="Y1609" s="309"/>
      <c r="Z1609" s="309"/>
      <c r="AA1609" s="309"/>
      <c r="AB1609" s="309"/>
      <c r="AC1609" s="309"/>
      <c r="AD1609" s="309"/>
      <c r="AE1609" s="309"/>
      <c r="AF1609" s="309"/>
      <c r="AG1609" s="309"/>
      <c r="AH1609" s="309"/>
      <c r="AI1609" s="309"/>
      <c r="AJ1609" s="309"/>
      <c r="AK1609" s="309"/>
      <c r="AL1609" s="309"/>
      <c r="AM1609" s="309"/>
      <c r="AN1609" s="309"/>
      <c r="AO1609" s="309"/>
      <c r="AP1609" s="309"/>
      <c r="AQ1609" s="309"/>
      <c r="AR1609" s="309"/>
      <c r="AS1609" s="309"/>
      <c r="AT1609" s="309"/>
      <c r="AU1609" s="309"/>
      <c r="AV1609" s="309"/>
      <c r="AW1609" s="309"/>
      <c r="AX1609" s="309"/>
      <c r="AY1609" s="309"/>
      <c r="AZ1609" s="309"/>
      <c r="BA1609" s="309"/>
      <c r="BB1609" s="309"/>
      <c r="BC1609" s="309"/>
      <c r="BD1609" s="309"/>
      <c r="BE1609" s="309"/>
      <c r="BF1609" s="309"/>
      <c r="BG1609" s="309"/>
      <c r="BH1609" s="309"/>
      <c r="BI1609" s="309"/>
      <c r="BJ1609" s="309"/>
      <c r="BK1609" s="309"/>
      <c r="BL1609" s="309"/>
      <c r="BM1609" s="309"/>
      <c r="BN1609" s="309"/>
      <c r="BO1609" s="309"/>
      <c r="BP1609" s="309"/>
      <c r="BQ1609" s="309"/>
      <c r="BR1609" s="309"/>
      <c r="BS1609" s="309"/>
      <c r="BT1609" s="309"/>
      <c r="BU1609" s="309"/>
      <c r="BV1609" s="309"/>
      <c r="BW1609" s="309"/>
      <c r="BX1609" s="309"/>
      <c r="BY1609" s="309"/>
      <c r="BZ1609" s="309"/>
      <c r="CA1609" s="309"/>
      <c r="CB1609" s="309"/>
      <c r="CC1609" s="309"/>
      <c r="CD1609" s="309"/>
      <c r="CE1609" s="309"/>
      <c r="CF1609" s="309"/>
      <c r="CG1609" s="309"/>
      <c r="CH1609" s="309"/>
      <c r="CI1609" s="309"/>
      <c r="CJ1609" s="309"/>
      <c r="CK1609" s="309"/>
      <c r="CL1609" s="309"/>
      <c r="CM1609" s="309"/>
    </row>
    <row r="1610" spans="1:91" s="245" customFormat="1" x14ac:dyDescent="0.2">
      <c r="A1610" s="299"/>
      <c r="B1610" s="299"/>
      <c r="C1610" s="133"/>
      <c r="D1610" s="134"/>
      <c r="E1610" s="135"/>
      <c r="F1610" s="309"/>
      <c r="G1610" s="309"/>
      <c r="H1610" s="137"/>
      <c r="I1610" s="309"/>
      <c r="J1610" s="138"/>
      <c r="K1610" s="309"/>
      <c r="L1610" s="139"/>
      <c r="M1610" s="309"/>
      <c r="N1610" s="134"/>
      <c r="O1610" s="309"/>
      <c r="P1610" s="309"/>
      <c r="Q1610" s="309"/>
      <c r="R1610" s="309"/>
      <c r="S1610" s="309"/>
      <c r="T1610" s="309"/>
      <c r="U1610" s="309"/>
      <c r="V1610" s="309"/>
      <c r="W1610" s="309"/>
      <c r="X1610" s="309"/>
      <c r="Y1610" s="309"/>
      <c r="Z1610" s="309"/>
      <c r="AA1610" s="309"/>
      <c r="AB1610" s="309"/>
      <c r="AC1610" s="309"/>
      <c r="AD1610" s="309"/>
      <c r="AE1610" s="309"/>
      <c r="AF1610" s="309"/>
      <c r="AG1610" s="309"/>
      <c r="AH1610" s="309"/>
      <c r="AI1610" s="309"/>
      <c r="AJ1610" s="309"/>
      <c r="AK1610" s="309"/>
      <c r="AL1610" s="309"/>
      <c r="AM1610" s="309"/>
      <c r="AN1610" s="309"/>
      <c r="AO1610" s="309"/>
      <c r="AP1610" s="309"/>
      <c r="AQ1610" s="309"/>
      <c r="AR1610" s="309"/>
      <c r="AS1610" s="309"/>
      <c r="AT1610" s="309"/>
      <c r="AU1610" s="309"/>
      <c r="AV1610" s="309"/>
      <c r="AW1610" s="309"/>
      <c r="AX1610" s="309"/>
      <c r="AY1610" s="309"/>
      <c r="AZ1610" s="309"/>
      <c r="BA1610" s="309"/>
      <c r="BB1610" s="309"/>
      <c r="BC1610" s="309"/>
      <c r="BD1610" s="309"/>
      <c r="BE1610" s="309"/>
      <c r="BF1610" s="309"/>
      <c r="BG1610" s="309"/>
      <c r="BH1610" s="309"/>
      <c r="BI1610" s="309"/>
      <c r="BJ1610" s="309"/>
      <c r="BK1610" s="309"/>
      <c r="BL1610" s="309"/>
      <c r="BM1610" s="309"/>
      <c r="BN1610" s="309"/>
      <c r="BO1610" s="309"/>
      <c r="BP1610" s="309"/>
      <c r="BQ1610" s="309"/>
      <c r="BR1610" s="309"/>
      <c r="BS1610" s="309"/>
      <c r="BT1610" s="309"/>
      <c r="BU1610" s="309"/>
      <c r="BV1610" s="309"/>
      <c r="BW1610" s="309"/>
      <c r="BX1610" s="309"/>
      <c r="BY1610" s="309"/>
      <c r="BZ1610" s="309"/>
      <c r="CA1610" s="309"/>
      <c r="CB1610" s="309"/>
      <c r="CC1610" s="309"/>
      <c r="CD1610" s="309"/>
      <c r="CE1610" s="309"/>
      <c r="CF1610" s="309"/>
      <c r="CG1610" s="309"/>
      <c r="CH1610" s="309"/>
      <c r="CI1610" s="309"/>
      <c r="CJ1610" s="309"/>
      <c r="CK1610" s="309"/>
      <c r="CL1610" s="309"/>
      <c r="CM1610" s="309"/>
    </row>
    <row r="1611" spans="1:91" s="245" customFormat="1" x14ac:dyDescent="0.2">
      <c r="A1611" s="299"/>
      <c r="B1611" s="299"/>
      <c r="C1611" s="133"/>
      <c r="D1611" s="134"/>
      <c r="E1611" s="135"/>
      <c r="F1611" s="309"/>
      <c r="G1611" s="309"/>
      <c r="H1611" s="137"/>
      <c r="I1611" s="309"/>
      <c r="J1611" s="138"/>
      <c r="K1611" s="309"/>
      <c r="L1611" s="139"/>
      <c r="M1611" s="309"/>
      <c r="N1611" s="134"/>
      <c r="O1611" s="309"/>
      <c r="P1611" s="309"/>
      <c r="Q1611" s="309"/>
      <c r="R1611" s="309"/>
      <c r="S1611" s="309"/>
      <c r="T1611" s="309"/>
      <c r="U1611" s="309"/>
      <c r="V1611" s="309"/>
      <c r="W1611" s="309"/>
      <c r="X1611" s="309"/>
      <c r="Y1611" s="309"/>
      <c r="Z1611" s="309"/>
      <c r="AA1611" s="309"/>
      <c r="AB1611" s="309"/>
      <c r="AC1611" s="309"/>
      <c r="AD1611" s="309"/>
      <c r="AE1611" s="309"/>
      <c r="AF1611" s="309"/>
      <c r="AG1611" s="309"/>
      <c r="AH1611" s="309"/>
      <c r="AI1611" s="309"/>
      <c r="AJ1611" s="309"/>
      <c r="AK1611" s="309"/>
      <c r="AL1611" s="309"/>
      <c r="AM1611" s="309"/>
      <c r="AN1611" s="309"/>
      <c r="AO1611" s="309"/>
      <c r="AP1611" s="309"/>
      <c r="AQ1611" s="309"/>
      <c r="AR1611" s="309"/>
      <c r="AS1611" s="309"/>
      <c r="AT1611" s="309"/>
      <c r="AU1611" s="309"/>
      <c r="AV1611" s="309"/>
      <c r="AW1611" s="309"/>
      <c r="AX1611" s="309"/>
      <c r="AY1611" s="309"/>
      <c r="AZ1611" s="309"/>
      <c r="BA1611" s="309"/>
      <c r="BB1611" s="309"/>
      <c r="BC1611" s="309"/>
      <c r="BD1611" s="309"/>
      <c r="BE1611" s="309"/>
      <c r="BF1611" s="309"/>
      <c r="BG1611" s="309"/>
      <c r="BH1611" s="309"/>
      <c r="BI1611" s="309"/>
      <c r="BJ1611" s="309"/>
      <c r="BK1611" s="309"/>
      <c r="BL1611" s="309"/>
      <c r="BM1611" s="309"/>
      <c r="BN1611" s="309"/>
      <c r="BO1611" s="309"/>
      <c r="BP1611" s="309"/>
      <c r="BQ1611" s="309"/>
      <c r="BR1611" s="309"/>
      <c r="BS1611" s="309"/>
      <c r="BT1611" s="309"/>
      <c r="BU1611" s="309"/>
      <c r="BV1611" s="309"/>
      <c r="BW1611" s="309"/>
      <c r="BX1611" s="309"/>
      <c r="BY1611" s="309"/>
      <c r="BZ1611" s="309"/>
      <c r="CA1611" s="309"/>
      <c r="CB1611" s="309"/>
      <c r="CC1611" s="309"/>
      <c r="CD1611" s="309"/>
      <c r="CE1611" s="309"/>
      <c r="CF1611" s="309"/>
      <c r="CG1611" s="309"/>
      <c r="CH1611" s="309"/>
      <c r="CI1611" s="309"/>
      <c r="CJ1611" s="309"/>
      <c r="CK1611" s="309"/>
      <c r="CL1611" s="309"/>
      <c r="CM1611" s="309"/>
    </row>
    <row r="1612" spans="1:91" s="245" customFormat="1" x14ac:dyDescent="0.2">
      <c r="A1612" s="299"/>
      <c r="B1612" s="299"/>
      <c r="C1612" s="133"/>
      <c r="D1612" s="134"/>
      <c r="E1612" s="135"/>
      <c r="F1612" s="309"/>
      <c r="G1612" s="309"/>
      <c r="H1612" s="137"/>
      <c r="I1612" s="309"/>
      <c r="J1612" s="138"/>
      <c r="K1612" s="309"/>
      <c r="L1612" s="139"/>
      <c r="M1612" s="309"/>
      <c r="N1612" s="134"/>
      <c r="O1612" s="309"/>
      <c r="P1612" s="309"/>
      <c r="Q1612" s="309"/>
      <c r="R1612" s="309"/>
      <c r="S1612" s="309"/>
      <c r="T1612" s="309"/>
      <c r="U1612" s="309"/>
      <c r="V1612" s="309"/>
      <c r="W1612" s="309"/>
      <c r="X1612" s="309"/>
      <c r="Y1612" s="309"/>
      <c r="Z1612" s="309"/>
      <c r="AA1612" s="309"/>
      <c r="AB1612" s="309"/>
      <c r="AC1612" s="309"/>
      <c r="AD1612" s="309"/>
      <c r="AE1612" s="309"/>
      <c r="AF1612" s="309"/>
      <c r="AG1612" s="309"/>
      <c r="AH1612" s="309"/>
      <c r="AI1612" s="309"/>
      <c r="AJ1612" s="309"/>
      <c r="AK1612" s="309"/>
      <c r="AL1612" s="309"/>
      <c r="AM1612" s="309"/>
      <c r="AN1612" s="309"/>
      <c r="AO1612" s="309"/>
      <c r="AP1612" s="309"/>
      <c r="AQ1612" s="309"/>
      <c r="AR1612" s="309"/>
      <c r="AS1612" s="309"/>
      <c r="AT1612" s="309"/>
      <c r="AU1612" s="309"/>
      <c r="AV1612" s="309"/>
      <c r="AW1612" s="309"/>
      <c r="AX1612" s="309"/>
      <c r="AY1612" s="309"/>
      <c r="AZ1612" s="309"/>
      <c r="BA1612" s="309"/>
      <c r="BB1612" s="309"/>
      <c r="BC1612" s="309"/>
      <c r="BD1612" s="309"/>
      <c r="BE1612" s="309"/>
      <c r="BF1612" s="309"/>
      <c r="BG1612" s="309"/>
      <c r="BH1612" s="309"/>
      <c r="BI1612" s="309"/>
      <c r="BJ1612" s="309"/>
      <c r="BK1612" s="309"/>
      <c r="BL1612" s="309"/>
      <c r="BM1612" s="309"/>
      <c r="BN1612" s="309"/>
      <c r="BO1612" s="309"/>
      <c r="BP1612" s="309"/>
      <c r="BQ1612" s="309"/>
      <c r="BR1612" s="309"/>
      <c r="BS1612" s="309"/>
      <c r="BT1612" s="309"/>
      <c r="BU1612" s="309"/>
      <c r="BV1612" s="309"/>
      <c r="BW1612" s="309"/>
      <c r="BX1612" s="309"/>
      <c r="BY1612" s="309"/>
      <c r="BZ1612" s="309"/>
      <c r="CA1612" s="309"/>
      <c r="CB1612" s="309"/>
      <c r="CC1612" s="309"/>
      <c r="CD1612" s="309"/>
      <c r="CE1612" s="309"/>
      <c r="CF1612" s="309"/>
      <c r="CG1612" s="309"/>
      <c r="CH1612" s="309"/>
      <c r="CI1612" s="309"/>
      <c r="CJ1612" s="309"/>
      <c r="CK1612" s="309"/>
      <c r="CL1612" s="309"/>
      <c r="CM1612" s="309"/>
    </row>
    <row r="1613" spans="1:91" s="245" customFormat="1" x14ac:dyDescent="0.2">
      <c r="A1613" s="299"/>
      <c r="B1613" s="299"/>
      <c r="C1613" s="133"/>
      <c r="D1613" s="134"/>
      <c r="E1613" s="135"/>
      <c r="F1613" s="309"/>
      <c r="G1613" s="309"/>
      <c r="H1613" s="137"/>
      <c r="I1613" s="309"/>
      <c r="J1613" s="138"/>
      <c r="K1613" s="309"/>
      <c r="L1613" s="139"/>
      <c r="M1613" s="309"/>
      <c r="N1613" s="134"/>
      <c r="O1613" s="309"/>
      <c r="P1613" s="309"/>
      <c r="Q1613" s="309"/>
      <c r="R1613" s="309"/>
      <c r="S1613" s="309"/>
      <c r="T1613" s="309"/>
      <c r="U1613" s="309"/>
      <c r="V1613" s="309"/>
      <c r="W1613" s="309"/>
      <c r="X1613" s="309"/>
      <c r="Y1613" s="309"/>
      <c r="Z1613" s="309"/>
      <c r="AA1613" s="309"/>
      <c r="AB1613" s="309"/>
      <c r="AC1613" s="309"/>
      <c r="AD1613" s="309"/>
      <c r="AE1613" s="309"/>
      <c r="AF1613" s="309"/>
      <c r="AG1613" s="309"/>
      <c r="AH1613" s="309"/>
      <c r="AI1613" s="309"/>
      <c r="AJ1613" s="309"/>
      <c r="AK1613" s="309"/>
      <c r="AL1613" s="309"/>
      <c r="AM1613" s="309"/>
      <c r="AN1613" s="309"/>
      <c r="AO1613" s="309"/>
      <c r="AP1613" s="309"/>
      <c r="AQ1613" s="309"/>
      <c r="AR1613" s="309"/>
      <c r="AS1613" s="309"/>
      <c r="AT1613" s="309"/>
      <c r="AU1613" s="309"/>
      <c r="AV1613" s="309"/>
      <c r="AW1613" s="309"/>
      <c r="AX1613" s="309"/>
      <c r="AY1613" s="309"/>
      <c r="AZ1613" s="309"/>
      <c r="BA1613" s="309"/>
      <c r="BB1613" s="309"/>
      <c r="BC1613" s="309"/>
      <c r="BD1613" s="309"/>
      <c r="BE1613" s="309"/>
      <c r="BF1613" s="309"/>
      <c r="BG1613" s="309"/>
      <c r="BH1613" s="309"/>
      <c r="BI1613" s="309"/>
      <c r="BJ1613" s="309"/>
      <c r="BK1613" s="309"/>
      <c r="BL1613" s="309"/>
      <c r="BM1613" s="309"/>
      <c r="BN1613" s="309"/>
      <c r="BO1613" s="309"/>
      <c r="BP1613" s="309"/>
      <c r="BQ1613" s="309"/>
      <c r="BR1613" s="309"/>
      <c r="BS1613" s="309"/>
      <c r="BT1613" s="309"/>
      <c r="BU1613" s="309"/>
      <c r="BV1613" s="309"/>
      <c r="BW1613" s="309"/>
      <c r="BX1613" s="309"/>
      <c r="BY1613" s="309"/>
      <c r="BZ1613" s="309"/>
      <c r="CA1613" s="309"/>
      <c r="CB1613" s="309"/>
      <c r="CC1613" s="309"/>
      <c r="CD1613" s="309"/>
      <c r="CE1613" s="309"/>
      <c r="CF1613" s="309"/>
      <c r="CG1613" s="309"/>
      <c r="CH1613" s="309"/>
      <c r="CI1613" s="309"/>
      <c r="CJ1613" s="309"/>
      <c r="CK1613" s="309"/>
      <c r="CL1613" s="309"/>
      <c r="CM1613" s="309"/>
    </row>
    <row r="1614" spans="1:91" s="245" customFormat="1" x14ac:dyDescent="0.2">
      <c r="A1614" s="299"/>
      <c r="B1614" s="299"/>
      <c r="C1614" s="133"/>
      <c r="D1614" s="134"/>
      <c r="E1614" s="135"/>
      <c r="F1614" s="309"/>
      <c r="G1614" s="309"/>
      <c r="H1614" s="137"/>
      <c r="I1614" s="309"/>
      <c r="J1614" s="138"/>
      <c r="K1614" s="309"/>
      <c r="L1614" s="139"/>
      <c r="M1614" s="309"/>
      <c r="N1614" s="134"/>
      <c r="O1614" s="309"/>
      <c r="P1614" s="309"/>
      <c r="Q1614" s="309"/>
      <c r="R1614" s="309"/>
      <c r="S1614" s="309"/>
      <c r="T1614" s="309"/>
      <c r="U1614" s="309"/>
      <c r="V1614" s="309"/>
      <c r="W1614" s="309"/>
      <c r="X1614" s="309"/>
      <c r="Y1614" s="309"/>
      <c r="Z1614" s="309"/>
      <c r="AA1614" s="309"/>
      <c r="AB1614" s="309"/>
      <c r="AC1614" s="309"/>
      <c r="AD1614" s="309"/>
      <c r="AE1614" s="309"/>
      <c r="AF1614" s="309"/>
      <c r="AG1614" s="309"/>
      <c r="AH1614" s="309"/>
      <c r="AI1614" s="309"/>
      <c r="AJ1614" s="309"/>
      <c r="AK1614" s="309"/>
      <c r="AL1614" s="309"/>
      <c r="AM1614" s="309"/>
      <c r="AN1614" s="309"/>
      <c r="AO1614" s="309"/>
      <c r="AP1614" s="309"/>
      <c r="AQ1614" s="309"/>
      <c r="AR1614" s="309"/>
      <c r="AS1614" s="309"/>
      <c r="AT1614" s="309"/>
      <c r="AU1614" s="309"/>
      <c r="AV1614" s="309"/>
      <c r="AW1614" s="309"/>
      <c r="AX1614" s="309"/>
      <c r="AY1614" s="309"/>
      <c r="AZ1614" s="309"/>
      <c r="BA1614" s="309"/>
      <c r="BB1614" s="309"/>
      <c r="BC1614" s="309"/>
      <c r="BD1614" s="309"/>
      <c r="BE1614" s="309"/>
      <c r="BF1614" s="309"/>
      <c r="BG1614" s="309"/>
      <c r="BH1614" s="309"/>
      <c r="BI1614" s="309"/>
      <c r="BJ1614" s="309"/>
      <c r="BK1614" s="309"/>
      <c r="BL1614" s="309"/>
      <c r="BM1614" s="309"/>
      <c r="BN1614" s="309"/>
      <c r="BO1614" s="309"/>
      <c r="BP1614" s="309"/>
      <c r="BQ1614" s="309"/>
      <c r="BR1614" s="309"/>
      <c r="BS1614" s="309"/>
      <c r="BT1614" s="309"/>
      <c r="BU1614" s="309"/>
      <c r="BV1614" s="309"/>
      <c r="BW1614" s="309"/>
      <c r="BX1614" s="309"/>
      <c r="BY1614" s="309"/>
      <c r="BZ1614" s="309"/>
      <c r="CA1614" s="309"/>
      <c r="CB1614" s="309"/>
      <c r="CC1614" s="309"/>
      <c r="CD1614" s="309"/>
      <c r="CE1614" s="309"/>
      <c r="CF1614" s="309"/>
      <c r="CG1614" s="309"/>
      <c r="CH1614" s="309"/>
      <c r="CI1614" s="309"/>
      <c r="CJ1614" s="309"/>
      <c r="CK1614" s="309"/>
      <c r="CL1614" s="309"/>
      <c r="CM1614" s="309"/>
    </row>
    <row r="1615" spans="1:91" s="245" customFormat="1" x14ac:dyDescent="0.2">
      <c r="A1615" s="299"/>
      <c r="B1615" s="299"/>
      <c r="C1615" s="133"/>
      <c r="D1615" s="134"/>
      <c r="E1615" s="135"/>
      <c r="F1615" s="309"/>
      <c r="G1615" s="309"/>
      <c r="H1615" s="137"/>
      <c r="I1615" s="309"/>
      <c r="J1615" s="138"/>
      <c r="K1615" s="309"/>
      <c r="L1615" s="139"/>
      <c r="M1615" s="309"/>
      <c r="N1615" s="134"/>
      <c r="O1615" s="309"/>
      <c r="P1615" s="309"/>
      <c r="Q1615" s="152"/>
      <c r="R1615" s="309"/>
      <c r="S1615" s="309"/>
      <c r="T1615" s="309"/>
      <c r="U1615" s="309"/>
      <c r="V1615" s="309"/>
      <c r="W1615" s="309"/>
      <c r="X1615" s="309"/>
      <c r="Y1615" s="309"/>
      <c r="Z1615" s="309"/>
      <c r="AA1615" s="309"/>
      <c r="AB1615" s="309"/>
      <c r="AC1615" s="309"/>
      <c r="AD1615" s="309"/>
      <c r="AE1615" s="309"/>
      <c r="AF1615" s="309"/>
      <c r="AG1615" s="309"/>
      <c r="AH1615" s="309"/>
      <c r="AI1615" s="309"/>
      <c r="AJ1615" s="309"/>
      <c r="AK1615" s="309"/>
      <c r="AL1615" s="309"/>
      <c r="AM1615" s="309"/>
      <c r="AN1615" s="309"/>
      <c r="AO1615" s="309"/>
      <c r="AP1615" s="309"/>
      <c r="AQ1615" s="309"/>
      <c r="AR1615" s="309"/>
      <c r="AS1615" s="309"/>
      <c r="AT1615" s="309"/>
      <c r="AU1615" s="309"/>
      <c r="AV1615" s="309"/>
      <c r="AW1615" s="309"/>
      <c r="AX1615" s="309"/>
      <c r="AY1615" s="309"/>
      <c r="AZ1615" s="309"/>
      <c r="BA1615" s="309"/>
      <c r="BB1615" s="309"/>
      <c r="BC1615" s="309"/>
      <c r="BD1615" s="309"/>
      <c r="BE1615" s="309"/>
      <c r="BF1615" s="309"/>
      <c r="BG1615" s="309"/>
      <c r="BH1615" s="309"/>
      <c r="BI1615" s="309"/>
      <c r="BJ1615" s="309"/>
      <c r="BK1615" s="309"/>
      <c r="BL1615" s="309"/>
      <c r="BM1615" s="309"/>
      <c r="BN1615" s="309"/>
      <c r="BO1615" s="309"/>
      <c r="BP1615" s="309"/>
      <c r="BQ1615" s="309"/>
      <c r="BR1615" s="309"/>
      <c r="BS1615" s="309"/>
      <c r="BT1615" s="309"/>
      <c r="BU1615" s="309"/>
      <c r="BV1615" s="309"/>
      <c r="BW1615" s="309"/>
      <c r="BX1615" s="309"/>
      <c r="BY1615" s="309"/>
      <c r="BZ1615" s="309"/>
      <c r="CA1615" s="309"/>
      <c r="CB1615" s="309"/>
      <c r="CC1615" s="309"/>
      <c r="CD1615" s="309"/>
      <c r="CE1615" s="309"/>
      <c r="CF1615" s="309"/>
      <c r="CG1615" s="309"/>
      <c r="CH1615" s="309"/>
      <c r="CI1615" s="309"/>
      <c r="CJ1615" s="309"/>
      <c r="CK1615" s="309"/>
      <c r="CL1615" s="309"/>
      <c r="CM1615" s="309"/>
    </row>
    <row r="1616" spans="1:91" s="245" customFormat="1" x14ac:dyDescent="0.2">
      <c r="A1616" s="299"/>
      <c r="B1616" s="299"/>
      <c r="C1616" s="133"/>
      <c r="D1616" s="134"/>
      <c r="E1616" s="135"/>
      <c r="F1616" s="309"/>
      <c r="G1616" s="309"/>
      <c r="H1616" s="137"/>
      <c r="I1616" s="309"/>
      <c r="J1616" s="138"/>
      <c r="K1616" s="309"/>
      <c r="L1616" s="139"/>
      <c r="M1616" s="309"/>
      <c r="N1616" s="134"/>
      <c r="O1616" s="309"/>
      <c r="P1616" s="309"/>
      <c r="Q1616" s="309"/>
      <c r="R1616" s="309"/>
      <c r="S1616" s="309"/>
      <c r="T1616" s="309"/>
      <c r="U1616" s="309"/>
      <c r="V1616" s="309"/>
      <c r="W1616" s="309"/>
      <c r="X1616" s="309"/>
      <c r="Y1616" s="309"/>
      <c r="Z1616" s="309"/>
      <c r="AA1616" s="309"/>
      <c r="AB1616" s="309"/>
      <c r="AC1616" s="309"/>
      <c r="AD1616" s="309"/>
      <c r="AE1616" s="309"/>
      <c r="AF1616" s="309"/>
      <c r="AG1616" s="309"/>
      <c r="AH1616" s="309"/>
      <c r="AI1616" s="309"/>
      <c r="AJ1616" s="309"/>
      <c r="AK1616" s="309"/>
      <c r="AL1616" s="309"/>
      <c r="AM1616" s="309"/>
      <c r="AN1616" s="309"/>
      <c r="AO1616" s="309"/>
      <c r="AP1616" s="309"/>
      <c r="AQ1616" s="309"/>
      <c r="AR1616" s="309"/>
      <c r="AS1616" s="309"/>
      <c r="AT1616" s="309"/>
      <c r="AU1616" s="309"/>
      <c r="AV1616" s="309"/>
      <c r="AW1616" s="309"/>
      <c r="AX1616" s="309"/>
      <c r="AY1616" s="309"/>
      <c r="AZ1616" s="309"/>
      <c r="BA1616" s="309"/>
      <c r="BB1616" s="309"/>
      <c r="BC1616" s="309"/>
      <c r="BD1616" s="309"/>
      <c r="BE1616" s="309"/>
      <c r="BF1616" s="309"/>
      <c r="BG1616" s="309"/>
      <c r="BH1616" s="309"/>
      <c r="BI1616" s="309"/>
      <c r="BJ1616" s="309"/>
      <c r="BK1616" s="309"/>
      <c r="BL1616" s="309"/>
      <c r="BM1616" s="309"/>
      <c r="BN1616" s="309"/>
      <c r="BO1616" s="309"/>
      <c r="BP1616" s="309"/>
      <c r="BQ1616" s="309"/>
      <c r="BR1616" s="309"/>
      <c r="BS1616" s="309"/>
      <c r="BT1616" s="309"/>
      <c r="BU1616" s="309"/>
      <c r="BV1616" s="309"/>
      <c r="BW1616" s="309"/>
      <c r="BX1616" s="309"/>
      <c r="BY1616" s="309"/>
      <c r="BZ1616" s="309"/>
      <c r="CA1616" s="309"/>
      <c r="CB1616" s="309"/>
      <c r="CC1616" s="309"/>
      <c r="CD1616" s="309"/>
      <c r="CE1616" s="309"/>
      <c r="CF1616" s="309"/>
      <c r="CG1616" s="309"/>
      <c r="CH1616" s="309"/>
      <c r="CI1616" s="309"/>
      <c r="CJ1616" s="309"/>
      <c r="CK1616" s="309"/>
      <c r="CL1616" s="309"/>
      <c r="CM1616" s="309"/>
    </row>
    <row r="1617" spans="1:91" s="245" customFormat="1" x14ac:dyDescent="0.2">
      <c r="A1617" s="299"/>
      <c r="B1617" s="299"/>
      <c r="C1617" s="133"/>
      <c r="D1617" s="134"/>
      <c r="E1617" s="135"/>
      <c r="F1617" s="309"/>
      <c r="G1617" s="309"/>
      <c r="H1617" s="137"/>
      <c r="I1617" s="309"/>
      <c r="J1617" s="138"/>
      <c r="K1617" s="309"/>
      <c r="L1617" s="139"/>
      <c r="M1617" s="309"/>
      <c r="N1617" s="134"/>
      <c r="O1617" s="309"/>
      <c r="P1617" s="309"/>
      <c r="Q1617" s="309"/>
      <c r="R1617" s="309"/>
      <c r="S1617" s="309"/>
      <c r="T1617" s="309"/>
      <c r="U1617" s="309"/>
      <c r="V1617" s="309"/>
      <c r="W1617" s="309"/>
      <c r="X1617" s="309"/>
      <c r="Y1617" s="309"/>
      <c r="Z1617" s="309"/>
      <c r="AA1617" s="309"/>
      <c r="AB1617" s="309"/>
      <c r="AC1617" s="309"/>
      <c r="AD1617" s="309"/>
      <c r="AE1617" s="309"/>
      <c r="AF1617" s="309"/>
      <c r="AG1617" s="309"/>
      <c r="AH1617" s="309"/>
      <c r="AI1617" s="309"/>
      <c r="AJ1617" s="309"/>
      <c r="AK1617" s="309"/>
      <c r="AL1617" s="309"/>
      <c r="AM1617" s="309"/>
      <c r="AN1617" s="309"/>
      <c r="AO1617" s="309"/>
      <c r="AP1617" s="309"/>
      <c r="AQ1617" s="309"/>
      <c r="AR1617" s="309"/>
      <c r="AS1617" s="309"/>
      <c r="AT1617" s="309"/>
      <c r="AU1617" s="309"/>
      <c r="AV1617" s="309"/>
      <c r="AW1617" s="309"/>
      <c r="AX1617" s="309"/>
      <c r="AY1617" s="309"/>
      <c r="AZ1617" s="309"/>
      <c r="BA1617" s="309"/>
      <c r="BB1617" s="309"/>
      <c r="BC1617" s="309"/>
      <c r="BD1617" s="309"/>
      <c r="BE1617" s="309"/>
      <c r="BF1617" s="309"/>
      <c r="BG1617" s="309"/>
      <c r="BH1617" s="309"/>
      <c r="BI1617" s="309"/>
      <c r="BJ1617" s="309"/>
      <c r="BK1617" s="309"/>
      <c r="BL1617" s="309"/>
      <c r="BM1617" s="309"/>
      <c r="BN1617" s="309"/>
      <c r="BO1617" s="309"/>
      <c r="BP1617" s="309"/>
      <c r="BQ1617" s="309"/>
      <c r="BR1617" s="309"/>
      <c r="BS1617" s="309"/>
      <c r="BT1617" s="309"/>
      <c r="BU1617" s="309"/>
      <c r="BV1617" s="309"/>
      <c r="BW1617" s="309"/>
      <c r="BX1617" s="309"/>
      <c r="BY1617" s="309"/>
      <c r="BZ1617" s="309"/>
      <c r="CA1617" s="309"/>
      <c r="CB1617" s="309"/>
      <c r="CC1617" s="309"/>
      <c r="CD1617" s="309"/>
      <c r="CE1617" s="309"/>
      <c r="CF1617" s="309"/>
      <c r="CG1617" s="309"/>
      <c r="CH1617" s="309"/>
      <c r="CI1617" s="309"/>
      <c r="CJ1617" s="309"/>
      <c r="CK1617" s="309"/>
      <c r="CL1617" s="309"/>
      <c r="CM1617" s="309"/>
    </row>
    <row r="1618" spans="1:91" s="245" customFormat="1" x14ac:dyDescent="0.2">
      <c r="A1618" s="299"/>
      <c r="B1618" s="299"/>
      <c r="C1618" s="133"/>
      <c r="D1618" s="134"/>
      <c r="E1618" s="135"/>
      <c r="F1618" s="309"/>
      <c r="G1618" s="309"/>
      <c r="H1618" s="137"/>
      <c r="I1618" s="309"/>
      <c r="J1618" s="138"/>
      <c r="K1618" s="309"/>
      <c r="L1618" s="139"/>
      <c r="M1618" s="309"/>
      <c r="N1618" s="134"/>
      <c r="O1618" s="309"/>
      <c r="P1618" s="309"/>
      <c r="Q1618" s="309"/>
      <c r="R1618" s="309"/>
      <c r="S1618" s="309"/>
      <c r="T1618" s="309"/>
      <c r="U1618" s="309"/>
      <c r="V1618" s="309"/>
      <c r="W1618" s="309"/>
      <c r="X1618" s="309"/>
      <c r="Y1618" s="309"/>
      <c r="Z1618" s="309"/>
      <c r="AA1618" s="309"/>
      <c r="AB1618" s="309"/>
      <c r="AC1618" s="309"/>
      <c r="AD1618" s="309"/>
      <c r="AE1618" s="309"/>
      <c r="AF1618" s="309"/>
      <c r="AG1618" s="309"/>
      <c r="AH1618" s="309"/>
      <c r="AI1618" s="309"/>
      <c r="AJ1618" s="309"/>
      <c r="AK1618" s="309"/>
      <c r="AL1618" s="309"/>
      <c r="AM1618" s="309"/>
      <c r="AN1618" s="309"/>
      <c r="AO1618" s="309"/>
      <c r="AP1618" s="309"/>
      <c r="AQ1618" s="309"/>
      <c r="AR1618" s="309"/>
      <c r="AS1618" s="309"/>
      <c r="AT1618" s="309"/>
      <c r="AU1618" s="309"/>
      <c r="AV1618" s="309"/>
      <c r="AW1618" s="309"/>
      <c r="AX1618" s="309"/>
      <c r="AY1618" s="309"/>
      <c r="AZ1618" s="309"/>
      <c r="BA1618" s="309"/>
      <c r="BB1618" s="309"/>
      <c r="BC1618" s="309"/>
      <c r="BD1618" s="309"/>
      <c r="BE1618" s="309"/>
      <c r="BF1618" s="309"/>
      <c r="BG1618" s="309"/>
      <c r="BH1618" s="309"/>
      <c r="BI1618" s="309"/>
      <c r="BJ1618" s="309"/>
      <c r="BK1618" s="309"/>
      <c r="BL1618" s="309"/>
      <c r="BM1618" s="309"/>
      <c r="BN1618" s="309"/>
      <c r="BO1618" s="309"/>
      <c r="BP1618" s="309"/>
      <c r="BQ1618" s="309"/>
      <c r="BR1618" s="309"/>
      <c r="BS1618" s="309"/>
      <c r="BT1618" s="309"/>
      <c r="BU1618" s="309"/>
      <c r="BV1618" s="309"/>
      <c r="BW1618" s="309"/>
      <c r="BX1618" s="309"/>
      <c r="BY1618" s="309"/>
      <c r="BZ1618" s="309"/>
      <c r="CA1618" s="309"/>
      <c r="CB1618" s="309"/>
      <c r="CC1618" s="309"/>
      <c r="CD1618" s="309"/>
      <c r="CE1618" s="309"/>
      <c r="CF1618" s="309"/>
      <c r="CG1618" s="309"/>
      <c r="CH1618" s="309"/>
      <c r="CI1618" s="309"/>
      <c r="CJ1618" s="309"/>
      <c r="CK1618" s="309"/>
      <c r="CL1618" s="309"/>
      <c r="CM1618" s="309"/>
    </row>
    <row r="1619" spans="1:91" s="245" customFormat="1" x14ac:dyDescent="0.2">
      <c r="A1619" s="299"/>
      <c r="B1619" s="299"/>
      <c r="C1619" s="133"/>
      <c r="D1619" s="134"/>
      <c r="E1619" s="135"/>
      <c r="F1619" s="309"/>
      <c r="G1619" s="309"/>
      <c r="H1619" s="137"/>
      <c r="I1619" s="309"/>
      <c r="J1619" s="138"/>
      <c r="K1619" s="309"/>
      <c r="L1619" s="139"/>
      <c r="M1619" s="309"/>
      <c r="N1619" s="134"/>
      <c r="O1619" s="309"/>
      <c r="P1619" s="309"/>
      <c r="Q1619" s="309"/>
      <c r="R1619" s="309"/>
      <c r="S1619" s="309"/>
      <c r="T1619" s="309"/>
      <c r="U1619" s="309"/>
      <c r="V1619" s="309"/>
      <c r="W1619" s="309"/>
      <c r="X1619" s="309"/>
      <c r="Y1619" s="309"/>
      <c r="Z1619" s="309"/>
      <c r="AA1619" s="309"/>
      <c r="AB1619" s="309"/>
      <c r="AC1619" s="309"/>
      <c r="AD1619" s="309"/>
      <c r="AE1619" s="309"/>
      <c r="AF1619" s="309"/>
      <c r="AG1619" s="309"/>
      <c r="AH1619" s="309"/>
      <c r="AI1619" s="309"/>
      <c r="AJ1619" s="309"/>
      <c r="AK1619" s="309"/>
      <c r="AL1619" s="309"/>
      <c r="AM1619" s="309"/>
      <c r="AN1619" s="309"/>
      <c r="AO1619" s="309"/>
      <c r="AP1619" s="309"/>
      <c r="AQ1619" s="309"/>
      <c r="AR1619" s="309"/>
      <c r="AS1619" s="309"/>
      <c r="AT1619" s="309"/>
      <c r="AU1619" s="309"/>
      <c r="AV1619" s="309"/>
      <c r="AW1619" s="309"/>
      <c r="AX1619" s="309"/>
      <c r="AY1619" s="309"/>
      <c r="AZ1619" s="309"/>
      <c r="BA1619" s="309"/>
      <c r="BB1619" s="309"/>
      <c r="BC1619" s="309"/>
      <c r="BD1619" s="309"/>
      <c r="BE1619" s="309"/>
      <c r="BF1619" s="309"/>
      <c r="BG1619" s="309"/>
      <c r="BH1619" s="309"/>
      <c r="BI1619" s="309"/>
      <c r="BJ1619" s="309"/>
      <c r="BK1619" s="309"/>
      <c r="BL1619" s="309"/>
      <c r="BM1619" s="309"/>
      <c r="BN1619" s="309"/>
      <c r="BO1619" s="309"/>
      <c r="BP1619" s="309"/>
      <c r="BQ1619" s="309"/>
      <c r="BR1619" s="309"/>
      <c r="BS1619" s="309"/>
      <c r="BT1619" s="309"/>
      <c r="BU1619" s="309"/>
      <c r="BV1619" s="309"/>
      <c r="BW1619" s="309"/>
      <c r="BX1619" s="309"/>
      <c r="BY1619" s="309"/>
      <c r="BZ1619" s="309"/>
      <c r="CA1619" s="309"/>
      <c r="CB1619" s="309"/>
      <c r="CC1619" s="309"/>
      <c r="CD1619" s="309"/>
      <c r="CE1619" s="309"/>
      <c r="CF1619" s="309"/>
      <c r="CG1619" s="309"/>
      <c r="CH1619" s="309"/>
      <c r="CI1619" s="309"/>
      <c r="CJ1619" s="309"/>
      <c r="CK1619" s="309"/>
      <c r="CL1619" s="309"/>
      <c r="CM1619" s="309"/>
    </row>
    <row r="1620" spans="1:91" s="245" customFormat="1" x14ac:dyDescent="0.2">
      <c r="A1620" s="299"/>
      <c r="B1620" s="299"/>
      <c r="C1620" s="133"/>
      <c r="D1620" s="134"/>
      <c r="E1620" s="135"/>
      <c r="F1620" s="309"/>
      <c r="G1620" s="309"/>
      <c r="H1620" s="137"/>
      <c r="I1620" s="309"/>
      <c r="J1620" s="138"/>
      <c r="K1620" s="309"/>
      <c r="L1620" s="139"/>
      <c r="M1620" s="309"/>
      <c r="N1620" s="134"/>
      <c r="O1620" s="309"/>
      <c r="P1620" s="309"/>
      <c r="Q1620" s="309"/>
      <c r="R1620" s="309"/>
      <c r="S1620" s="309"/>
      <c r="T1620" s="309"/>
      <c r="U1620" s="309"/>
      <c r="V1620" s="309"/>
      <c r="W1620" s="309"/>
      <c r="X1620" s="309"/>
      <c r="Y1620" s="309"/>
      <c r="Z1620" s="309"/>
      <c r="AA1620" s="309"/>
      <c r="AB1620" s="309"/>
      <c r="AC1620" s="309"/>
      <c r="AD1620" s="309"/>
      <c r="AE1620" s="309"/>
      <c r="AF1620" s="309"/>
      <c r="AG1620" s="309"/>
      <c r="AH1620" s="309"/>
      <c r="AI1620" s="309"/>
      <c r="AJ1620" s="309"/>
      <c r="AK1620" s="309"/>
      <c r="AL1620" s="309"/>
      <c r="AM1620" s="309"/>
      <c r="AN1620" s="309"/>
      <c r="AO1620" s="309"/>
      <c r="AP1620" s="309"/>
      <c r="AQ1620" s="309"/>
      <c r="AR1620" s="309"/>
      <c r="AS1620" s="309"/>
      <c r="AT1620" s="309"/>
      <c r="AU1620" s="309"/>
      <c r="AV1620" s="309"/>
      <c r="AW1620" s="309"/>
      <c r="AX1620" s="309"/>
      <c r="AY1620" s="309"/>
      <c r="AZ1620" s="309"/>
      <c r="BA1620" s="309"/>
      <c r="BB1620" s="309"/>
      <c r="BC1620" s="309"/>
      <c r="BD1620" s="309"/>
      <c r="BE1620" s="309"/>
      <c r="BF1620" s="309"/>
      <c r="BG1620" s="309"/>
      <c r="BH1620" s="309"/>
      <c r="BI1620" s="309"/>
      <c r="BJ1620" s="309"/>
      <c r="BK1620" s="309"/>
      <c r="BL1620" s="309"/>
      <c r="BM1620" s="309"/>
      <c r="BN1620" s="309"/>
      <c r="BO1620" s="309"/>
      <c r="BP1620" s="309"/>
      <c r="BQ1620" s="309"/>
      <c r="BR1620" s="309"/>
      <c r="BS1620" s="309"/>
      <c r="BT1620" s="309"/>
      <c r="BU1620" s="309"/>
      <c r="BV1620" s="309"/>
      <c r="BW1620" s="309"/>
      <c r="BX1620" s="309"/>
      <c r="BY1620" s="309"/>
      <c r="BZ1620" s="309"/>
      <c r="CA1620" s="309"/>
      <c r="CB1620" s="309"/>
      <c r="CC1620" s="309"/>
      <c r="CD1620" s="309"/>
      <c r="CE1620" s="309"/>
      <c r="CF1620" s="309"/>
      <c r="CG1620" s="309"/>
      <c r="CH1620" s="309"/>
      <c r="CI1620" s="309"/>
      <c r="CJ1620" s="309"/>
      <c r="CK1620" s="309"/>
      <c r="CL1620" s="309"/>
      <c r="CM1620" s="309"/>
    </row>
    <row r="1621" spans="1:91" s="245" customFormat="1" x14ac:dyDescent="0.2">
      <c r="A1621" s="299"/>
      <c r="B1621" s="302"/>
      <c r="C1621" s="133"/>
      <c r="D1621" s="304"/>
      <c r="E1621" s="135"/>
      <c r="F1621" s="307"/>
      <c r="G1621" s="302"/>
      <c r="H1621" s="302"/>
      <c r="I1621" s="302"/>
      <c r="J1621" s="307"/>
      <c r="K1621" s="302"/>
      <c r="L1621" s="304"/>
      <c r="M1621" s="302"/>
      <c r="N1621" s="304"/>
      <c r="O1621" s="302"/>
      <c r="P1621" s="302"/>
      <c r="Q1621" s="302"/>
      <c r="R1621" s="302"/>
      <c r="S1621" s="302"/>
      <c r="T1621" s="302"/>
      <c r="U1621" s="302"/>
    </row>
    <row r="1622" spans="1:91" s="245" customFormat="1" x14ac:dyDescent="0.2">
      <c r="A1622" s="299"/>
      <c r="B1622" s="299"/>
      <c r="C1622" s="133"/>
      <c r="D1622" s="134"/>
      <c r="E1622" s="135"/>
      <c r="F1622" s="309"/>
      <c r="G1622" s="309"/>
      <c r="H1622" s="137"/>
      <c r="I1622" s="309"/>
      <c r="J1622" s="138"/>
      <c r="K1622" s="309"/>
      <c r="L1622" s="139"/>
      <c r="M1622" s="309"/>
      <c r="N1622" s="134"/>
      <c r="O1622" s="309"/>
      <c r="P1622" s="309"/>
      <c r="Q1622" s="309"/>
      <c r="R1622" s="309"/>
      <c r="S1622" s="309"/>
      <c r="T1622" s="309"/>
      <c r="U1622" s="309"/>
      <c r="V1622" s="309"/>
      <c r="W1622" s="309"/>
      <c r="X1622" s="309"/>
      <c r="Y1622" s="309"/>
      <c r="Z1622" s="309"/>
      <c r="AA1622" s="309"/>
      <c r="AB1622" s="309"/>
      <c r="AC1622" s="309"/>
      <c r="AD1622" s="309"/>
      <c r="AE1622" s="309"/>
      <c r="AF1622" s="309"/>
      <c r="AG1622" s="309"/>
      <c r="AH1622" s="309"/>
      <c r="AI1622" s="309"/>
      <c r="AJ1622" s="309"/>
      <c r="AK1622" s="309"/>
      <c r="AL1622" s="309"/>
      <c r="AM1622" s="309"/>
      <c r="AN1622" s="309"/>
      <c r="AO1622" s="309"/>
      <c r="AP1622" s="309"/>
      <c r="AQ1622" s="309"/>
      <c r="AR1622" s="309"/>
      <c r="AS1622" s="309"/>
      <c r="AT1622" s="309"/>
      <c r="AU1622" s="309"/>
      <c r="AV1622" s="309"/>
      <c r="AW1622" s="309"/>
      <c r="AX1622" s="309"/>
      <c r="AY1622" s="309"/>
      <c r="AZ1622" s="309"/>
      <c r="BA1622" s="309"/>
      <c r="BB1622" s="309"/>
      <c r="BC1622" s="309"/>
      <c r="BD1622" s="309"/>
      <c r="BE1622" s="309"/>
      <c r="BF1622" s="309"/>
      <c r="BG1622" s="309"/>
      <c r="BH1622" s="309"/>
      <c r="BI1622" s="309"/>
      <c r="BJ1622" s="309"/>
      <c r="BK1622" s="309"/>
      <c r="BL1622" s="309"/>
      <c r="BM1622" s="309"/>
      <c r="BN1622" s="309"/>
      <c r="BO1622" s="309"/>
      <c r="BP1622" s="309"/>
      <c r="BQ1622" s="309"/>
      <c r="BR1622" s="309"/>
      <c r="BS1622" s="309"/>
      <c r="BT1622" s="309"/>
      <c r="BU1622" s="309"/>
      <c r="BV1622" s="309"/>
      <c r="BW1622" s="309"/>
      <c r="BX1622" s="309"/>
      <c r="BY1622" s="309"/>
      <c r="BZ1622" s="309"/>
      <c r="CA1622" s="309"/>
      <c r="CB1622" s="309"/>
      <c r="CC1622" s="309"/>
      <c r="CD1622" s="309"/>
      <c r="CE1622" s="309"/>
      <c r="CF1622" s="309"/>
      <c r="CG1622" s="309"/>
      <c r="CH1622" s="309"/>
      <c r="CI1622" s="309"/>
      <c r="CJ1622" s="309"/>
      <c r="CK1622" s="309"/>
      <c r="CL1622" s="309"/>
      <c r="CM1622" s="309"/>
    </row>
    <row r="1623" spans="1:91" s="245" customFormat="1" x14ac:dyDescent="0.2">
      <c r="A1623" s="299"/>
      <c r="B1623" s="299"/>
      <c r="C1623" s="133"/>
      <c r="D1623" s="134"/>
      <c r="E1623" s="135"/>
      <c r="F1623" s="309"/>
      <c r="G1623" s="309"/>
      <c r="H1623" s="137"/>
      <c r="I1623" s="309"/>
      <c r="J1623" s="138"/>
      <c r="K1623" s="309"/>
      <c r="L1623" s="139"/>
      <c r="M1623" s="309"/>
      <c r="N1623" s="134"/>
      <c r="O1623" s="309"/>
      <c r="P1623" s="309"/>
      <c r="Q1623" s="309"/>
      <c r="R1623" s="309"/>
      <c r="S1623" s="309"/>
      <c r="T1623" s="309"/>
      <c r="U1623" s="309"/>
      <c r="V1623" s="309"/>
      <c r="W1623" s="309"/>
      <c r="X1623" s="309"/>
      <c r="Y1623" s="309"/>
      <c r="Z1623" s="309"/>
      <c r="AA1623" s="309"/>
      <c r="AB1623" s="309"/>
      <c r="AC1623" s="309"/>
      <c r="AD1623" s="309"/>
      <c r="AE1623" s="309"/>
      <c r="AF1623" s="309"/>
      <c r="AG1623" s="309"/>
      <c r="AH1623" s="309"/>
      <c r="AI1623" s="309"/>
      <c r="AJ1623" s="309"/>
      <c r="AK1623" s="309"/>
      <c r="AL1623" s="309"/>
      <c r="AM1623" s="309"/>
      <c r="AN1623" s="309"/>
      <c r="AO1623" s="309"/>
      <c r="AP1623" s="309"/>
      <c r="AQ1623" s="309"/>
      <c r="AR1623" s="309"/>
      <c r="AS1623" s="309"/>
      <c r="AT1623" s="309"/>
      <c r="AU1623" s="309"/>
      <c r="AV1623" s="309"/>
      <c r="AW1623" s="309"/>
      <c r="AX1623" s="309"/>
      <c r="AY1623" s="309"/>
      <c r="AZ1623" s="309"/>
      <c r="BA1623" s="309"/>
      <c r="BB1623" s="309"/>
      <c r="BC1623" s="309"/>
      <c r="BD1623" s="309"/>
      <c r="BE1623" s="309"/>
      <c r="BF1623" s="309"/>
      <c r="BG1623" s="309"/>
      <c r="BH1623" s="309"/>
      <c r="BI1623" s="309"/>
      <c r="BJ1623" s="309"/>
      <c r="BK1623" s="309"/>
      <c r="BL1623" s="309"/>
      <c r="BM1623" s="309"/>
      <c r="BN1623" s="309"/>
      <c r="BO1623" s="309"/>
      <c r="BP1623" s="309"/>
      <c r="BQ1623" s="309"/>
      <c r="BR1623" s="309"/>
      <c r="BS1623" s="309"/>
      <c r="BT1623" s="309"/>
      <c r="BU1623" s="309"/>
      <c r="BV1623" s="309"/>
      <c r="BW1623" s="309"/>
      <c r="BX1623" s="309"/>
      <c r="BY1623" s="309"/>
      <c r="BZ1623" s="309"/>
      <c r="CA1623" s="309"/>
      <c r="CB1623" s="309"/>
      <c r="CC1623" s="309"/>
      <c r="CD1623" s="309"/>
      <c r="CE1623" s="309"/>
      <c r="CF1623" s="309"/>
      <c r="CG1623" s="309"/>
      <c r="CH1623" s="309"/>
      <c r="CI1623" s="309"/>
      <c r="CJ1623" s="309"/>
      <c r="CK1623" s="309"/>
      <c r="CL1623" s="309"/>
      <c r="CM1623" s="309"/>
    </row>
    <row r="1624" spans="1:91" s="245" customFormat="1" x14ac:dyDescent="0.2">
      <c r="A1624" s="299"/>
      <c r="B1624" s="302"/>
      <c r="C1624" s="133"/>
      <c r="D1624" s="134"/>
      <c r="E1624" s="135"/>
      <c r="F1624" s="309"/>
      <c r="G1624" s="309"/>
      <c r="H1624" s="137"/>
      <c r="I1624" s="309"/>
      <c r="J1624" s="138"/>
      <c r="K1624" s="309"/>
      <c r="L1624" s="139"/>
      <c r="M1624" s="309"/>
      <c r="N1624" s="134"/>
      <c r="O1624" s="309"/>
      <c r="P1624" s="309"/>
      <c r="Q1624" s="309"/>
      <c r="R1624" s="309"/>
      <c r="S1624" s="309"/>
      <c r="T1624" s="309"/>
      <c r="U1624" s="309"/>
      <c r="V1624" s="300"/>
      <c r="W1624" s="300"/>
      <c r="X1624" s="300"/>
      <c r="Y1624" s="300"/>
      <c r="Z1624" s="300"/>
      <c r="AA1624" s="300"/>
      <c r="AB1624" s="300"/>
      <c r="AC1624" s="300"/>
      <c r="AD1624" s="300"/>
      <c r="AE1624" s="300"/>
      <c r="AF1624" s="300"/>
      <c r="AG1624" s="300"/>
      <c r="AH1624" s="300"/>
      <c r="AI1624" s="300"/>
      <c r="AJ1624" s="300"/>
      <c r="AK1624" s="300"/>
      <c r="AL1624" s="300"/>
      <c r="AM1624" s="300"/>
      <c r="AN1624" s="300"/>
      <c r="AO1624" s="300"/>
      <c r="AP1624" s="300"/>
      <c r="AQ1624" s="300"/>
      <c r="AR1624" s="300"/>
      <c r="AS1624" s="300"/>
      <c r="AT1624" s="300"/>
      <c r="AU1624" s="300"/>
      <c r="AV1624" s="300"/>
      <c r="AW1624" s="300"/>
      <c r="AX1624" s="300"/>
      <c r="AY1624" s="300"/>
      <c r="AZ1624" s="300"/>
      <c r="BA1624" s="300"/>
      <c r="BB1624" s="300"/>
      <c r="BC1624" s="300"/>
      <c r="BD1624" s="300"/>
      <c r="BE1624" s="300"/>
      <c r="BF1624" s="300"/>
      <c r="BG1624" s="300"/>
      <c r="BH1624" s="300"/>
      <c r="BI1624" s="300"/>
      <c r="BJ1624" s="300"/>
      <c r="BK1624" s="300"/>
      <c r="BL1624" s="300"/>
      <c r="BM1624" s="300"/>
      <c r="BN1624" s="300"/>
      <c r="BO1624" s="300"/>
      <c r="BP1624" s="300"/>
      <c r="BQ1624" s="300"/>
      <c r="BR1624" s="300"/>
      <c r="BS1624" s="300"/>
      <c r="BT1624" s="300"/>
      <c r="BU1624" s="300"/>
      <c r="BV1624" s="300"/>
      <c r="BW1624" s="300"/>
      <c r="BX1624" s="300"/>
      <c r="BY1624" s="300"/>
      <c r="BZ1624" s="300"/>
      <c r="CA1624" s="300"/>
      <c r="CB1624" s="300"/>
      <c r="CC1624" s="300"/>
      <c r="CD1624" s="300"/>
      <c r="CE1624" s="300"/>
      <c r="CF1624" s="300"/>
      <c r="CG1624" s="300"/>
      <c r="CH1624" s="300"/>
      <c r="CI1624" s="300"/>
      <c r="CJ1624" s="300"/>
      <c r="CK1624" s="300"/>
      <c r="CL1624" s="300"/>
      <c r="CM1624" s="300"/>
    </row>
    <row r="1625" spans="1:91" s="245" customFormat="1" x14ac:dyDescent="0.2">
      <c r="A1625" s="299"/>
      <c r="B1625" s="299"/>
      <c r="C1625" s="133"/>
      <c r="D1625" s="134"/>
      <c r="E1625" s="135"/>
      <c r="F1625" s="309"/>
      <c r="G1625" s="309"/>
      <c r="H1625" s="137"/>
      <c r="I1625" s="309"/>
      <c r="J1625" s="138"/>
      <c r="K1625" s="309"/>
      <c r="L1625" s="139"/>
      <c r="M1625" s="309"/>
      <c r="N1625" s="134"/>
      <c r="O1625" s="309"/>
      <c r="P1625" s="309"/>
      <c r="Q1625" s="309"/>
      <c r="R1625" s="309"/>
      <c r="S1625" s="309"/>
      <c r="T1625" s="309"/>
      <c r="U1625" s="300"/>
      <c r="V1625" s="300"/>
      <c r="W1625" s="300"/>
      <c r="X1625" s="300"/>
      <c r="Y1625" s="300"/>
      <c r="Z1625" s="300"/>
      <c r="AA1625" s="300"/>
      <c r="AB1625" s="300"/>
      <c r="AC1625" s="300"/>
      <c r="AD1625" s="300"/>
      <c r="AE1625" s="300"/>
      <c r="AF1625" s="300"/>
      <c r="AG1625" s="300"/>
      <c r="AH1625" s="300"/>
      <c r="AI1625" s="300"/>
      <c r="AJ1625" s="300"/>
      <c r="AK1625" s="300"/>
      <c r="AL1625" s="300"/>
      <c r="AM1625" s="300"/>
      <c r="AN1625" s="300"/>
      <c r="AO1625" s="300"/>
      <c r="AP1625" s="300"/>
      <c r="AQ1625" s="300"/>
      <c r="AR1625" s="300"/>
      <c r="AS1625" s="300"/>
      <c r="AT1625" s="300"/>
      <c r="AU1625" s="300"/>
      <c r="AV1625" s="300"/>
      <c r="AW1625" s="300"/>
      <c r="AX1625" s="300"/>
      <c r="AY1625" s="300"/>
      <c r="AZ1625" s="300"/>
      <c r="BA1625" s="300"/>
      <c r="BB1625" s="300"/>
      <c r="BC1625" s="300"/>
      <c r="BD1625" s="300"/>
      <c r="BE1625" s="300"/>
      <c r="BF1625" s="300"/>
      <c r="BG1625" s="300"/>
      <c r="BH1625" s="300"/>
      <c r="BI1625" s="300"/>
      <c r="BJ1625" s="300"/>
      <c r="BK1625" s="300"/>
      <c r="BL1625" s="300"/>
      <c r="BM1625" s="300"/>
      <c r="BN1625" s="300"/>
      <c r="BO1625" s="300"/>
      <c r="BP1625" s="300"/>
      <c r="BQ1625" s="300"/>
      <c r="BR1625" s="300"/>
      <c r="BS1625" s="300"/>
      <c r="BT1625" s="300"/>
      <c r="BU1625" s="300"/>
      <c r="BV1625" s="300"/>
      <c r="BW1625" s="300"/>
      <c r="BX1625" s="300"/>
      <c r="BY1625" s="300"/>
      <c r="BZ1625" s="300"/>
      <c r="CA1625" s="300"/>
      <c r="CB1625" s="300"/>
      <c r="CC1625" s="300"/>
      <c r="CD1625" s="300"/>
      <c r="CE1625" s="300"/>
      <c r="CF1625" s="300"/>
      <c r="CG1625" s="300"/>
      <c r="CH1625" s="300"/>
      <c r="CI1625" s="300"/>
      <c r="CJ1625" s="300"/>
      <c r="CK1625" s="300"/>
      <c r="CL1625" s="300"/>
      <c r="CM1625" s="300"/>
    </row>
    <row r="1626" spans="1:91" s="245" customFormat="1" x14ac:dyDescent="0.2">
      <c r="A1626" s="299"/>
      <c r="B1626" s="299"/>
      <c r="C1626" s="133"/>
      <c r="D1626" s="134"/>
      <c r="E1626" s="135"/>
      <c r="F1626" s="309"/>
      <c r="G1626" s="309"/>
      <c r="H1626" s="137"/>
      <c r="I1626" s="309"/>
      <c r="J1626" s="138"/>
      <c r="K1626" s="309"/>
      <c r="L1626" s="139"/>
      <c r="M1626" s="309"/>
      <c r="N1626" s="134"/>
      <c r="O1626" s="309"/>
      <c r="P1626" s="309"/>
      <c r="Q1626" s="309"/>
      <c r="R1626" s="309"/>
      <c r="S1626" s="309"/>
      <c r="T1626" s="309"/>
      <c r="U1626" s="300"/>
      <c r="V1626" s="300"/>
      <c r="W1626" s="300"/>
      <c r="X1626" s="300"/>
      <c r="Y1626" s="300"/>
      <c r="Z1626" s="300"/>
      <c r="AA1626" s="300"/>
      <c r="AB1626" s="300"/>
      <c r="AC1626" s="300"/>
      <c r="AD1626" s="300"/>
      <c r="AE1626" s="300"/>
      <c r="AF1626" s="300"/>
      <c r="AG1626" s="300"/>
      <c r="AH1626" s="300"/>
      <c r="AI1626" s="300"/>
      <c r="AJ1626" s="300"/>
      <c r="AK1626" s="300"/>
      <c r="AL1626" s="300"/>
      <c r="AM1626" s="300"/>
      <c r="AN1626" s="300"/>
      <c r="AO1626" s="300"/>
      <c r="AP1626" s="300"/>
      <c r="AQ1626" s="300"/>
      <c r="AR1626" s="300"/>
      <c r="AS1626" s="300"/>
      <c r="AT1626" s="300"/>
      <c r="AU1626" s="300"/>
      <c r="AV1626" s="300"/>
      <c r="AW1626" s="300"/>
      <c r="AX1626" s="300"/>
      <c r="AY1626" s="300"/>
      <c r="AZ1626" s="300"/>
      <c r="BA1626" s="300"/>
      <c r="BB1626" s="300"/>
      <c r="BC1626" s="300"/>
      <c r="BD1626" s="300"/>
      <c r="BE1626" s="300"/>
      <c r="BF1626" s="300"/>
      <c r="BG1626" s="300"/>
      <c r="BH1626" s="300"/>
      <c r="BI1626" s="300"/>
      <c r="BJ1626" s="300"/>
      <c r="BK1626" s="300"/>
      <c r="BL1626" s="300"/>
      <c r="BM1626" s="300"/>
      <c r="BN1626" s="300"/>
      <c r="BO1626" s="300"/>
      <c r="BP1626" s="300"/>
      <c r="BQ1626" s="300"/>
      <c r="BR1626" s="300"/>
      <c r="BS1626" s="300"/>
      <c r="BT1626" s="300"/>
      <c r="BU1626" s="300"/>
      <c r="BV1626" s="300"/>
      <c r="BW1626" s="300"/>
      <c r="BX1626" s="300"/>
      <c r="BY1626" s="300"/>
      <c r="BZ1626" s="300"/>
      <c r="CA1626" s="300"/>
      <c r="CB1626" s="300"/>
      <c r="CC1626" s="300"/>
      <c r="CD1626" s="300"/>
      <c r="CE1626" s="300"/>
      <c r="CF1626" s="300"/>
      <c r="CG1626" s="300"/>
      <c r="CH1626" s="300"/>
      <c r="CI1626" s="300"/>
      <c r="CJ1626" s="300"/>
      <c r="CK1626" s="300"/>
      <c r="CL1626" s="300"/>
      <c r="CM1626" s="300"/>
    </row>
    <row r="1627" spans="1:91" s="245" customFormat="1" x14ac:dyDescent="0.2">
      <c r="A1627" s="299"/>
      <c r="B1627" s="299"/>
      <c r="C1627" s="133"/>
      <c r="D1627" s="134"/>
      <c r="E1627" s="135"/>
      <c r="F1627" s="309"/>
      <c r="G1627" s="309"/>
      <c r="H1627" s="137"/>
      <c r="I1627" s="309"/>
      <c r="J1627" s="138"/>
      <c r="K1627" s="309"/>
      <c r="L1627" s="139"/>
      <c r="M1627" s="309"/>
      <c r="N1627" s="134"/>
      <c r="O1627" s="309"/>
      <c r="P1627" s="309"/>
      <c r="Q1627" s="309"/>
      <c r="R1627" s="309"/>
      <c r="S1627" s="309"/>
      <c r="T1627" s="309"/>
      <c r="U1627" s="300"/>
      <c r="V1627" s="300"/>
      <c r="W1627" s="300"/>
      <c r="X1627" s="300"/>
      <c r="Y1627" s="300"/>
      <c r="Z1627" s="300"/>
      <c r="AA1627" s="300"/>
      <c r="AB1627" s="300"/>
      <c r="AC1627" s="300"/>
      <c r="AD1627" s="300"/>
      <c r="AE1627" s="300"/>
      <c r="AF1627" s="300"/>
      <c r="AG1627" s="300"/>
      <c r="AH1627" s="300"/>
      <c r="AI1627" s="300"/>
      <c r="AJ1627" s="300"/>
      <c r="AK1627" s="300"/>
      <c r="AL1627" s="300"/>
      <c r="AM1627" s="300"/>
      <c r="AN1627" s="300"/>
      <c r="AO1627" s="300"/>
      <c r="AP1627" s="300"/>
      <c r="AQ1627" s="300"/>
      <c r="AR1627" s="300"/>
      <c r="AS1627" s="300"/>
      <c r="AT1627" s="300"/>
      <c r="AU1627" s="300"/>
      <c r="AV1627" s="300"/>
      <c r="AW1627" s="300"/>
      <c r="AX1627" s="300"/>
      <c r="AY1627" s="300"/>
      <c r="AZ1627" s="300"/>
      <c r="BA1627" s="300"/>
      <c r="BB1627" s="300"/>
      <c r="BC1627" s="300"/>
      <c r="BD1627" s="300"/>
      <c r="BE1627" s="300"/>
      <c r="BF1627" s="300"/>
      <c r="BG1627" s="300"/>
      <c r="BH1627" s="300"/>
      <c r="BI1627" s="300"/>
      <c r="BJ1627" s="300"/>
      <c r="BK1627" s="300"/>
      <c r="BL1627" s="300"/>
      <c r="BM1627" s="300"/>
      <c r="BN1627" s="300"/>
      <c r="BO1627" s="300"/>
      <c r="BP1627" s="300"/>
      <c r="BQ1627" s="300"/>
      <c r="BR1627" s="300"/>
      <c r="BS1627" s="300"/>
      <c r="BT1627" s="300"/>
      <c r="BU1627" s="300"/>
      <c r="BV1627" s="300"/>
      <c r="BW1627" s="300"/>
      <c r="BX1627" s="300"/>
      <c r="BY1627" s="300"/>
      <c r="BZ1627" s="300"/>
      <c r="CA1627" s="300"/>
      <c r="CB1627" s="300"/>
      <c r="CC1627" s="300"/>
      <c r="CD1627" s="300"/>
      <c r="CE1627" s="300"/>
      <c r="CF1627" s="300"/>
      <c r="CG1627" s="300"/>
      <c r="CH1627" s="300"/>
      <c r="CI1627" s="300"/>
      <c r="CJ1627" s="300"/>
      <c r="CK1627" s="300"/>
      <c r="CL1627" s="300"/>
      <c r="CM1627" s="300"/>
    </row>
    <row r="1628" spans="1:91" s="245" customFormat="1" x14ac:dyDescent="0.2">
      <c r="A1628" s="299"/>
      <c r="B1628" s="299"/>
      <c r="C1628" s="133"/>
      <c r="D1628" s="134"/>
      <c r="E1628" s="135"/>
      <c r="F1628" s="309"/>
      <c r="G1628" s="309"/>
      <c r="H1628" s="137"/>
      <c r="I1628" s="309"/>
      <c r="J1628" s="138"/>
      <c r="K1628" s="309"/>
      <c r="L1628" s="139"/>
      <c r="M1628" s="309"/>
      <c r="N1628" s="134"/>
      <c r="O1628" s="309"/>
      <c r="P1628" s="309"/>
      <c r="Q1628" s="152"/>
      <c r="R1628" s="309"/>
      <c r="S1628" s="309"/>
      <c r="T1628" s="309"/>
      <c r="U1628" s="300"/>
      <c r="V1628" s="300"/>
      <c r="W1628" s="300"/>
      <c r="X1628" s="300"/>
      <c r="Y1628" s="300"/>
      <c r="Z1628" s="300"/>
      <c r="AA1628" s="300"/>
      <c r="AB1628" s="300"/>
      <c r="AC1628" s="300"/>
      <c r="AD1628" s="300"/>
      <c r="AE1628" s="300"/>
      <c r="AF1628" s="300"/>
      <c r="AG1628" s="300"/>
      <c r="AH1628" s="300"/>
      <c r="AI1628" s="300"/>
      <c r="AJ1628" s="300"/>
      <c r="AK1628" s="300"/>
      <c r="AL1628" s="300"/>
      <c r="AM1628" s="300"/>
      <c r="AN1628" s="300"/>
      <c r="AO1628" s="300"/>
      <c r="AP1628" s="300"/>
      <c r="AQ1628" s="300"/>
      <c r="AR1628" s="300"/>
      <c r="AS1628" s="300"/>
      <c r="AT1628" s="300"/>
      <c r="AU1628" s="300"/>
      <c r="AV1628" s="300"/>
      <c r="AW1628" s="300"/>
      <c r="AX1628" s="300"/>
      <c r="AY1628" s="300"/>
      <c r="AZ1628" s="300"/>
      <c r="BA1628" s="300"/>
      <c r="BB1628" s="300"/>
      <c r="BC1628" s="300"/>
      <c r="BD1628" s="300"/>
      <c r="BE1628" s="300"/>
      <c r="BF1628" s="300"/>
      <c r="BG1628" s="300"/>
      <c r="BH1628" s="300"/>
      <c r="BI1628" s="300"/>
      <c r="BJ1628" s="300"/>
      <c r="BK1628" s="300"/>
      <c r="BL1628" s="300"/>
      <c r="BM1628" s="300"/>
      <c r="BN1628" s="300"/>
      <c r="BO1628" s="300"/>
      <c r="BP1628" s="300"/>
      <c r="BQ1628" s="300"/>
      <c r="BR1628" s="300"/>
      <c r="BS1628" s="300"/>
      <c r="BT1628" s="300"/>
      <c r="BU1628" s="300"/>
      <c r="BV1628" s="300"/>
      <c r="BW1628" s="300"/>
      <c r="BX1628" s="300"/>
      <c r="BY1628" s="300"/>
      <c r="BZ1628" s="300"/>
      <c r="CA1628" s="300"/>
      <c r="CB1628" s="300"/>
      <c r="CC1628" s="300"/>
      <c r="CD1628" s="300"/>
      <c r="CE1628" s="300"/>
      <c r="CF1628" s="300"/>
      <c r="CG1628" s="300"/>
      <c r="CH1628" s="300"/>
      <c r="CI1628" s="300"/>
      <c r="CJ1628" s="300"/>
      <c r="CK1628" s="300"/>
      <c r="CL1628" s="300"/>
      <c r="CM1628" s="300"/>
    </row>
    <row r="1629" spans="1:91" s="245" customFormat="1" x14ac:dyDescent="0.2">
      <c r="A1629" s="299"/>
      <c r="B1629" s="299"/>
      <c r="C1629" s="133"/>
      <c r="D1629" s="134"/>
      <c r="E1629" s="135"/>
      <c r="F1629" s="309"/>
      <c r="G1629" s="309"/>
      <c r="H1629" s="137"/>
      <c r="I1629" s="309"/>
      <c r="J1629" s="138"/>
      <c r="K1629" s="309"/>
      <c r="L1629" s="139"/>
      <c r="M1629" s="309"/>
      <c r="N1629" s="134"/>
      <c r="O1629" s="309"/>
      <c r="P1629" s="309"/>
      <c r="Q1629" s="309"/>
      <c r="R1629" s="309"/>
      <c r="S1629" s="309"/>
      <c r="T1629" s="309"/>
      <c r="U1629" s="300"/>
      <c r="V1629" s="300"/>
      <c r="W1629" s="300"/>
      <c r="X1629" s="300"/>
      <c r="Y1629" s="300"/>
      <c r="Z1629" s="300"/>
      <c r="AA1629" s="300"/>
      <c r="AB1629" s="300"/>
      <c r="AC1629" s="300"/>
      <c r="AD1629" s="300"/>
      <c r="AE1629" s="300"/>
      <c r="AF1629" s="300"/>
      <c r="AG1629" s="300"/>
      <c r="AH1629" s="300"/>
      <c r="AI1629" s="300"/>
      <c r="AJ1629" s="300"/>
      <c r="AK1629" s="300"/>
      <c r="AL1629" s="300"/>
      <c r="AM1629" s="300"/>
      <c r="AN1629" s="300"/>
      <c r="AO1629" s="300"/>
      <c r="AP1629" s="300"/>
      <c r="AQ1629" s="300"/>
      <c r="AR1629" s="300"/>
      <c r="AS1629" s="300"/>
      <c r="AT1629" s="300"/>
      <c r="AU1629" s="300"/>
      <c r="AV1629" s="300"/>
      <c r="AW1629" s="300"/>
      <c r="AX1629" s="300"/>
      <c r="AY1629" s="300"/>
      <c r="AZ1629" s="300"/>
      <c r="BA1629" s="300"/>
      <c r="BB1629" s="300"/>
      <c r="BC1629" s="300"/>
      <c r="BD1629" s="300"/>
      <c r="BE1629" s="300"/>
      <c r="BF1629" s="300"/>
      <c r="BG1629" s="300"/>
      <c r="BH1629" s="300"/>
      <c r="BI1629" s="300"/>
      <c r="BJ1629" s="300"/>
      <c r="BK1629" s="300"/>
      <c r="BL1629" s="300"/>
      <c r="BM1629" s="300"/>
      <c r="BN1629" s="300"/>
      <c r="BO1629" s="300"/>
      <c r="BP1629" s="300"/>
      <c r="BQ1629" s="300"/>
      <c r="BR1629" s="300"/>
      <c r="BS1629" s="300"/>
      <c r="BT1629" s="300"/>
      <c r="BU1629" s="300"/>
      <c r="BV1629" s="300"/>
      <c r="BW1629" s="300"/>
      <c r="BX1629" s="300"/>
      <c r="BY1629" s="300"/>
      <c r="BZ1629" s="300"/>
      <c r="CA1629" s="300"/>
      <c r="CB1629" s="300"/>
      <c r="CC1629" s="300"/>
      <c r="CD1629" s="300"/>
      <c r="CE1629" s="300"/>
      <c r="CF1629" s="300"/>
      <c r="CG1629" s="300"/>
      <c r="CH1629" s="300"/>
      <c r="CI1629" s="300"/>
      <c r="CJ1629" s="300"/>
      <c r="CK1629" s="300"/>
      <c r="CL1629" s="300"/>
      <c r="CM1629" s="300"/>
    </row>
    <row r="1630" spans="1:91" s="245" customFormat="1" x14ac:dyDescent="0.2">
      <c r="A1630" s="299"/>
      <c r="B1630" s="299"/>
      <c r="C1630" s="133"/>
      <c r="D1630" s="134"/>
      <c r="E1630" s="135"/>
      <c r="F1630" s="309"/>
      <c r="G1630" s="309"/>
      <c r="H1630" s="137"/>
      <c r="I1630" s="309"/>
      <c r="J1630" s="138"/>
      <c r="K1630" s="309"/>
      <c r="L1630" s="152"/>
      <c r="M1630" s="152"/>
      <c r="N1630" s="134"/>
      <c r="O1630" s="309"/>
      <c r="P1630" s="309"/>
      <c r="Q1630" s="309"/>
      <c r="R1630" s="309"/>
      <c r="S1630" s="309"/>
      <c r="T1630" s="309"/>
      <c r="U1630" s="309"/>
      <c r="V1630" s="309"/>
      <c r="W1630" s="300"/>
      <c r="X1630" s="300"/>
      <c r="Y1630" s="300"/>
      <c r="Z1630" s="300"/>
      <c r="AA1630" s="300"/>
      <c r="AB1630" s="300"/>
      <c r="AC1630" s="300"/>
      <c r="AD1630" s="300"/>
      <c r="AE1630" s="300"/>
      <c r="AF1630" s="300"/>
      <c r="AG1630" s="300"/>
      <c r="AH1630" s="300"/>
      <c r="AI1630" s="300"/>
      <c r="AJ1630" s="300"/>
      <c r="AK1630" s="300"/>
      <c r="AL1630" s="300"/>
      <c r="AM1630" s="300"/>
      <c r="AN1630" s="300"/>
      <c r="AO1630" s="300"/>
      <c r="AP1630" s="300"/>
      <c r="AQ1630" s="300"/>
      <c r="AR1630" s="300"/>
      <c r="AS1630" s="300"/>
      <c r="AT1630" s="300"/>
      <c r="AU1630" s="300"/>
      <c r="AV1630" s="300"/>
      <c r="AW1630" s="300"/>
      <c r="AX1630" s="300"/>
      <c r="AY1630" s="300"/>
      <c r="AZ1630" s="300"/>
      <c r="BA1630" s="300"/>
      <c r="BB1630" s="300"/>
      <c r="BC1630" s="300"/>
      <c r="BD1630" s="300"/>
      <c r="BE1630" s="300"/>
      <c r="BF1630" s="300"/>
      <c r="BG1630" s="300"/>
      <c r="BH1630" s="300"/>
      <c r="BI1630" s="300"/>
      <c r="BJ1630" s="300"/>
      <c r="BK1630" s="300"/>
      <c r="BL1630" s="300"/>
      <c r="BM1630" s="300"/>
      <c r="BN1630" s="300"/>
      <c r="BO1630" s="300"/>
      <c r="BP1630" s="300"/>
      <c r="BQ1630" s="300"/>
      <c r="BR1630" s="300"/>
      <c r="BS1630" s="300"/>
      <c r="BT1630" s="300"/>
      <c r="BU1630" s="300"/>
      <c r="BV1630" s="300"/>
      <c r="BW1630" s="300"/>
      <c r="BX1630" s="300"/>
      <c r="BY1630" s="300"/>
      <c r="BZ1630" s="300"/>
      <c r="CA1630" s="300"/>
      <c r="CB1630" s="300"/>
      <c r="CC1630" s="300"/>
      <c r="CD1630" s="300"/>
      <c r="CE1630" s="300"/>
      <c r="CF1630" s="300"/>
      <c r="CG1630" s="300"/>
      <c r="CH1630" s="300"/>
      <c r="CI1630" s="300"/>
      <c r="CJ1630" s="300"/>
      <c r="CK1630" s="300"/>
      <c r="CL1630" s="300"/>
      <c r="CM1630" s="300"/>
    </row>
    <row r="1631" spans="1:91" s="245" customFormat="1" x14ac:dyDescent="0.2">
      <c r="A1631" s="299"/>
      <c r="B1631" s="299"/>
      <c r="C1631" s="133"/>
      <c r="D1631" s="134"/>
      <c r="E1631" s="135"/>
      <c r="F1631" s="309"/>
      <c r="G1631" s="309"/>
      <c r="H1631" s="137"/>
      <c r="I1631" s="309"/>
      <c r="J1631" s="138"/>
      <c r="K1631" s="309"/>
      <c r="L1631" s="152"/>
      <c r="M1631" s="152"/>
      <c r="N1631" s="134"/>
      <c r="O1631" s="309"/>
      <c r="P1631" s="309"/>
      <c r="Q1631" s="309"/>
      <c r="R1631" s="309"/>
      <c r="S1631" s="309"/>
      <c r="T1631" s="309"/>
      <c r="U1631" s="309"/>
      <c r="V1631" s="309"/>
      <c r="W1631" s="300"/>
      <c r="X1631" s="300"/>
      <c r="Y1631" s="300"/>
      <c r="Z1631" s="300"/>
      <c r="AA1631" s="300"/>
      <c r="AB1631" s="300"/>
      <c r="AC1631" s="300"/>
      <c r="AD1631" s="300"/>
      <c r="AE1631" s="300"/>
      <c r="AF1631" s="300"/>
      <c r="AG1631" s="300"/>
      <c r="AH1631" s="300"/>
      <c r="AI1631" s="300"/>
      <c r="AJ1631" s="300"/>
      <c r="AK1631" s="300"/>
      <c r="AL1631" s="300"/>
      <c r="AM1631" s="300"/>
      <c r="AN1631" s="300"/>
      <c r="AO1631" s="300"/>
      <c r="AP1631" s="300"/>
      <c r="AQ1631" s="300"/>
      <c r="AR1631" s="300"/>
      <c r="AS1631" s="300"/>
      <c r="AT1631" s="300"/>
      <c r="AU1631" s="300"/>
      <c r="AV1631" s="300"/>
      <c r="AW1631" s="300"/>
      <c r="AX1631" s="300"/>
      <c r="AY1631" s="300"/>
      <c r="AZ1631" s="300"/>
      <c r="BA1631" s="300"/>
      <c r="BB1631" s="300"/>
      <c r="BC1631" s="300"/>
      <c r="BD1631" s="300"/>
      <c r="BE1631" s="300"/>
      <c r="BF1631" s="300"/>
      <c r="BG1631" s="300"/>
      <c r="BH1631" s="300"/>
      <c r="BI1631" s="300"/>
      <c r="BJ1631" s="300"/>
      <c r="BK1631" s="300"/>
      <c r="BL1631" s="300"/>
      <c r="BM1631" s="300"/>
      <c r="BN1631" s="300"/>
      <c r="BO1631" s="300"/>
      <c r="BP1631" s="300"/>
      <c r="BQ1631" s="300"/>
      <c r="BR1631" s="300"/>
      <c r="BS1631" s="300"/>
      <c r="BT1631" s="300"/>
      <c r="BU1631" s="300"/>
      <c r="BV1631" s="300"/>
      <c r="BW1631" s="300"/>
      <c r="BX1631" s="300"/>
      <c r="BY1631" s="300"/>
      <c r="BZ1631" s="300"/>
      <c r="CA1631" s="300"/>
      <c r="CB1631" s="300"/>
      <c r="CC1631" s="300"/>
      <c r="CD1631" s="300"/>
      <c r="CE1631" s="300"/>
      <c r="CF1631" s="300"/>
      <c r="CG1631" s="300"/>
      <c r="CH1631" s="300"/>
      <c r="CI1631" s="300"/>
      <c r="CJ1631" s="300"/>
      <c r="CK1631" s="300"/>
      <c r="CL1631" s="300"/>
      <c r="CM1631" s="300"/>
    </row>
    <row r="1632" spans="1:91" s="245" customFormat="1" x14ac:dyDescent="0.2">
      <c r="A1632" s="299"/>
      <c r="B1632" s="299"/>
      <c r="C1632" s="133"/>
      <c r="D1632" s="134"/>
      <c r="E1632" s="135"/>
      <c r="F1632" s="309"/>
      <c r="G1632" s="309"/>
      <c r="H1632" s="137"/>
      <c r="I1632" s="309"/>
      <c r="J1632" s="138"/>
      <c r="K1632" s="309"/>
      <c r="L1632" s="152"/>
      <c r="M1632" s="152"/>
      <c r="N1632" s="134"/>
      <c r="O1632" s="309"/>
      <c r="P1632" s="309"/>
      <c r="Q1632" s="309"/>
      <c r="R1632" s="309"/>
      <c r="S1632" s="309"/>
      <c r="T1632" s="309"/>
      <c r="U1632" s="309"/>
      <c r="V1632" s="309"/>
      <c r="W1632" s="300"/>
      <c r="X1632" s="300"/>
      <c r="Y1632" s="300"/>
      <c r="Z1632" s="300"/>
      <c r="AA1632" s="300"/>
      <c r="AB1632" s="300"/>
      <c r="AC1632" s="300"/>
      <c r="AD1632" s="300"/>
      <c r="AE1632" s="300"/>
      <c r="AF1632" s="300"/>
      <c r="AG1632" s="300"/>
      <c r="AH1632" s="300"/>
      <c r="AI1632" s="300"/>
      <c r="AJ1632" s="300"/>
      <c r="AK1632" s="300"/>
      <c r="AL1632" s="300"/>
      <c r="AM1632" s="300"/>
      <c r="AN1632" s="300"/>
      <c r="AO1632" s="300"/>
      <c r="AP1632" s="300"/>
      <c r="AQ1632" s="300"/>
      <c r="AR1632" s="300"/>
      <c r="AS1632" s="300"/>
      <c r="AT1632" s="300"/>
      <c r="AU1632" s="300"/>
      <c r="AV1632" s="300"/>
      <c r="AW1632" s="300"/>
      <c r="AX1632" s="300"/>
      <c r="AY1632" s="300"/>
      <c r="AZ1632" s="300"/>
      <c r="BA1632" s="300"/>
      <c r="BB1632" s="300"/>
      <c r="BC1632" s="300"/>
      <c r="BD1632" s="300"/>
      <c r="BE1632" s="300"/>
      <c r="BF1632" s="300"/>
      <c r="BG1632" s="300"/>
      <c r="BH1632" s="300"/>
      <c r="BI1632" s="300"/>
      <c r="BJ1632" s="300"/>
      <c r="BK1632" s="300"/>
      <c r="BL1632" s="300"/>
      <c r="BM1632" s="300"/>
      <c r="BN1632" s="300"/>
      <c r="BO1632" s="300"/>
      <c r="BP1632" s="300"/>
      <c r="BQ1632" s="300"/>
      <c r="BR1632" s="300"/>
      <c r="BS1632" s="300"/>
      <c r="BT1632" s="300"/>
      <c r="BU1632" s="300"/>
      <c r="BV1632" s="300"/>
      <c r="BW1632" s="300"/>
      <c r="BX1632" s="300"/>
      <c r="BY1632" s="300"/>
      <c r="BZ1632" s="300"/>
      <c r="CA1632" s="300"/>
      <c r="CB1632" s="300"/>
      <c r="CC1632" s="300"/>
      <c r="CD1632" s="300"/>
      <c r="CE1632" s="300"/>
      <c r="CF1632" s="300"/>
      <c r="CG1632" s="300"/>
      <c r="CH1632" s="300"/>
      <c r="CI1632" s="300"/>
      <c r="CJ1632" s="300"/>
      <c r="CK1632" s="300"/>
      <c r="CL1632" s="300"/>
      <c r="CM1632" s="300"/>
    </row>
    <row r="1633" spans="1:91" s="245" customFormat="1" x14ac:dyDescent="0.2">
      <c r="A1633" s="299"/>
      <c r="B1633" s="299"/>
      <c r="C1633" s="133"/>
      <c r="D1633" s="134"/>
      <c r="E1633" s="135"/>
      <c r="F1633" s="309"/>
      <c r="G1633" s="309"/>
      <c r="H1633" s="137"/>
      <c r="I1633" s="309"/>
      <c r="J1633" s="138"/>
      <c r="K1633" s="309"/>
      <c r="L1633" s="152"/>
      <c r="M1633" s="152"/>
      <c r="N1633" s="134"/>
      <c r="O1633" s="309"/>
      <c r="P1633" s="309"/>
      <c r="Q1633" s="309"/>
      <c r="R1633" s="309"/>
      <c r="S1633" s="309"/>
      <c r="T1633" s="309"/>
      <c r="U1633" s="309"/>
      <c r="V1633" s="309"/>
      <c r="W1633" s="300"/>
      <c r="X1633" s="300"/>
      <c r="Y1633" s="300"/>
      <c r="Z1633" s="300"/>
      <c r="AA1633" s="300"/>
      <c r="AB1633" s="300"/>
      <c r="AC1633" s="300"/>
      <c r="AD1633" s="300"/>
      <c r="AE1633" s="300"/>
      <c r="AF1633" s="300"/>
      <c r="AG1633" s="300"/>
      <c r="AH1633" s="300"/>
      <c r="AI1633" s="300"/>
      <c r="AJ1633" s="300"/>
      <c r="AK1633" s="300"/>
      <c r="AL1633" s="300"/>
      <c r="AM1633" s="300"/>
      <c r="AN1633" s="300"/>
      <c r="AO1633" s="300"/>
      <c r="AP1633" s="300"/>
      <c r="AQ1633" s="300"/>
      <c r="AR1633" s="300"/>
      <c r="AS1633" s="300"/>
      <c r="AT1633" s="300"/>
      <c r="AU1633" s="300"/>
      <c r="AV1633" s="300"/>
      <c r="AW1633" s="300"/>
      <c r="AX1633" s="300"/>
      <c r="AY1633" s="300"/>
      <c r="AZ1633" s="300"/>
      <c r="BA1633" s="300"/>
      <c r="BB1633" s="300"/>
      <c r="BC1633" s="300"/>
      <c r="BD1633" s="300"/>
      <c r="BE1633" s="300"/>
      <c r="BF1633" s="300"/>
      <c r="BG1633" s="300"/>
      <c r="BH1633" s="300"/>
      <c r="BI1633" s="300"/>
      <c r="BJ1633" s="300"/>
      <c r="BK1633" s="300"/>
      <c r="BL1633" s="300"/>
      <c r="BM1633" s="300"/>
      <c r="BN1633" s="300"/>
      <c r="BO1633" s="300"/>
      <c r="BP1633" s="300"/>
      <c r="BQ1633" s="300"/>
      <c r="BR1633" s="300"/>
      <c r="BS1633" s="300"/>
      <c r="BT1633" s="300"/>
      <c r="BU1633" s="300"/>
      <c r="BV1633" s="300"/>
      <c r="BW1633" s="300"/>
      <c r="BX1633" s="300"/>
      <c r="BY1633" s="300"/>
      <c r="BZ1633" s="300"/>
      <c r="CA1633" s="300"/>
      <c r="CB1633" s="300"/>
      <c r="CC1633" s="300"/>
      <c r="CD1633" s="300"/>
      <c r="CE1633" s="300"/>
      <c r="CF1633" s="300"/>
      <c r="CG1633" s="300"/>
      <c r="CH1633" s="300"/>
      <c r="CI1633" s="300"/>
      <c r="CJ1633" s="300"/>
      <c r="CK1633" s="300"/>
      <c r="CL1633" s="300"/>
      <c r="CM1633" s="300"/>
    </row>
    <row r="1634" spans="1:91" s="245" customFormat="1" x14ac:dyDescent="0.2">
      <c r="A1634" s="299"/>
      <c r="B1634" s="302"/>
      <c r="C1634" s="133"/>
      <c r="D1634" s="304"/>
      <c r="E1634" s="135"/>
      <c r="F1634" s="307"/>
      <c r="G1634" s="302"/>
      <c r="H1634" s="302"/>
      <c r="I1634" s="302"/>
      <c r="J1634" s="307"/>
      <c r="K1634" s="302"/>
      <c r="L1634" s="305"/>
      <c r="M1634" s="305"/>
      <c r="N1634" s="304"/>
      <c r="O1634" s="302"/>
      <c r="P1634" s="302"/>
      <c r="Q1634" s="302"/>
      <c r="R1634" s="302"/>
      <c r="S1634" s="302"/>
      <c r="T1634" s="302"/>
      <c r="U1634" s="302"/>
    </row>
    <row r="1635" spans="1:91" s="245" customFormat="1" x14ac:dyDescent="0.2">
      <c r="A1635" s="299"/>
      <c r="B1635" s="299"/>
      <c r="C1635" s="133"/>
      <c r="D1635" s="134"/>
      <c r="E1635" s="135"/>
      <c r="F1635" s="309"/>
      <c r="G1635" s="309"/>
      <c r="H1635" s="137"/>
      <c r="I1635" s="309"/>
      <c r="J1635" s="138"/>
      <c r="K1635" s="309"/>
      <c r="L1635" s="152"/>
      <c r="M1635" s="152"/>
      <c r="N1635" s="134"/>
      <c r="O1635" s="309"/>
      <c r="P1635" s="309"/>
      <c r="Q1635" s="309"/>
      <c r="R1635" s="309"/>
      <c r="S1635" s="309"/>
      <c r="T1635" s="309"/>
      <c r="U1635" s="309"/>
      <c r="V1635" s="309"/>
      <c r="W1635" s="300"/>
      <c r="X1635" s="300"/>
      <c r="Y1635" s="300"/>
      <c r="Z1635" s="300"/>
      <c r="AA1635" s="300"/>
      <c r="AB1635" s="300"/>
      <c r="AC1635" s="300"/>
      <c r="AD1635" s="300"/>
      <c r="AE1635" s="300"/>
      <c r="AF1635" s="300"/>
      <c r="AG1635" s="300"/>
      <c r="AH1635" s="300"/>
      <c r="AI1635" s="300"/>
      <c r="AJ1635" s="300"/>
      <c r="AK1635" s="300"/>
      <c r="AL1635" s="300"/>
      <c r="AM1635" s="300"/>
      <c r="AN1635" s="300"/>
      <c r="AO1635" s="300"/>
      <c r="AP1635" s="300"/>
      <c r="AQ1635" s="300"/>
      <c r="AR1635" s="300"/>
      <c r="AS1635" s="300"/>
      <c r="AT1635" s="300"/>
      <c r="AU1635" s="300"/>
      <c r="AV1635" s="300"/>
      <c r="AW1635" s="300"/>
      <c r="AX1635" s="300"/>
      <c r="AY1635" s="300"/>
      <c r="AZ1635" s="300"/>
      <c r="BA1635" s="300"/>
      <c r="BB1635" s="300"/>
      <c r="BC1635" s="300"/>
      <c r="BD1635" s="300"/>
      <c r="BE1635" s="300"/>
      <c r="BF1635" s="300"/>
      <c r="BG1635" s="300"/>
      <c r="BH1635" s="300"/>
      <c r="BI1635" s="300"/>
      <c r="BJ1635" s="300"/>
      <c r="BK1635" s="300"/>
      <c r="BL1635" s="300"/>
      <c r="BM1635" s="300"/>
      <c r="BN1635" s="300"/>
      <c r="BO1635" s="300"/>
      <c r="BP1635" s="300"/>
      <c r="BQ1635" s="300"/>
      <c r="BR1635" s="300"/>
      <c r="BS1635" s="300"/>
      <c r="BT1635" s="300"/>
      <c r="BU1635" s="300"/>
      <c r="BV1635" s="300"/>
      <c r="BW1635" s="300"/>
      <c r="BX1635" s="300"/>
      <c r="BY1635" s="300"/>
      <c r="BZ1635" s="300"/>
      <c r="CA1635" s="300"/>
      <c r="CB1635" s="300"/>
      <c r="CC1635" s="300"/>
      <c r="CD1635" s="300"/>
      <c r="CE1635" s="300"/>
      <c r="CF1635" s="300"/>
      <c r="CG1635" s="300"/>
      <c r="CH1635" s="300"/>
      <c r="CI1635" s="300"/>
      <c r="CJ1635" s="300"/>
      <c r="CK1635" s="300"/>
      <c r="CL1635" s="300"/>
      <c r="CM1635" s="300"/>
    </row>
    <row r="1636" spans="1:91" s="245" customFormat="1" x14ac:dyDescent="0.2">
      <c r="A1636" s="299"/>
      <c r="B1636" s="299"/>
      <c r="C1636" s="133"/>
      <c r="D1636" s="134"/>
      <c r="E1636" s="135"/>
      <c r="F1636" s="309"/>
      <c r="G1636" s="309"/>
      <c r="H1636" s="137"/>
      <c r="I1636" s="309"/>
      <c r="J1636" s="138"/>
      <c r="K1636" s="309"/>
      <c r="L1636" s="152"/>
      <c r="M1636" s="152"/>
      <c r="N1636" s="134"/>
      <c r="O1636" s="309"/>
      <c r="P1636" s="309"/>
      <c r="Q1636" s="309"/>
      <c r="R1636" s="309"/>
      <c r="S1636" s="309"/>
      <c r="T1636" s="309"/>
      <c r="U1636" s="309"/>
      <c r="V1636" s="309"/>
      <c r="W1636" s="300"/>
      <c r="X1636" s="300"/>
      <c r="Y1636" s="300"/>
      <c r="Z1636" s="300"/>
      <c r="AA1636" s="300"/>
      <c r="AB1636" s="300"/>
      <c r="AC1636" s="300"/>
      <c r="AD1636" s="300"/>
      <c r="AE1636" s="300"/>
      <c r="AF1636" s="300"/>
      <c r="AG1636" s="300"/>
      <c r="AH1636" s="300"/>
      <c r="AI1636" s="300"/>
      <c r="AJ1636" s="300"/>
      <c r="AK1636" s="300"/>
      <c r="AL1636" s="300"/>
      <c r="AM1636" s="300"/>
      <c r="AN1636" s="300"/>
      <c r="AO1636" s="300"/>
      <c r="AP1636" s="300"/>
      <c r="AQ1636" s="300"/>
      <c r="AR1636" s="300"/>
      <c r="AS1636" s="300"/>
      <c r="AT1636" s="300"/>
      <c r="AU1636" s="300"/>
      <c r="AV1636" s="300"/>
      <c r="AW1636" s="300"/>
      <c r="AX1636" s="300"/>
      <c r="AY1636" s="300"/>
      <c r="AZ1636" s="300"/>
      <c r="BA1636" s="300"/>
      <c r="BB1636" s="300"/>
      <c r="BC1636" s="300"/>
      <c r="BD1636" s="300"/>
      <c r="BE1636" s="300"/>
      <c r="BF1636" s="300"/>
      <c r="BG1636" s="300"/>
      <c r="BH1636" s="300"/>
      <c r="BI1636" s="300"/>
      <c r="BJ1636" s="300"/>
      <c r="BK1636" s="300"/>
      <c r="BL1636" s="300"/>
      <c r="BM1636" s="300"/>
      <c r="BN1636" s="300"/>
      <c r="BO1636" s="300"/>
      <c r="BP1636" s="300"/>
      <c r="BQ1636" s="300"/>
      <c r="BR1636" s="300"/>
      <c r="BS1636" s="300"/>
      <c r="BT1636" s="300"/>
      <c r="BU1636" s="300"/>
      <c r="BV1636" s="300"/>
      <c r="BW1636" s="300"/>
      <c r="BX1636" s="300"/>
      <c r="BY1636" s="300"/>
      <c r="BZ1636" s="300"/>
      <c r="CA1636" s="300"/>
      <c r="CB1636" s="300"/>
      <c r="CC1636" s="300"/>
      <c r="CD1636" s="300"/>
      <c r="CE1636" s="300"/>
      <c r="CF1636" s="300"/>
      <c r="CG1636" s="300"/>
      <c r="CH1636" s="300"/>
      <c r="CI1636" s="300"/>
      <c r="CJ1636" s="300"/>
      <c r="CK1636" s="300"/>
      <c r="CL1636" s="300"/>
      <c r="CM1636" s="300"/>
    </row>
    <row r="1637" spans="1:91" s="245" customFormat="1" x14ac:dyDescent="0.2">
      <c r="A1637" s="299"/>
      <c r="B1637" s="299"/>
      <c r="C1637" s="133"/>
      <c r="D1637" s="134"/>
      <c r="E1637" s="135"/>
      <c r="F1637" s="309"/>
      <c r="G1637" s="309"/>
      <c r="H1637" s="137"/>
      <c r="I1637" s="309"/>
      <c r="J1637" s="138"/>
      <c r="K1637" s="309"/>
      <c r="L1637" s="152"/>
      <c r="M1637" s="152"/>
      <c r="N1637" s="134"/>
      <c r="O1637" s="309"/>
      <c r="P1637" s="309"/>
      <c r="Q1637" s="309"/>
      <c r="R1637" s="309"/>
      <c r="S1637" s="309"/>
      <c r="T1637" s="309"/>
      <c r="U1637" s="309"/>
      <c r="V1637" s="309"/>
      <c r="W1637" s="300"/>
      <c r="X1637" s="300"/>
      <c r="Y1637" s="300"/>
      <c r="Z1637" s="300"/>
      <c r="AA1637" s="300"/>
      <c r="AB1637" s="300"/>
      <c r="AC1637" s="300"/>
      <c r="AD1637" s="300"/>
      <c r="AE1637" s="300"/>
      <c r="AF1637" s="300"/>
      <c r="AG1637" s="300"/>
      <c r="AH1637" s="300"/>
      <c r="AI1637" s="300"/>
      <c r="AJ1637" s="300"/>
      <c r="AK1637" s="300"/>
      <c r="AL1637" s="300"/>
      <c r="AM1637" s="300"/>
      <c r="AN1637" s="300"/>
      <c r="AO1637" s="300"/>
      <c r="AP1637" s="300"/>
      <c r="AQ1637" s="300"/>
      <c r="AR1637" s="300"/>
      <c r="AS1637" s="300"/>
      <c r="AT1637" s="300"/>
      <c r="AU1637" s="300"/>
      <c r="AV1637" s="300"/>
      <c r="AW1637" s="300"/>
      <c r="AX1637" s="300"/>
      <c r="AY1637" s="300"/>
      <c r="AZ1637" s="300"/>
      <c r="BA1637" s="300"/>
      <c r="BB1637" s="300"/>
      <c r="BC1637" s="300"/>
      <c r="BD1637" s="300"/>
      <c r="BE1637" s="300"/>
      <c r="BF1637" s="300"/>
      <c r="BG1637" s="300"/>
      <c r="BH1637" s="300"/>
      <c r="BI1637" s="300"/>
      <c r="BJ1637" s="300"/>
      <c r="BK1637" s="300"/>
      <c r="BL1637" s="300"/>
      <c r="BM1637" s="300"/>
      <c r="BN1637" s="300"/>
      <c r="BO1637" s="300"/>
      <c r="BP1637" s="300"/>
      <c r="BQ1637" s="300"/>
      <c r="BR1637" s="300"/>
      <c r="BS1637" s="300"/>
      <c r="BT1637" s="300"/>
      <c r="BU1637" s="300"/>
      <c r="BV1637" s="300"/>
      <c r="BW1637" s="300"/>
      <c r="BX1637" s="300"/>
      <c r="BY1637" s="300"/>
      <c r="BZ1637" s="300"/>
      <c r="CA1637" s="300"/>
      <c r="CB1637" s="300"/>
      <c r="CC1637" s="300"/>
      <c r="CD1637" s="300"/>
      <c r="CE1637" s="300"/>
      <c r="CF1637" s="300"/>
      <c r="CG1637" s="300"/>
      <c r="CH1637" s="300"/>
      <c r="CI1637" s="300"/>
      <c r="CJ1637" s="300"/>
      <c r="CK1637" s="300"/>
      <c r="CL1637" s="300"/>
      <c r="CM1637" s="300"/>
    </row>
    <row r="1638" spans="1:91" s="245" customFormat="1" x14ac:dyDescent="0.2">
      <c r="A1638" s="299"/>
      <c r="B1638" s="299"/>
      <c r="C1638" s="133"/>
      <c r="D1638" s="134"/>
      <c r="E1638" s="135"/>
      <c r="F1638" s="309"/>
      <c r="G1638" s="309"/>
      <c r="H1638" s="137"/>
      <c r="I1638" s="309"/>
      <c r="J1638" s="138"/>
      <c r="K1638" s="309"/>
      <c r="L1638" s="152"/>
      <c r="M1638" s="152"/>
      <c r="N1638" s="134"/>
      <c r="O1638" s="309"/>
      <c r="P1638" s="309"/>
      <c r="Q1638" s="309"/>
      <c r="R1638" s="309"/>
      <c r="S1638" s="309"/>
      <c r="T1638" s="309"/>
      <c r="U1638" s="309"/>
      <c r="V1638" s="309"/>
      <c r="W1638" s="300"/>
      <c r="X1638" s="300"/>
      <c r="Y1638" s="300"/>
      <c r="Z1638" s="300"/>
      <c r="AA1638" s="300"/>
      <c r="AB1638" s="300"/>
      <c r="AC1638" s="300"/>
      <c r="AD1638" s="300"/>
      <c r="AE1638" s="300"/>
      <c r="AF1638" s="300"/>
      <c r="AG1638" s="300"/>
      <c r="AH1638" s="300"/>
      <c r="AI1638" s="300"/>
      <c r="AJ1638" s="300"/>
      <c r="AK1638" s="300"/>
      <c r="AL1638" s="300"/>
      <c r="AM1638" s="300"/>
      <c r="AN1638" s="300"/>
      <c r="AO1638" s="300"/>
      <c r="AP1638" s="300"/>
      <c r="AQ1638" s="300"/>
      <c r="AR1638" s="300"/>
      <c r="AS1638" s="300"/>
      <c r="AT1638" s="300"/>
      <c r="AU1638" s="300"/>
      <c r="AV1638" s="300"/>
      <c r="AW1638" s="300"/>
      <c r="AX1638" s="300"/>
      <c r="AY1638" s="300"/>
      <c r="AZ1638" s="300"/>
      <c r="BA1638" s="300"/>
      <c r="BB1638" s="300"/>
      <c r="BC1638" s="300"/>
      <c r="BD1638" s="300"/>
      <c r="BE1638" s="300"/>
      <c r="BF1638" s="300"/>
      <c r="BG1638" s="300"/>
      <c r="BH1638" s="300"/>
      <c r="BI1638" s="300"/>
      <c r="BJ1638" s="300"/>
      <c r="BK1638" s="300"/>
      <c r="BL1638" s="300"/>
      <c r="BM1638" s="300"/>
      <c r="BN1638" s="300"/>
      <c r="BO1638" s="300"/>
      <c r="BP1638" s="300"/>
      <c r="BQ1638" s="300"/>
      <c r="BR1638" s="300"/>
      <c r="BS1638" s="300"/>
      <c r="BT1638" s="300"/>
      <c r="BU1638" s="300"/>
      <c r="BV1638" s="300"/>
      <c r="BW1638" s="300"/>
      <c r="BX1638" s="300"/>
      <c r="BY1638" s="300"/>
      <c r="BZ1638" s="300"/>
      <c r="CA1638" s="300"/>
      <c r="CB1638" s="300"/>
      <c r="CC1638" s="300"/>
      <c r="CD1638" s="300"/>
      <c r="CE1638" s="300"/>
      <c r="CF1638" s="300"/>
      <c r="CG1638" s="300"/>
      <c r="CH1638" s="300"/>
      <c r="CI1638" s="300"/>
      <c r="CJ1638" s="300"/>
      <c r="CK1638" s="300"/>
      <c r="CL1638" s="300"/>
      <c r="CM1638" s="300"/>
    </row>
    <row r="1639" spans="1:91" s="245" customFormat="1" x14ac:dyDescent="0.2">
      <c r="A1639" s="299"/>
      <c r="B1639" s="299"/>
      <c r="C1639" s="133"/>
      <c r="D1639" s="134"/>
      <c r="E1639" s="135"/>
      <c r="F1639" s="309"/>
      <c r="G1639" s="309"/>
      <c r="H1639" s="137"/>
      <c r="I1639" s="309"/>
      <c r="J1639" s="138"/>
      <c r="K1639" s="309"/>
      <c r="L1639" s="152"/>
      <c r="M1639" s="152"/>
      <c r="N1639" s="134"/>
      <c r="O1639" s="309"/>
      <c r="P1639" s="309"/>
      <c r="Q1639" s="309"/>
      <c r="R1639" s="309"/>
      <c r="S1639" s="309"/>
      <c r="T1639" s="309"/>
      <c r="U1639" s="309"/>
      <c r="V1639" s="309"/>
      <c r="W1639" s="300"/>
      <c r="X1639" s="300"/>
      <c r="Y1639" s="300"/>
      <c r="Z1639" s="300"/>
      <c r="AA1639" s="300"/>
      <c r="AB1639" s="300"/>
      <c r="AC1639" s="300"/>
      <c r="AD1639" s="300"/>
      <c r="AE1639" s="300"/>
      <c r="AF1639" s="300"/>
      <c r="AG1639" s="300"/>
      <c r="AH1639" s="300"/>
      <c r="AI1639" s="300"/>
      <c r="AJ1639" s="300"/>
      <c r="AK1639" s="300"/>
      <c r="AL1639" s="300"/>
      <c r="AM1639" s="300"/>
      <c r="AN1639" s="300"/>
      <c r="AO1639" s="300"/>
      <c r="AP1639" s="300"/>
      <c r="AQ1639" s="300"/>
      <c r="AR1639" s="300"/>
      <c r="AS1639" s="300"/>
      <c r="AT1639" s="300"/>
      <c r="AU1639" s="300"/>
      <c r="AV1639" s="300"/>
      <c r="AW1639" s="300"/>
      <c r="AX1639" s="300"/>
      <c r="AY1639" s="300"/>
      <c r="AZ1639" s="300"/>
      <c r="BA1639" s="300"/>
      <c r="BB1639" s="300"/>
      <c r="BC1639" s="300"/>
      <c r="BD1639" s="300"/>
      <c r="BE1639" s="300"/>
      <c r="BF1639" s="300"/>
      <c r="BG1639" s="300"/>
      <c r="BH1639" s="300"/>
      <c r="BI1639" s="300"/>
      <c r="BJ1639" s="300"/>
      <c r="BK1639" s="300"/>
      <c r="BL1639" s="300"/>
      <c r="BM1639" s="300"/>
      <c r="BN1639" s="300"/>
      <c r="BO1639" s="300"/>
      <c r="BP1639" s="300"/>
      <c r="BQ1639" s="300"/>
      <c r="BR1639" s="300"/>
      <c r="BS1639" s="300"/>
      <c r="BT1639" s="300"/>
      <c r="BU1639" s="300"/>
      <c r="BV1639" s="300"/>
      <c r="BW1639" s="300"/>
      <c r="BX1639" s="300"/>
      <c r="BY1639" s="300"/>
      <c r="BZ1639" s="300"/>
      <c r="CA1639" s="300"/>
      <c r="CB1639" s="300"/>
      <c r="CC1639" s="300"/>
      <c r="CD1639" s="300"/>
      <c r="CE1639" s="300"/>
      <c r="CF1639" s="300"/>
      <c r="CG1639" s="300"/>
      <c r="CH1639" s="300"/>
      <c r="CI1639" s="300"/>
      <c r="CJ1639" s="300"/>
      <c r="CK1639" s="300"/>
      <c r="CL1639" s="300"/>
      <c r="CM1639" s="300"/>
    </row>
    <row r="1640" spans="1:91" s="245" customFormat="1" x14ac:dyDescent="0.2">
      <c r="A1640" s="299"/>
      <c r="B1640" s="299"/>
      <c r="C1640" s="133"/>
      <c r="D1640" s="134"/>
      <c r="E1640" s="135"/>
      <c r="F1640" s="309"/>
      <c r="G1640" s="309"/>
      <c r="H1640" s="137"/>
      <c r="I1640" s="309"/>
      <c r="J1640" s="138"/>
      <c r="K1640" s="309"/>
      <c r="L1640" s="152"/>
      <c r="M1640" s="152"/>
      <c r="N1640" s="134"/>
      <c r="O1640" s="309"/>
      <c r="P1640" s="309"/>
      <c r="Q1640" s="309"/>
      <c r="R1640" s="309"/>
      <c r="S1640" s="309"/>
      <c r="T1640" s="309"/>
      <c r="U1640" s="309"/>
      <c r="V1640" s="309"/>
      <c r="W1640" s="300"/>
      <c r="X1640" s="300"/>
      <c r="Y1640" s="300"/>
      <c r="Z1640" s="300"/>
      <c r="AA1640" s="300"/>
      <c r="AB1640" s="300"/>
      <c r="AC1640" s="300"/>
      <c r="AD1640" s="300"/>
      <c r="AE1640" s="300"/>
      <c r="AF1640" s="300"/>
      <c r="AG1640" s="300"/>
      <c r="AH1640" s="300"/>
      <c r="AI1640" s="300"/>
      <c r="AJ1640" s="300"/>
      <c r="AK1640" s="300"/>
      <c r="AL1640" s="300"/>
      <c r="AM1640" s="300"/>
      <c r="AN1640" s="300"/>
      <c r="AO1640" s="300"/>
      <c r="AP1640" s="300"/>
      <c r="AQ1640" s="300"/>
      <c r="AR1640" s="300"/>
      <c r="AS1640" s="300"/>
      <c r="AT1640" s="300"/>
      <c r="AU1640" s="300"/>
      <c r="AV1640" s="300"/>
      <c r="AW1640" s="300"/>
      <c r="AX1640" s="300"/>
      <c r="AY1640" s="300"/>
      <c r="AZ1640" s="300"/>
      <c r="BA1640" s="300"/>
      <c r="BB1640" s="300"/>
      <c r="BC1640" s="300"/>
      <c r="BD1640" s="300"/>
      <c r="BE1640" s="300"/>
      <c r="BF1640" s="300"/>
      <c r="BG1640" s="300"/>
      <c r="BH1640" s="300"/>
      <c r="BI1640" s="300"/>
      <c r="BJ1640" s="300"/>
      <c r="BK1640" s="300"/>
      <c r="BL1640" s="300"/>
      <c r="BM1640" s="300"/>
      <c r="BN1640" s="300"/>
      <c r="BO1640" s="300"/>
      <c r="BP1640" s="300"/>
      <c r="BQ1640" s="300"/>
      <c r="BR1640" s="300"/>
      <c r="BS1640" s="300"/>
      <c r="BT1640" s="300"/>
      <c r="BU1640" s="300"/>
      <c r="BV1640" s="300"/>
      <c r="BW1640" s="300"/>
      <c r="BX1640" s="300"/>
      <c r="BY1640" s="300"/>
      <c r="BZ1640" s="300"/>
      <c r="CA1640" s="300"/>
      <c r="CB1640" s="300"/>
      <c r="CC1640" s="300"/>
      <c r="CD1640" s="300"/>
      <c r="CE1640" s="300"/>
      <c r="CF1640" s="300"/>
      <c r="CG1640" s="300"/>
      <c r="CH1640" s="300"/>
      <c r="CI1640" s="300"/>
      <c r="CJ1640" s="300"/>
      <c r="CK1640" s="300"/>
      <c r="CL1640" s="300"/>
      <c r="CM1640" s="300"/>
    </row>
    <row r="1641" spans="1:91" s="245" customFormat="1" x14ac:dyDescent="0.2">
      <c r="A1641" s="299"/>
      <c r="B1641" s="299"/>
      <c r="C1641" s="133"/>
      <c r="D1641" s="134"/>
      <c r="E1641" s="135"/>
      <c r="F1641" s="309"/>
      <c r="G1641" s="309"/>
      <c r="H1641" s="137"/>
      <c r="I1641" s="309"/>
      <c r="J1641" s="138"/>
      <c r="K1641" s="309"/>
      <c r="L1641" s="152"/>
      <c r="M1641" s="152"/>
      <c r="N1641" s="134"/>
      <c r="O1641" s="309"/>
      <c r="P1641" s="309"/>
      <c r="Q1641" s="152"/>
      <c r="R1641" s="309"/>
      <c r="S1641" s="309"/>
      <c r="T1641" s="309"/>
      <c r="U1641" s="309"/>
      <c r="V1641" s="309"/>
      <c r="W1641" s="300"/>
      <c r="X1641" s="300"/>
      <c r="Y1641" s="300"/>
      <c r="Z1641" s="300"/>
      <c r="AA1641" s="300"/>
      <c r="AB1641" s="300"/>
      <c r="AC1641" s="300"/>
      <c r="AD1641" s="300"/>
      <c r="AE1641" s="300"/>
      <c r="AF1641" s="300"/>
      <c r="AG1641" s="300"/>
      <c r="AH1641" s="300"/>
      <c r="AI1641" s="300"/>
      <c r="AJ1641" s="300"/>
      <c r="AK1641" s="300"/>
      <c r="AL1641" s="300"/>
      <c r="AM1641" s="300"/>
      <c r="AN1641" s="300"/>
      <c r="AO1641" s="300"/>
      <c r="AP1641" s="300"/>
      <c r="AQ1641" s="300"/>
      <c r="AR1641" s="300"/>
      <c r="AS1641" s="300"/>
      <c r="AT1641" s="300"/>
      <c r="AU1641" s="300"/>
      <c r="AV1641" s="300"/>
      <c r="AW1641" s="300"/>
      <c r="AX1641" s="300"/>
      <c r="AY1641" s="300"/>
      <c r="AZ1641" s="300"/>
      <c r="BA1641" s="300"/>
      <c r="BB1641" s="300"/>
      <c r="BC1641" s="300"/>
      <c r="BD1641" s="300"/>
      <c r="BE1641" s="300"/>
      <c r="BF1641" s="300"/>
      <c r="BG1641" s="300"/>
      <c r="BH1641" s="300"/>
      <c r="BI1641" s="300"/>
      <c r="BJ1641" s="300"/>
      <c r="BK1641" s="300"/>
      <c r="BL1641" s="300"/>
      <c r="BM1641" s="300"/>
      <c r="BN1641" s="300"/>
      <c r="BO1641" s="300"/>
      <c r="BP1641" s="300"/>
      <c r="BQ1641" s="300"/>
      <c r="BR1641" s="300"/>
      <c r="BS1641" s="300"/>
      <c r="BT1641" s="300"/>
      <c r="BU1641" s="300"/>
      <c r="BV1641" s="300"/>
      <c r="BW1641" s="300"/>
      <c r="BX1641" s="300"/>
      <c r="BY1641" s="300"/>
      <c r="BZ1641" s="300"/>
      <c r="CA1641" s="300"/>
      <c r="CB1641" s="300"/>
      <c r="CC1641" s="300"/>
      <c r="CD1641" s="300"/>
      <c r="CE1641" s="300"/>
      <c r="CF1641" s="300"/>
      <c r="CG1641" s="300"/>
      <c r="CH1641" s="300"/>
      <c r="CI1641" s="300"/>
      <c r="CJ1641" s="300"/>
      <c r="CK1641" s="300"/>
      <c r="CL1641" s="300"/>
      <c r="CM1641" s="300"/>
    </row>
    <row r="1642" spans="1:91" s="245" customFormat="1" x14ac:dyDescent="0.2">
      <c r="A1642" s="299"/>
      <c r="B1642" s="299"/>
      <c r="C1642" s="133"/>
      <c r="D1642" s="134"/>
      <c r="E1642" s="135"/>
      <c r="F1642" s="309"/>
      <c r="G1642" s="309"/>
      <c r="H1642" s="137"/>
      <c r="I1642" s="309"/>
      <c r="J1642" s="138"/>
      <c r="K1642" s="309"/>
      <c r="L1642" s="152"/>
      <c r="M1642" s="152"/>
      <c r="N1642" s="134"/>
      <c r="O1642" s="309"/>
      <c r="P1642" s="309"/>
      <c r="Q1642" s="309"/>
      <c r="R1642" s="309"/>
      <c r="S1642" s="309"/>
      <c r="T1642" s="309"/>
      <c r="U1642" s="309"/>
      <c r="V1642" s="309"/>
      <c r="W1642" s="300"/>
      <c r="X1642" s="300"/>
      <c r="Y1642" s="300"/>
      <c r="Z1642" s="300"/>
      <c r="AA1642" s="300"/>
      <c r="AB1642" s="300"/>
      <c r="AC1642" s="300"/>
      <c r="AD1642" s="300"/>
      <c r="AE1642" s="300"/>
      <c r="AF1642" s="300"/>
      <c r="AG1642" s="300"/>
      <c r="AH1642" s="300"/>
      <c r="AI1642" s="300"/>
      <c r="AJ1642" s="300"/>
      <c r="AK1642" s="300"/>
      <c r="AL1642" s="300"/>
      <c r="AM1642" s="300"/>
      <c r="AN1642" s="300"/>
      <c r="AO1642" s="300"/>
      <c r="AP1642" s="300"/>
      <c r="AQ1642" s="300"/>
      <c r="AR1642" s="300"/>
      <c r="AS1642" s="300"/>
      <c r="AT1642" s="300"/>
      <c r="AU1642" s="300"/>
      <c r="AV1642" s="300"/>
      <c r="AW1642" s="300"/>
      <c r="AX1642" s="300"/>
      <c r="AY1642" s="300"/>
      <c r="AZ1642" s="300"/>
      <c r="BA1642" s="300"/>
      <c r="BB1642" s="300"/>
      <c r="BC1642" s="300"/>
      <c r="BD1642" s="300"/>
      <c r="BE1642" s="300"/>
      <c r="BF1642" s="300"/>
      <c r="BG1642" s="300"/>
      <c r="BH1642" s="300"/>
      <c r="BI1642" s="300"/>
      <c r="BJ1642" s="300"/>
      <c r="BK1642" s="300"/>
      <c r="BL1642" s="300"/>
      <c r="BM1642" s="300"/>
      <c r="BN1642" s="300"/>
      <c r="BO1642" s="300"/>
      <c r="BP1642" s="300"/>
      <c r="BQ1642" s="300"/>
      <c r="BR1642" s="300"/>
      <c r="BS1642" s="300"/>
      <c r="BT1642" s="300"/>
      <c r="BU1642" s="300"/>
      <c r="BV1642" s="300"/>
      <c r="BW1642" s="300"/>
      <c r="BX1642" s="300"/>
      <c r="BY1642" s="300"/>
      <c r="BZ1642" s="300"/>
      <c r="CA1642" s="300"/>
      <c r="CB1642" s="300"/>
      <c r="CC1642" s="300"/>
      <c r="CD1642" s="300"/>
      <c r="CE1642" s="300"/>
      <c r="CF1642" s="300"/>
      <c r="CG1642" s="300"/>
      <c r="CH1642" s="300"/>
      <c r="CI1642" s="300"/>
      <c r="CJ1642" s="300"/>
      <c r="CK1642" s="300"/>
      <c r="CL1642" s="300"/>
      <c r="CM1642" s="300"/>
    </row>
    <row r="1643" spans="1:91" s="245" customFormat="1" x14ac:dyDescent="0.2">
      <c r="A1643" s="299"/>
      <c r="B1643" s="299"/>
      <c r="C1643" s="133"/>
      <c r="D1643" s="134"/>
      <c r="E1643" s="135"/>
      <c r="F1643" s="309"/>
      <c r="G1643" s="309"/>
      <c r="H1643" s="137"/>
      <c r="I1643" s="309"/>
      <c r="J1643" s="138"/>
      <c r="K1643" s="309"/>
      <c r="L1643" s="152"/>
      <c r="M1643" s="152"/>
      <c r="N1643" s="134"/>
      <c r="O1643" s="309"/>
      <c r="P1643" s="309"/>
      <c r="Q1643" s="309"/>
      <c r="R1643" s="309"/>
      <c r="S1643" s="309"/>
      <c r="T1643" s="309"/>
      <c r="U1643" s="309"/>
      <c r="V1643" s="309"/>
      <c r="W1643" s="300"/>
      <c r="X1643" s="300"/>
      <c r="Y1643" s="300"/>
      <c r="Z1643" s="300"/>
      <c r="AA1643" s="300"/>
      <c r="AB1643" s="300"/>
      <c r="AC1643" s="300"/>
      <c r="AD1643" s="300"/>
      <c r="AE1643" s="300"/>
      <c r="AF1643" s="300"/>
      <c r="AG1643" s="300"/>
      <c r="AH1643" s="300"/>
      <c r="AI1643" s="300"/>
      <c r="AJ1643" s="300"/>
      <c r="AK1643" s="300"/>
      <c r="AL1643" s="300"/>
      <c r="AM1643" s="300"/>
      <c r="AN1643" s="300"/>
      <c r="AO1643" s="300"/>
      <c r="AP1643" s="300"/>
      <c r="AQ1643" s="300"/>
      <c r="AR1643" s="300"/>
      <c r="AS1643" s="300"/>
      <c r="AT1643" s="300"/>
      <c r="AU1643" s="300"/>
      <c r="AV1643" s="300"/>
      <c r="AW1643" s="300"/>
      <c r="AX1643" s="300"/>
      <c r="AY1643" s="300"/>
      <c r="AZ1643" s="300"/>
      <c r="BA1643" s="300"/>
      <c r="BB1643" s="300"/>
      <c r="BC1643" s="300"/>
      <c r="BD1643" s="300"/>
      <c r="BE1643" s="300"/>
      <c r="BF1643" s="300"/>
      <c r="BG1643" s="300"/>
      <c r="BH1643" s="300"/>
      <c r="BI1643" s="300"/>
      <c r="BJ1643" s="300"/>
      <c r="BK1643" s="300"/>
      <c r="BL1643" s="300"/>
      <c r="BM1643" s="300"/>
      <c r="BN1643" s="300"/>
      <c r="BO1643" s="300"/>
      <c r="BP1643" s="300"/>
      <c r="BQ1643" s="300"/>
      <c r="BR1643" s="300"/>
      <c r="BS1643" s="300"/>
      <c r="BT1643" s="300"/>
      <c r="BU1643" s="300"/>
      <c r="BV1643" s="300"/>
      <c r="BW1643" s="300"/>
      <c r="BX1643" s="300"/>
      <c r="BY1643" s="300"/>
      <c r="BZ1643" s="300"/>
      <c r="CA1643" s="300"/>
      <c r="CB1643" s="300"/>
      <c r="CC1643" s="300"/>
      <c r="CD1643" s="300"/>
      <c r="CE1643" s="300"/>
      <c r="CF1643" s="300"/>
      <c r="CG1643" s="300"/>
      <c r="CH1643" s="300"/>
      <c r="CI1643" s="300"/>
      <c r="CJ1643" s="300"/>
      <c r="CK1643" s="300"/>
      <c r="CL1643" s="300"/>
      <c r="CM1643" s="300"/>
    </row>
    <row r="1644" spans="1:91" s="245" customFormat="1" x14ac:dyDescent="0.2">
      <c r="A1644" s="299"/>
      <c r="B1644" s="299"/>
      <c r="C1644" s="133"/>
      <c r="D1644" s="134"/>
      <c r="E1644" s="135"/>
      <c r="F1644" s="309"/>
      <c r="G1644" s="309"/>
      <c r="H1644" s="137"/>
      <c r="I1644" s="309"/>
      <c r="J1644" s="138"/>
      <c r="K1644" s="309"/>
      <c r="L1644" s="152"/>
      <c r="M1644" s="152"/>
      <c r="N1644" s="134"/>
      <c r="O1644" s="309"/>
      <c r="P1644" s="309"/>
      <c r="Q1644" s="309"/>
      <c r="R1644" s="309"/>
      <c r="S1644" s="309"/>
      <c r="T1644" s="309"/>
      <c r="U1644" s="309"/>
      <c r="V1644" s="309"/>
      <c r="W1644" s="300"/>
      <c r="X1644" s="300"/>
      <c r="Y1644" s="300"/>
      <c r="Z1644" s="300"/>
      <c r="AA1644" s="300"/>
      <c r="AB1644" s="300"/>
      <c r="AC1644" s="300"/>
      <c r="AD1644" s="300"/>
      <c r="AE1644" s="300"/>
      <c r="AF1644" s="300"/>
      <c r="AG1644" s="300"/>
      <c r="AH1644" s="300"/>
      <c r="AI1644" s="300"/>
      <c r="AJ1644" s="300"/>
      <c r="AK1644" s="300"/>
      <c r="AL1644" s="300"/>
      <c r="AM1644" s="300"/>
      <c r="AN1644" s="300"/>
      <c r="AO1644" s="300"/>
      <c r="AP1644" s="300"/>
      <c r="AQ1644" s="300"/>
      <c r="AR1644" s="300"/>
      <c r="AS1644" s="300"/>
      <c r="AT1644" s="300"/>
      <c r="AU1644" s="300"/>
      <c r="AV1644" s="300"/>
      <c r="AW1644" s="300"/>
      <c r="AX1644" s="300"/>
      <c r="AY1644" s="300"/>
      <c r="AZ1644" s="300"/>
      <c r="BA1644" s="300"/>
      <c r="BB1644" s="300"/>
      <c r="BC1644" s="300"/>
      <c r="BD1644" s="300"/>
      <c r="BE1644" s="300"/>
      <c r="BF1644" s="300"/>
      <c r="BG1644" s="300"/>
      <c r="BH1644" s="300"/>
      <c r="BI1644" s="300"/>
      <c r="BJ1644" s="300"/>
      <c r="BK1644" s="300"/>
      <c r="BL1644" s="300"/>
      <c r="BM1644" s="300"/>
      <c r="BN1644" s="300"/>
      <c r="BO1644" s="300"/>
      <c r="BP1644" s="300"/>
      <c r="BQ1644" s="300"/>
      <c r="BR1644" s="300"/>
      <c r="BS1644" s="300"/>
      <c r="BT1644" s="300"/>
      <c r="BU1644" s="300"/>
      <c r="BV1644" s="300"/>
      <c r="BW1644" s="300"/>
      <c r="BX1644" s="300"/>
      <c r="BY1644" s="300"/>
      <c r="BZ1644" s="300"/>
      <c r="CA1644" s="300"/>
      <c r="CB1644" s="300"/>
      <c r="CC1644" s="300"/>
      <c r="CD1644" s="300"/>
      <c r="CE1644" s="300"/>
      <c r="CF1644" s="300"/>
      <c r="CG1644" s="300"/>
      <c r="CH1644" s="300"/>
      <c r="CI1644" s="300"/>
      <c r="CJ1644" s="300"/>
      <c r="CK1644" s="300"/>
      <c r="CL1644" s="300"/>
      <c r="CM1644" s="300"/>
    </row>
    <row r="1645" spans="1:91" s="245" customFormat="1" x14ac:dyDescent="0.2">
      <c r="A1645" s="299"/>
      <c r="B1645" s="299"/>
      <c r="C1645" s="133"/>
      <c r="D1645" s="134"/>
      <c r="E1645" s="135"/>
      <c r="F1645" s="309"/>
      <c r="G1645" s="309"/>
      <c r="H1645" s="137"/>
      <c r="I1645" s="309"/>
      <c r="J1645" s="138"/>
      <c r="K1645" s="309"/>
      <c r="L1645" s="152"/>
      <c r="M1645" s="152"/>
      <c r="N1645" s="134"/>
      <c r="O1645" s="309"/>
      <c r="P1645" s="309"/>
      <c r="Q1645" s="309"/>
      <c r="R1645" s="309"/>
      <c r="S1645" s="309"/>
      <c r="T1645" s="309"/>
      <c r="U1645" s="309"/>
      <c r="V1645" s="309"/>
      <c r="W1645" s="300"/>
      <c r="X1645" s="300"/>
      <c r="Y1645" s="300"/>
      <c r="Z1645" s="300"/>
      <c r="AA1645" s="300"/>
      <c r="AB1645" s="300"/>
      <c r="AC1645" s="300"/>
      <c r="AD1645" s="300"/>
      <c r="AE1645" s="300"/>
      <c r="AF1645" s="300"/>
      <c r="AG1645" s="300"/>
      <c r="AH1645" s="300"/>
      <c r="AI1645" s="300"/>
      <c r="AJ1645" s="300"/>
      <c r="AK1645" s="300"/>
      <c r="AL1645" s="300"/>
      <c r="AM1645" s="300"/>
      <c r="AN1645" s="300"/>
      <c r="AO1645" s="300"/>
      <c r="AP1645" s="300"/>
      <c r="AQ1645" s="300"/>
      <c r="AR1645" s="300"/>
      <c r="AS1645" s="300"/>
      <c r="AT1645" s="300"/>
      <c r="AU1645" s="300"/>
      <c r="AV1645" s="300"/>
      <c r="AW1645" s="300"/>
      <c r="AX1645" s="300"/>
      <c r="AY1645" s="300"/>
      <c r="AZ1645" s="300"/>
      <c r="BA1645" s="300"/>
      <c r="BB1645" s="300"/>
      <c r="BC1645" s="300"/>
      <c r="BD1645" s="300"/>
      <c r="BE1645" s="300"/>
      <c r="BF1645" s="300"/>
      <c r="BG1645" s="300"/>
      <c r="BH1645" s="300"/>
      <c r="BI1645" s="300"/>
      <c r="BJ1645" s="300"/>
      <c r="BK1645" s="300"/>
      <c r="BL1645" s="300"/>
      <c r="BM1645" s="300"/>
      <c r="BN1645" s="300"/>
      <c r="BO1645" s="300"/>
      <c r="BP1645" s="300"/>
      <c r="BQ1645" s="300"/>
      <c r="BR1645" s="300"/>
      <c r="BS1645" s="300"/>
      <c r="BT1645" s="300"/>
      <c r="BU1645" s="300"/>
      <c r="BV1645" s="300"/>
      <c r="BW1645" s="300"/>
      <c r="BX1645" s="300"/>
      <c r="BY1645" s="300"/>
      <c r="BZ1645" s="300"/>
      <c r="CA1645" s="300"/>
      <c r="CB1645" s="300"/>
      <c r="CC1645" s="300"/>
      <c r="CD1645" s="300"/>
      <c r="CE1645" s="300"/>
      <c r="CF1645" s="300"/>
      <c r="CG1645" s="300"/>
      <c r="CH1645" s="300"/>
      <c r="CI1645" s="300"/>
      <c r="CJ1645" s="300"/>
      <c r="CK1645" s="300"/>
      <c r="CL1645" s="300"/>
      <c r="CM1645" s="300"/>
    </row>
    <row r="1646" spans="1:91" s="245" customFormat="1" x14ac:dyDescent="0.2">
      <c r="A1646" s="299"/>
      <c r="B1646" s="299"/>
      <c r="C1646" s="133"/>
      <c r="D1646" s="134"/>
      <c r="E1646" s="135"/>
      <c r="F1646" s="309"/>
      <c r="G1646" s="309"/>
      <c r="H1646" s="137"/>
      <c r="I1646" s="309"/>
      <c r="J1646" s="138"/>
      <c r="K1646" s="309"/>
      <c r="L1646" s="152"/>
      <c r="M1646" s="152"/>
      <c r="N1646" s="134"/>
      <c r="O1646" s="309"/>
      <c r="P1646" s="309"/>
      <c r="Q1646" s="309"/>
      <c r="R1646" s="309"/>
      <c r="S1646" s="309"/>
      <c r="T1646" s="309"/>
      <c r="U1646" s="309"/>
      <c r="V1646" s="309"/>
      <c r="W1646" s="300"/>
      <c r="X1646" s="300"/>
      <c r="Y1646" s="300"/>
      <c r="Z1646" s="300"/>
      <c r="AA1646" s="300"/>
      <c r="AB1646" s="300"/>
      <c r="AC1646" s="300"/>
      <c r="AD1646" s="300"/>
      <c r="AE1646" s="300"/>
      <c r="AF1646" s="300"/>
      <c r="AG1646" s="300"/>
      <c r="AH1646" s="300"/>
      <c r="AI1646" s="300"/>
      <c r="AJ1646" s="300"/>
      <c r="AK1646" s="300"/>
      <c r="AL1646" s="300"/>
      <c r="AM1646" s="300"/>
      <c r="AN1646" s="300"/>
      <c r="AO1646" s="300"/>
      <c r="AP1646" s="300"/>
      <c r="AQ1646" s="300"/>
      <c r="AR1646" s="300"/>
      <c r="AS1646" s="300"/>
      <c r="AT1646" s="300"/>
      <c r="AU1646" s="300"/>
      <c r="AV1646" s="300"/>
      <c r="AW1646" s="300"/>
      <c r="AX1646" s="300"/>
      <c r="AY1646" s="300"/>
      <c r="AZ1646" s="300"/>
      <c r="BA1646" s="300"/>
      <c r="BB1646" s="300"/>
      <c r="BC1646" s="300"/>
      <c r="BD1646" s="300"/>
      <c r="BE1646" s="300"/>
      <c r="BF1646" s="300"/>
      <c r="BG1646" s="300"/>
      <c r="BH1646" s="300"/>
      <c r="BI1646" s="300"/>
      <c r="BJ1646" s="300"/>
      <c r="BK1646" s="300"/>
      <c r="BL1646" s="300"/>
      <c r="BM1646" s="300"/>
      <c r="BN1646" s="300"/>
      <c r="BO1646" s="300"/>
      <c r="BP1646" s="300"/>
      <c r="BQ1646" s="300"/>
      <c r="BR1646" s="300"/>
      <c r="BS1646" s="300"/>
      <c r="BT1646" s="300"/>
      <c r="BU1646" s="300"/>
      <c r="BV1646" s="300"/>
      <c r="BW1646" s="300"/>
      <c r="BX1646" s="300"/>
      <c r="BY1646" s="300"/>
      <c r="BZ1646" s="300"/>
      <c r="CA1646" s="300"/>
      <c r="CB1646" s="300"/>
      <c r="CC1646" s="300"/>
      <c r="CD1646" s="300"/>
      <c r="CE1646" s="300"/>
      <c r="CF1646" s="300"/>
      <c r="CG1646" s="300"/>
      <c r="CH1646" s="300"/>
      <c r="CI1646" s="300"/>
      <c r="CJ1646" s="300"/>
      <c r="CK1646" s="300"/>
      <c r="CL1646" s="300"/>
      <c r="CM1646" s="300"/>
    </row>
    <row r="1647" spans="1:91" s="245" customFormat="1" x14ac:dyDescent="0.2">
      <c r="A1647" s="299"/>
      <c r="B1647" s="302"/>
      <c r="C1647" s="133"/>
      <c r="D1647" s="304"/>
      <c r="E1647" s="135"/>
      <c r="F1647" s="307"/>
      <c r="G1647" s="302"/>
      <c r="H1647" s="302"/>
      <c r="I1647" s="302"/>
      <c r="J1647" s="307"/>
      <c r="K1647" s="302"/>
      <c r="L1647" s="305"/>
      <c r="M1647" s="305"/>
      <c r="N1647" s="304"/>
      <c r="O1647" s="302"/>
      <c r="P1647" s="302"/>
      <c r="Q1647" s="302"/>
      <c r="R1647" s="302"/>
      <c r="S1647" s="302"/>
      <c r="T1647" s="302"/>
      <c r="U1647" s="302"/>
    </row>
    <row r="1648" spans="1:91" s="245" customFormat="1" x14ac:dyDescent="0.2">
      <c r="A1648" s="299"/>
      <c r="B1648" s="299"/>
      <c r="C1648" s="133"/>
      <c r="D1648" s="134"/>
      <c r="E1648" s="135"/>
      <c r="F1648" s="309"/>
      <c r="G1648" s="309"/>
      <c r="H1648" s="137"/>
      <c r="I1648" s="309"/>
      <c r="J1648" s="138"/>
      <c r="K1648" s="309"/>
      <c r="L1648" s="152"/>
      <c r="M1648" s="152"/>
      <c r="N1648" s="134"/>
      <c r="O1648" s="309"/>
      <c r="P1648" s="309"/>
      <c r="Q1648" s="309"/>
      <c r="R1648" s="309"/>
      <c r="S1648" s="309"/>
      <c r="T1648" s="309"/>
      <c r="U1648" s="309"/>
      <c r="V1648" s="309"/>
      <c r="W1648" s="300"/>
      <c r="X1648" s="300"/>
      <c r="Y1648" s="300"/>
      <c r="Z1648" s="300"/>
      <c r="AA1648" s="300"/>
      <c r="AB1648" s="300"/>
      <c r="AC1648" s="300"/>
      <c r="AD1648" s="300"/>
      <c r="AE1648" s="300"/>
      <c r="AF1648" s="300"/>
      <c r="AG1648" s="300"/>
      <c r="AH1648" s="300"/>
      <c r="AI1648" s="300"/>
      <c r="AJ1648" s="300"/>
      <c r="AK1648" s="300"/>
      <c r="AL1648" s="300"/>
      <c r="AM1648" s="300"/>
      <c r="AN1648" s="300"/>
      <c r="AO1648" s="300"/>
      <c r="AP1648" s="300"/>
      <c r="AQ1648" s="300"/>
      <c r="AR1648" s="300"/>
      <c r="AS1648" s="300"/>
      <c r="AT1648" s="300"/>
      <c r="AU1648" s="300"/>
      <c r="AV1648" s="300"/>
      <c r="AW1648" s="300"/>
      <c r="AX1648" s="300"/>
      <c r="AY1648" s="300"/>
      <c r="AZ1648" s="300"/>
      <c r="BA1648" s="300"/>
      <c r="BB1648" s="300"/>
      <c r="BC1648" s="300"/>
      <c r="BD1648" s="300"/>
      <c r="BE1648" s="300"/>
      <c r="BF1648" s="300"/>
      <c r="BG1648" s="300"/>
      <c r="BH1648" s="300"/>
      <c r="BI1648" s="300"/>
      <c r="BJ1648" s="300"/>
      <c r="BK1648" s="300"/>
      <c r="BL1648" s="300"/>
      <c r="BM1648" s="300"/>
      <c r="BN1648" s="300"/>
      <c r="BO1648" s="300"/>
      <c r="BP1648" s="300"/>
      <c r="BQ1648" s="300"/>
      <c r="BR1648" s="300"/>
      <c r="BS1648" s="300"/>
      <c r="BT1648" s="300"/>
      <c r="BU1648" s="300"/>
      <c r="BV1648" s="300"/>
      <c r="BW1648" s="300"/>
      <c r="BX1648" s="300"/>
      <c r="BY1648" s="300"/>
      <c r="BZ1648" s="300"/>
      <c r="CA1648" s="300"/>
      <c r="CB1648" s="300"/>
      <c r="CC1648" s="300"/>
      <c r="CD1648" s="300"/>
      <c r="CE1648" s="300"/>
      <c r="CF1648" s="300"/>
      <c r="CG1648" s="300"/>
      <c r="CH1648" s="300"/>
      <c r="CI1648" s="300"/>
      <c r="CJ1648" s="300"/>
      <c r="CK1648" s="300"/>
      <c r="CL1648" s="300"/>
      <c r="CM1648" s="300"/>
    </row>
    <row r="1649" spans="1:91" s="245" customFormat="1" x14ac:dyDescent="0.2">
      <c r="A1649" s="299"/>
      <c r="B1649" s="299"/>
      <c r="C1649" s="133"/>
      <c r="D1649" s="134"/>
      <c r="E1649" s="135"/>
      <c r="F1649" s="309"/>
      <c r="G1649" s="309"/>
      <c r="H1649" s="137"/>
      <c r="I1649" s="309"/>
      <c r="J1649" s="138"/>
      <c r="K1649" s="309"/>
      <c r="L1649" s="152"/>
      <c r="M1649" s="152"/>
      <c r="N1649" s="134"/>
      <c r="O1649" s="309"/>
      <c r="P1649" s="309"/>
      <c r="Q1649" s="309"/>
      <c r="R1649" s="309"/>
      <c r="S1649" s="309"/>
      <c r="T1649" s="309"/>
      <c r="U1649" s="309"/>
      <c r="V1649" s="309"/>
      <c r="W1649" s="300"/>
      <c r="X1649" s="300"/>
      <c r="Y1649" s="300"/>
      <c r="Z1649" s="300"/>
      <c r="AA1649" s="300"/>
      <c r="AB1649" s="300"/>
      <c r="AC1649" s="300"/>
      <c r="AD1649" s="300"/>
      <c r="AE1649" s="300"/>
      <c r="AF1649" s="300"/>
      <c r="AG1649" s="300"/>
      <c r="AH1649" s="300"/>
      <c r="AI1649" s="300"/>
      <c r="AJ1649" s="300"/>
      <c r="AK1649" s="300"/>
      <c r="AL1649" s="300"/>
      <c r="AM1649" s="300"/>
      <c r="AN1649" s="300"/>
      <c r="AO1649" s="300"/>
      <c r="AP1649" s="300"/>
      <c r="AQ1649" s="300"/>
      <c r="AR1649" s="300"/>
      <c r="AS1649" s="300"/>
      <c r="AT1649" s="300"/>
      <c r="AU1649" s="300"/>
      <c r="AV1649" s="300"/>
      <c r="AW1649" s="300"/>
      <c r="AX1649" s="300"/>
      <c r="AY1649" s="300"/>
      <c r="AZ1649" s="300"/>
      <c r="BA1649" s="300"/>
      <c r="BB1649" s="300"/>
      <c r="BC1649" s="300"/>
      <c r="BD1649" s="300"/>
      <c r="BE1649" s="300"/>
      <c r="BF1649" s="300"/>
      <c r="BG1649" s="300"/>
      <c r="BH1649" s="300"/>
      <c r="BI1649" s="300"/>
      <c r="BJ1649" s="300"/>
      <c r="BK1649" s="300"/>
      <c r="BL1649" s="300"/>
      <c r="BM1649" s="300"/>
      <c r="BN1649" s="300"/>
      <c r="BO1649" s="300"/>
      <c r="BP1649" s="300"/>
      <c r="BQ1649" s="300"/>
      <c r="BR1649" s="300"/>
      <c r="BS1649" s="300"/>
      <c r="BT1649" s="300"/>
      <c r="BU1649" s="300"/>
      <c r="BV1649" s="300"/>
      <c r="BW1649" s="300"/>
      <c r="BX1649" s="300"/>
      <c r="BY1649" s="300"/>
      <c r="BZ1649" s="300"/>
      <c r="CA1649" s="300"/>
      <c r="CB1649" s="300"/>
      <c r="CC1649" s="300"/>
      <c r="CD1649" s="300"/>
      <c r="CE1649" s="300"/>
      <c r="CF1649" s="300"/>
      <c r="CG1649" s="300"/>
      <c r="CH1649" s="300"/>
      <c r="CI1649" s="300"/>
      <c r="CJ1649" s="300"/>
      <c r="CK1649" s="300"/>
      <c r="CL1649" s="300"/>
      <c r="CM1649" s="300"/>
    </row>
    <row r="1650" spans="1:91" s="245" customFormat="1" x14ac:dyDescent="0.2">
      <c r="A1650" s="299"/>
      <c r="B1650" s="299"/>
      <c r="C1650" s="133"/>
      <c r="D1650" s="134"/>
      <c r="E1650" s="135"/>
      <c r="F1650" s="309"/>
      <c r="G1650" s="309"/>
      <c r="H1650" s="137"/>
      <c r="I1650" s="309"/>
      <c r="J1650" s="138"/>
      <c r="K1650" s="309"/>
      <c r="L1650" s="152"/>
      <c r="M1650" s="152"/>
      <c r="N1650" s="134"/>
      <c r="O1650" s="309"/>
      <c r="P1650" s="309"/>
      <c r="Q1650" s="309"/>
      <c r="R1650" s="309"/>
      <c r="S1650" s="309"/>
      <c r="T1650" s="309"/>
      <c r="U1650" s="309"/>
      <c r="V1650" s="300"/>
      <c r="W1650" s="300"/>
      <c r="X1650" s="300"/>
      <c r="Y1650" s="300"/>
      <c r="Z1650" s="300"/>
      <c r="AA1650" s="300"/>
      <c r="AB1650" s="300"/>
      <c r="AC1650" s="300"/>
      <c r="AD1650" s="300"/>
      <c r="AE1650" s="300"/>
      <c r="AF1650" s="300"/>
      <c r="AG1650" s="300"/>
      <c r="AH1650" s="300"/>
      <c r="AI1650" s="300"/>
      <c r="AJ1650" s="300"/>
      <c r="AK1650" s="300"/>
      <c r="AL1650" s="300"/>
      <c r="AM1650" s="300"/>
      <c r="AN1650" s="300"/>
      <c r="AO1650" s="300"/>
      <c r="AP1650" s="300"/>
      <c r="AQ1650" s="300"/>
      <c r="AR1650" s="300"/>
      <c r="AS1650" s="300"/>
      <c r="AT1650" s="300"/>
      <c r="AU1650" s="300"/>
      <c r="AV1650" s="300"/>
      <c r="AW1650" s="300"/>
      <c r="AX1650" s="300"/>
      <c r="AY1650" s="300"/>
      <c r="AZ1650" s="300"/>
      <c r="BA1650" s="300"/>
      <c r="BB1650" s="300"/>
      <c r="BC1650" s="300"/>
      <c r="BD1650" s="300"/>
      <c r="BE1650" s="300"/>
      <c r="BF1650" s="300"/>
      <c r="BG1650" s="300"/>
      <c r="BH1650" s="300"/>
      <c r="BI1650" s="300"/>
      <c r="BJ1650" s="300"/>
      <c r="BK1650" s="300"/>
      <c r="BL1650" s="300"/>
      <c r="BM1650" s="300"/>
      <c r="BN1650" s="300"/>
      <c r="BO1650" s="300"/>
      <c r="BP1650" s="300"/>
      <c r="BQ1650" s="300"/>
      <c r="BR1650" s="300"/>
      <c r="BS1650" s="300"/>
      <c r="BT1650" s="300"/>
      <c r="BU1650" s="300"/>
      <c r="BV1650" s="300"/>
      <c r="BW1650" s="300"/>
      <c r="BX1650" s="300"/>
      <c r="BY1650" s="300"/>
      <c r="BZ1650" s="300"/>
      <c r="CA1650" s="300"/>
      <c r="CB1650" s="300"/>
      <c r="CC1650" s="300"/>
      <c r="CD1650" s="300"/>
      <c r="CE1650" s="300"/>
      <c r="CF1650" s="300"/>
      <c r="CG1650" s="300"/>
      <c r="CH1650" s="300"/>
      <c r="CI1650" s="300"/>
      <c r="CJ1650" s="300"/>
      <c r="CK1650" s="300"/>
      <c r="CL1650" s="300"/>
      <c r="CM1650" s="300"/>
    </row>
    <row r="1651" spans="1:91" s="245" customFormat="1" x14ac:dyDescent="0.2">
      <c r="A1651" s="299"/>
      <c r="B1651" s="299"/>
      <c r="C1651" s="133"/>
      <c r="D1651" s="134"/>
      <c r="E1651" s="135"/>
      <c r="F1651" s="309"/>
      <c r="G1651" s="309"/>
      <c r="H1651" s="137"/>
      <c r="I1651" s="309"/>
      <c r="J1651" s="138"/>
      <c r="K1651" s="309"/>
      <c r="L1651" s="152"/>
      <c r="M1651" s="152"/>
      <c r="N1651" s="134"/>
      <c r="O1651" s="309"/>
      <c r="P1651" s="309"/>
      <c r="Q1651" s="309"/>
      <c r="R1651" s="309"/>
      <c r="S1651" s="309"/>
      <c r="T1651" s="309"/>
      <c r="U1651" s="309"/>
      <c r="V1651" s="300"/>
      <c r="W1651" s="300"/>
      <c r="X1651" s="300"/>
      <c r="Y1651" s="300"/>
      <c r="Z1651" s="300"/>
      <c r="AA1651" s="300"/>
      <c r="AB1651" s="300"/>
      <c r="AC1651" s="300"/>
      <c r="AD1651" s="300"/>
      <c r="AE1651" s="300"/>
      <c r="AF1651" s="300"/>
      <c r="AG1651" s="300"/>
      <c r="AH1651" s="300"/>
      <c r="AI1651" s="300"/>
      <c r="AJ1651" s="300"/>
      <c r="AK1651" s="300"/>
      <c r="AL1651" s="300"/>
      <c r="AM1651" s="300"/>
      <c r="AN1651" s="300"/>
      <c r="AO1651" s="300"/>
      <c r="AP1651" s="300"/>
      <c r="AQ1651" s="300"/>
      <c r="AR1651" s="300"/>
      <c r="AS1651" s="300"/>
      <c r="AT1651" s="300"/>
      <c r="AU1651" s="300"/>
      <c r="AV1651" s="300"/>
      <c r="AW1651" s="300"/>
      <c r="AX1651" s="300"/>
      <c r="AY1651" s="300"/>
      <c r="AZ1651" s="300"/>
      <c r="BA1651" s="300"/>
      <c r="BB1651" s="300"/>
      <c r="BC1651" s="300"/>
      <c r="BD1651" s="300"/>
      <c r="BE1651" s="300"/>
      <c r="BF1651" s="300"/>
      <c r="BG1651" s="300"/>
      <c r="BH1651" s="300"/>
      <c r="BI1651" s="300"/>
      <c r="BJ1651" s="300"/>
      <c r="BK1651" s="300"/>
      <c r="BL1651" s="300"/>
      <c r="BM1651" s="300"/>
      <c r="BN1651" s="300"/>
      <c r="BO1651" s="300"/>
      <c r="BP1651" s="300"/>
      <c r="BQ1651" s="300"/>
      <c r="BR1651" s="300"/>
      <c r="BS1651" s="300"/>
      <c r="BT1651" s="300"/>
      <c r="BU1651" s="300"/>
      <c r="BV1651" s="300"/>
      <c r="BW1651" s="300"/>
      <c r="BX1651" s="300"/>
      <c r="BY1651" s="300"/>
      <c r="BZ1651" s="300"/>
      <c r="CA1651" s="300"/>
      <c r="CB1651" s="300"/>
      <c r="CC1651" s="300"/>
      <c r="CD1651" s="300"/>
      <c r="CE1651" s="300"/>
      <c r="CF1651" s="300"/>
      <c r="CG1651" s="300"/>
      <c r="CH1651" s="300"/>
      <c r="CI1651" s="300"/>
      <c r="CJ1651" s="300"/>
      <c r="CK1651" s="300"/>
      <c r="CL1651" s="300"/>
      <c r="CM1651" s="300"/>
    </row>
    <row r="1652" spans="1:91" s="245" customFormat="1" x14ac:dyDescent="0.2">
      <c r="A1652" s="299"/>
      <c r="B1652" s="299"/>
      <c r="C1652" s="133"/>
      <c r="D1652" s="134"/>
      <c r="E1652" s="135"/>
      <c r="F1652" s="309"/>
      <c r="G1652" s="309"/>
      <c r="H1652" s="137"/>
      <c r="I1652" s="309"/>
      <c r="J1652" s="138"/>
      <c r="K1652" s="309"/>
      <c r="L1652" s="152"/>
      <c r="M1652" s="152"/>
      <c r="N1652" s="134"/>
      <c r="O1652" s="309"/>
      <c r="P1652" s="309"/>
      <c r="Q1652" s="309"/>
      <c r="R1652" s="309"/>
      <c r="S1652" s="309"/>
      <c r="T1652" s="309"/>
      <c r="U1652" s="309"/>
      <c r="V1652" s="300"/>
      <c r="W1652" s="300"/>
      <c r="X1652" s="300"/>
      <c r="Y1652" s="300"/>
      <c r="Z1652" s="300"/>
      <c r="AA1652" s="300"/>
      <c r="AB1652" s="300"/>
      <c r="AC1652" s="300"/>
      <c r="AD1652" s="300"/>
      <c r="AE1652" s="300"/>
      <c r="AF1652" s="300"/>
      <c r="AG1652" s="300"/>
      <c r="AH1652" s="300"/>
      <c r="AI1652" s="300"/>
      <c r="AJ1652" s="300"/>
      <c r="AK1652" s="300"/>
      <c r="AL1652" s="300"/>
      <c r="AM1652" s="300"/>
      <c r="AN1652" s="300"/>
      <c r="AO1652" s="300"/>
      <c r="AP1652" s="300"/>
      <c r="AQ1652" s="300"/>
      <c r="AR1652" s="300"/>
      <c r="AS1652" s="300"/>
      <c r="AT1652" s="300"/>
      <c r="AU1652" s="300"/>
      <c r="AV1652" s="300"/>
      <c r="AW1652" s="300"/>
      <c r="AX1652" s="300"/>
      <c r="AY1652" s="300"/>
      <c r="AZ1652" s="300"/>
      <c r="BA1652" s="300"/>
      <c r="BB1652" s="300"/>
      <c r="BC1652" s="300"/>
      <c r="BD1652" s="300"/>
      <c r="BE1652" s="300"/>
      <c r="BF1652" s="300"/>
      <c r="BG1652" s="300"/>
      <c r="BH1652" s="300"/>
      <c r="BI1652" s="300"/>
      <c r="BJ1652" s="300"/>
      <c r="BK1652" s="300"/>
      <c r="BL1652" s="300"/>
      <c r="BM1652" s="300"/>
      <c r="BN1652" s="300"/>
      <c r="BO1652" s="300"/>
      <c r="BP1652" s="300"/>
      <c r="BQ1652" s="300"/>
      <c r="BR1652" s="300"/>
      <c r="BS1652" s="300"/>
      <c r="BT1652" s="300"/>
      <c r="BU1652" s="300"/>
      <c r="BV1652" s="300"/>
      <c r="BW1652" s="300"/>
      <c r="BX1652" s="300"/>
      <c r="BY1652" s="300"/>
      <c r="BZ1652" s="300"/>
      <c r="CA1652" s="300"/>
      <c r="CB1652" s="300"/>
      <c r="CC1652" s="300"/>
      <c r="CD1652" s="300"/>
      <c r="CE1652" s="300"/>
      <c r="CF1652" s="300"/>
      <c r="CG1652" s="300"/>
      <c r="CH1652" s="300"/>
      <c r="CI1652" s="300"/>
      <c r="CJ1652" s="300"/>
      <c r="CK1652" s="300"/>
      <c r="CL1652" s="300"/>
      <c r="CM1652" s="300"/>
    </row>
    <row r="1653" spans="1:91" s="245" customFormat="1" x14ac:dyDescent="0.2">
      <c r="A1653" s="299"/>
      <c r="B1653" s="299"/>
      <c r="C1653" s="133"/>
      <c r="D1653" s="134"/>
      <c r="E1653" s="135"/>
      <c r="F1653" s="309"/>
      <c r="G1653" s="309"/>
      <c r="H1653" s="137"/>
      <c r="I1653" s="309"/>
      <c r="J1653" s="138"/>
      <c r="K1653" s="309"/>
      <c r="L1653" s="152"/>
      <c r="M1653" s="152"/>
      <c r="N1653" s="134"/>
      <c r="O1653" s="309"/>
      <c r="P1653" s="309"/>
      <c r="Q1653" s="309"/>
      <c r="R1653" s="309"/>
      <c r="S1653" s="309"/>
      <c r="T1653" s="309"/>
      <c r="U1653" s="309"/>
      <c r="V1653" s="300"/>
      <c r="W1653" s="300"/>
      <c r="X1653" s="300"/>
      <c r="Y1653" s="300"/>
      <c r="Z1653" s="300"/>
      <c r="AA1653" s="300"/>
      <c r="AB1653" s="300"/>
      <c r="AC1653" s="300"/>
      <c r="AD1653" s="300"/>
      <c r="AE1653" s="300"/>
      <c r="AF1653" s="300"/>
      <c r="AG1653" s="300"/>
      <c r="AH1653" s="300"/>
      <c r="AI1653" s="300"/>
      <c r="AJ1653" s="300"/>
      <c r="AK1653" s="300"/>
      <c r="AL1653" s="300"/>
      <c r="AM1653" s="300"/>
      <c r="AN1653" s="300"/>
      <c r="AO1653" s="300"/>
      <c r="AP1653" s="300"/>
      <c r="AQ1653" s="300"/>
      <c r="AR1653" s="300"/>
      <c r="AS1653" s="300"/>
      <c r="AT1653" s="300"/>
      <c r="AU1653" s="300"/>
      <c r="AV1653" s="300"/>
      <c r="AW1653" s="300"/>
      <c r="AX1653" s="300"/>
      <c r="AY1653" s="300"/>
      <c r="AZ1653" s="300"/>
      <c r="BA1653" s="300"/>
      <c r="BB1653" s="300"/>
      <c r="BC1653" s="300"/>
      <c r="BD1653" s="300"/>
      <c r="BE1653" s="300"/>
      <c r="BF1653" s="300"/>
      <c r="BG1653" s="300"/>
      <c r="BH1653" s="300"/>
      <c r="BI1653" s="300"/>
      <c r="BJ1653" s="300"/>
      <c r="BK1653" s="300"/>
      <c r="BL1653" s="300"/>
      <c r="BM1653" s="300"/>
      <c r="BN1653" s="300"/>
      <c r="BO1653" s="300"/>
      <c r="BP1653" s="300"/>
      <c r="BQ1653" s="300"/>
      <c r="BR1653" s="300"/>
      <c r="BS1653" s="300"/>
      <c r="BT1653" s="300"/>
      <c r="BU1653" s="300"/>
      <c r="BV1653" s="300"/>
      <c r="BW1653" s="300"/>
      <c r="BX1653" s="300"/>
      <c r="BY1653" s="300"/>
      <c r="BZ1653" s="300"/>
      <c r="CA1653" s="300"/>
      <c r="CB1653" s="300"/>
      <c r="CC1653" s="300"/>
      <c r="CD1653" s="300"/>
      <c r="CE1653" s="300"/>
      <c r="CF1653" s="300"/>
      <c r="CG1653" s="300"/>
      <c r="CH1653" s="300"/>
      <c r="CI1653" s="300"/>
      <c r="CJ1653" s="300"/>
      <c r="CK1653" s="300"/>
      <c r="CL1653" s="300"/>
      <c r="CM1653" s="300"/>
    </row>
    <row r="1654" spans="1:91" s="245" customFormat="1" x14ac:dyDescent="0.2">
      <c r="A1654" s="299"/>
      <c r="B1654" s="299"/>
      <c r="C1654" s="133"/>
      <c r="D1654" s="134"/>
      <c r="E1654" s="135"/>
      <c r="F1654" s="309"/>
      <c r="G1654" s="309"/>
      <c r="H1654" s="137"/>
      <c r="I1654" s="309"/>
      <c r="J1654" s="138"/>
      <c r="K1654" s="309"/>
      <c r="L1654" s="152"/>
      <c r="M1654" s="152"/>
      <c r="N1654" s="134"/>
      <c r="O1654" s="309"/>
      <c r="P1654" s="309"/>
      <c r="Q1654" s="152"/>
      <c r="R1654" s="309"/>
      <c r="S1654" s="309"/>
      <c r="T1654" s="309"/>
      <c r="U1654" s="309"/>
      <c r="V1654" s="300"/>
      <c r="W1654" s="300"/>
      <c r="X1654" s="300"/>
      <c r="Y1654" s="300"/>
      <c r="Z1654" s="300"/>
      <c r="AA1654" s="300"/>
      <c r="AB1654" s="300"/>
      <c r="AC1654" s="300"/>
      <c r="AD1654" s="300"/>
      <c r="AE1654" s="300"/>
      <c r="AF1654" s="300"/>
      <c r="AG1654" s="300"/>
      <c r="AH1654" s="300"/>
      <c r="AI1654" s="300"/>
      <c r="AJ1654" s="300"/>
      <c r="AK1654" s="300"/>
      <c r="AL1654" s="300"/>
      <c r="AM1654" s="300"/>
      <c r="AN1654" s="300"/>
      <c r="AO1654" s="300"/>
      <c r="AP1654" s="300"/>
      <c r="AQ1654" s="300"/>
      <c r="AR1654" s="300"/>
      <c r="AS1654" s="300"/>
      <c r="AT1654" s="300"/>
      <c r="AU1654" s="300"/>
      <c r="AV1654" s="300"/>
      <c r="AW1654" s="300"/>
      <c r="AX1654" s="300"/>
      <c r="AY1654" s="300"/>
      <c r="AZ1654" s="300"/>
      <c r="BA1654" s="300"/>
      <c r="BB1654" s="300"/>
      <c r="BC1654" s="300"/>
      <c r="BD1654" s="300"/>
      <c r="BE1654" s="300"/>
      <c r="BF1654" s="300"/>
      <c r="BG1654" s="300"/>
      <c r="BH1654" s="300"/>
      <c r="BI1654" s="300"/>
      <c r="BJ1654" s="300"/>
      <c r="BK1654" s="300"/>
      <c r="BL1654" s="300"/>
      <c r="BM1654" s="300"/>
      <c r="BN1654" s="300"/>
      <c r="BO1654" s="300"/>
      <c r="BP1654" s="300"/>
      <c r="BQ1654" s="300"/>
      <c r="BR1654" s="300"/>
      <c r="BS1654" s="300"/>
      <c r="BT1654" s="300"/>
      <c r="BU1654" s="300"/>
      <c r="BV1654" s="300"/>
      <c r="BW1654" s="300"/>
      <c r="BX1654" s="300"/>
      <c r="BY1654" s="300"/>
      <c r="BZ1654" s="300"/>
      <c r="CA1654" s="300"/>
      <c r="CB1654" s="300"/>
      <c r="CC1654" s="300"/>
      <c r="CD1654" s="300"/>
      <c r="CE1654" s="300"/>
      <c r="CF1654" s="300"/>
      <c r="CG1654" s="300"/>
      <c r="CH1654" s="300"/>
      <c r="CI1654" s="300"/>
      <c r="CJ1654" s="300"/>
      <c r="CK1654" s="300"/>
      <c r="CL1654" s="300"/>
      <c r="CM1654" s="300"/>
    </row>
    <row r="1655" spans="1:91" s="245" customFormat="1" x14ac:dyDescent="0.2">
      <c r="A1655" s="299"/>
      <c r="B1655" s="299"/>
      <c r="C1655" s="133"/>
      <c r="D1655" s="134"/>
      <c r="E1655" s="135"/>
      <c r="F1655" s="300"/>
      <c r="G1655" s="300"/>
      <c r="H1655" s="137"/>
      <c r="I1655" s="300"/>
      <c r="J1655" s="138"/>
      <c r="K1655" s="300"/>
      <c r="L1655" s="139"/>
      <c r="M1655" s="300"/>
      <c r="N1655" s="134"/>
      <c r="O1655" s="300"/>
      <c r="P1655" s="300"/>
      <c r="Q1655" s="300"/>
      <c r="R1655" s="300"/>
      <c r="S1655" s="300"/>
      <c r="T1655" s="300"/>
      <c r="U1655" s="300"/>
      <c r="V1655" s="300"/>
      <c r="W1655" s="300"/>
      <c r="X1655" s="300"/>
      <c r="Y1655" s="300"/>
      <c r="Z1655" s="300"/>
      <c r="AA1655" s="300"/>
      <c r="AB1655" s="300"/>
      <c r="AC1655" s="300"/>
      <c r="AD1655" s="300"/>
      <c r="AE1655" s="300"/>
      <c r="AF1655" s="300"/>
      <c r="AG1655" s="300"/>
      <c r="AH1655" s="300"/>
      <c r="AI1655" s="300"/>
      <c r="AJ1655" s="300"/>
      <c r="AK1655" s="300"/>
      <c r="AL1655" s="300"/>
      <c r="AM1655" s="300"/>
      <c r="AN1655" s="300"/>
      <c r="AO1655" s="300"/>
      <c r="AP1655" s="300"/>
      <c r="AQ1655" s="300"/>
      <c r="AR1655" s="300"/>
      <c r="AS1655" s="300"/>
      <c r="AT1655" s="300"/>
      <c r="AU1655" s="300"/>
      <c r="AV1655" s="300"/>
      <c r="AW1655" s="300"/>
      <c r="AX1655" s="300"/>
      <c r="AY1655" s="300"/>
      <c r="AZ1655" s="300"/>
      <c r="BA1655" s="300"/>
      <c r="BB1655" s="300"/>
      <c r="BC1655" s="300"/>
      <c r="BD1655" s="300"/>
      <c r="BE1655" s="300"/>
      <c r="BF1655" s="300"/>
      <c r="BG1655" s="300"/>
      <c r="BH1655" s="300"/>
      <c r="BI1655" s="300"/>
      <c r="BJ1655" s="300"/>
      <c r="BK1655" s="300"/>
      <c r="BL1655" s="300"/>
      <c r="BM1655" s="300"/>
      <c r="BN1655" s="300"/>
      <c r="BO1655" s="300"/>
      <c r="BP1655" s="300"/>
      <c r="BQ1655" s="300"/>
      <c r="BR1655" s="300"/>
      <c r="BS1655" s="300"/>
      <c r="BT1655" s="300"/>
      <c r="BU1655" s="300"/>
      <c r="BV1655" s="300"/>
      <c r="BW1655" s="300"/>
      <c r="BX1655" s="300"/>
      <c r="BY1655" s="300"/>
      <c r="BZ1655" s="300"/>
      <c r="CA1655" s="300"/>
      <c r="CB1655" s="300"/>
      <c r="CC1655" s="300"/>
      <c r="CD1655" s="300"/>
      <c r="CE1655" s="300"/>
      <c r="CF1655" s="300"/>
      <c r="CG1655" s="300"/>
      <c r="CH1655" s="300"/>
      <c r="CI1655" s="300"/>
      <c r="CJ1655" s="300"/>
      <c r="CK1655" s="300"/>
      <c r="CL1655" s="300"/>
      <c r="CM1655" s="300"/>
    </row>
    <row r="1656" spans="1:91" s="245" customFormat="1" x14ac:dyDescent="0.2">
      <c r="A1656" s="299"/>
      <c r="B1656" s="299"/>
      <c r="C1656" s="133"/>
      <c r="D1656" s="134"/>
      <c r="E1656" s="135"/>
      <c r="F1656" s="300"/>
      <c r="G1656" s="300"/>
      <c r="H1656" s="137"/>
      <c r="I1656" s="300"/>
      <c r="J1656" s="138"/>
      <c r="K1656" s="300"/>
      <c r="L1656" s="139"/>
      <c r="M1656" s="300"/>
      <c r="N1656" s="134"/>
      <c r="O1656" s="300"/>
      <c r="P1656" s="300"/>
      <c r="Q1656" s="300"/>
      <c r="R1656" s="300"/>
      <c r="S1656" s="300"/>
      <c r="T1656" s="300"/>
      <c r="U1656" s="300"/>
      <c r="V1656" s="300"/>
      <c r="W1656" s="300"/>
      <c r="X1656" s="300"/>
      <c r="Y1656" s="300"/>
      <c r="Z1656" s="300"/>
      <c r="AA1656" s="300"/>
      <c r="AB1656" s="300"/>
      <c r="AC1656" s="300"/>
      <c r="AD1656" s="300"/>
      <c r="AE1656" s="300"/>
      <c r="AF1656" s="300"/>
      <c r="AG1656" s="300"/>
      <c r="AH1656" s="300"/>
      <c r="AI1656" s="300"/>
      <c r="AJ1656" s="300"/>
      <c r="AK1656" s="300"/>
      <c r="AL1656" s="300"/>
      <c r="AM1656" s="300"/>
      <c r="AN1656" s="300"/>
      <c r="AO1656" s="300"/>
      <c r="AP1656" s="300"/>
      <c r="AQ1656" s="300"/>
      <c r="AR1656" s="300"/>
      <c r="AS1656" s="300"/>
      <c r="AT1656" s="300"/>
      <c r="AU1656" s="300"/>
      <c r="AV1656" s="300"/>
      <c r="AW1656" s="300"/>
      <c r="AX1656" s="300"/>
      <c r="AY1656" s="300"/>
      <c r="AZ1656" s="300"/>
      <c r="BA1656" s="300"/>
      <c r="BB1656" s="300"/>
      <c r="BC1656" s="300"/>
      <c r="BD1656" s="300"/>
      <c r="BE1656" s="300"/>
      <c r="BF1656" s="300"/>
      <c r="BG1656" s="300"/>
      <c r="BH1656" s="300"/>
      <c r="BI1656" s="300"/>
      <c r="BJ1656" s="300"/>
      <c r="BK1656" s="300"/>
      <c r="BL1656" s="300"/>
      <c r="BM1656" s="300"/>
      <c r="BN1656" s="300"/>
      <c r="BO1656" s="300"/>
      <c r="BP1656" s="300"/>
      <c r="BQ1656" s="300"/>
      <c r="BR1656" s="300"/>
      <c r="BS1656" s="300"/>
      <c r="BT1656" s="300"/>
      <c r="BU1656" s="300"/>
      <c r="BV1656" s="300"/>
      <c r="BW1656" s="300"/>
      <c r="BX1656" s="300"/>
      <c r="BY1656" s="300"/>
      <c r="BZ1656" s="300"/>
      <c r="CA1656" s="300"/>
      <c r="CB1656" s="300"/>
      <c r="CC1656" s="300"/>
      <c r="CD1656" s="300"/>
      <c r="CE1656" s="300"/>
      <c r="CF1656" s="300"/>
      <c r="CG1656" s="300"/>
      <c r="CH1656" s="300"/>
      <c r="CI1656" s="300"/>
      <c r="CJ1656" s="300"/>
      <c r="CK1656" s="300"/>
      <c r="CL1656" s="300"/>
      <c r="CM1656" s="300"/>
    </row>
    <row r="1657" spans="1:91" s="245" customFormat="1" x14ac:dyDescent="0.2">
      <c r="A1657" s="299"/>
      <c r="B1657" s="299"/>
      <c r="C1657" s="133"/>
      <c r="D1657" s="134"/>
      <c r="E1657" s="135"/>
      <c r="F1657" s="300"/>
      <c r="G1657" s="300"/>
      <c r="H1657" s="137"/>
      <c r="I1657" s="300"/>
      <c r="J1657" s="138"/>
      <c r="K1657" s="300"/>
      <c r="L1657" s="139"/>
      <c r="M1657" s="300"/>
      <c r="N1657" s="134"/>
      <c r="O1657" s="300"/>
      <c r="P1657" s="300"/>
      <c r="Q1657" s="300"/>
      <c r="R1657" s="300"/>
      <c r="S1657" s="300"/>
      <c r="T1657" s="300"/>
      <c r="U1657" s="300"/>
      <c r="V1657" s="300"/>
      <c r="W1657" s="300"/>
      <c r="X1657" s="300"/>
      <c r="Y1657" s="300"/>
      <c r="Z1657" s="300"/>
      <c r="AA1657" s="300"/>
      <c r="AB1657" s="300"/>
      <c r="AC1657" s="300"/>
      <c r="AD1657" s="300"/>
      <c r="AE1657" s="300"/>
      <c r="AF1657" s="300"/>
      <c r="AG1657" s="300"/>
      <c r="AH1657" s="300"/>
      <c r="AI1657" s="300"/>
      <c r="AJ1657" s="300"/>
      <c r="AK1657" s="300"/>
      <c r="AL1657" s="300"/>
      <c r="AM1657" s="300"/>
      <c r="AN1657" s="300"/>
      <c r="AO1657" s="300"/>
      <c r="AP1657" s="300"/>
      <c r="AQ1657" s="300"/>
      <c r="AR1657" s="300"/>
      <c r="AS1657" s="300"/>
      <c r="AT1657" s="300"/>
      <c r="AU1657" s="300"/>
      <c r="AV1657" s="300"/>
      <c r="AW1657" s="300"/>
      <c r="AX1657" s="300"/>
      <c r="AY1657" s="300"/>
      <c r="AZ1657" s="300"/>
      <c r="BA1657" s="300"/>
      <c r="BB1657" s="300"/>
      <c r="BC1657" s="300"/>
      <c r="BD1657" s="300"/>
      <c r="BE1657" s="300"/>
      <c r="BF1657" s="300"/>
      <c r="BG1657" s="300"/>
      <c r="BH1657" s="300"/>
      <c r="BI1657" s="300"/>
      <c r="BJ1657" s="300"/>
      <c r="BK1657" s="300"/>
      <c r="BL1657" s="300"/>
      <c r="BM1657" s="300"/>
      <c r="BN1657" s="300"/>
      <c r="BO1657" s="300"/>
      <c r="BP1657" s="300"/>
      <c r="BQ1657" s="300"/>
      <c r="BR1657" s="300"/>
      <c r="BS1657" s="300"/>
      <c r="BT1657" s="300"/>
      <c r="BU1657" s="300"/>
      <c r="BV1657" s="300"/>
      <c r="BW1657" s="300"/>
      <c r="BX1657" s="300"/>
      <c r="BY1657" s="300"/>
      <c r="BZ1657" s="300"/>
      <c r="CA1657" s="300"/>
      <c r="CB1657" s="300"/>
      <c r="CC1657" s="300"/>
      <c r="CD1657" s="300"/>
      <c r="CE1657" s="300"/>
      <c r="CF1657" s="300"/>
      <c r="CG1657" s="300"/>
      <c r="CH1657" s="300"/>
      <c r="CI1657" s="300"/>
      <c r="CJ1657" s="300"/>
      <c r="CK1657" s="300"/>
      <c r="CL1657" s="300"/>
      <c r="CM1657" s="300"/>
    </row>
    <row r="1658" spans="1:91" s="245" customFormat="1" x14ac:dyDescent="0.2">
      <c r="A1658" s="299"/>
      <c r="B1658" s="299"/>
      <c r="C1658" s="133"/>
      <c r="D1658" s="134"/>
      <c r="E1658" s="135"/>
      <c r="F1658" s="300"/>
      <c r="G1658" s="300"/>
      <c r="H1658" s="137"/>
      <c r="I1658" s="300"/>
      <c r="J1658" s="138"/>
      <c r="K1658" s="300"/>
      <c r="L1658" s="139"/>
      <c r="M1658" s="300"/>
      <c r="N1658" s="134"/>
      <c r="O1658" s="300"/>
      <c r="P1658" s="300"/>
      <c r="Q1658" s="300"/>
      <c r="R1658" s="300"/>
      <c r="S1658" s="300"/>
      <c r="T1658" s="300"/>
      <c r="U1658" s="300"/>
      <c r="V1658" s="300"/>
      <c r="W1658" s="300"/>
      <c r="X1658" s="300"/>
      <c r="Y1658" s="300"/>
      <c r="Z1658" s="300"/>
      <c r="AA1658" s="300"/>
      <c r="AB1658" s="300"/>
      <c r="AC1658" s="300"/>
      <c r="AD1658" s="300"/>
      <c r="AE1658" s="300"/>
      <c r="AF1658" s="300"/>
      <c r="AG1658" s="300"/>
      <c r="AH1658" s="300"/>
      <c r="AI1658" s="300"/>
      <c r="AJ1658" s="300"/>
      <c r="AK1658" s="300"/>
      <c r="AL1658" s="300"/>
      <c r="AM1658" s="300"/>
      <c r="AN1658" s="300"/>
      <c r="AO1658" s="300"/>
      <c r="AP1658" s="300"/>
      <c r="AQ1658" s="300"/>
      <c r="AR1658" s="300"/>
      <c r="AS1658" s="300"/>
      <c r="AT1658" s="300"/>
      <c r="AU1658" s="300"/>
      <c r="AV1658" s="300"/>
      <c r="AW1658" s="300"/>
      <c r="AX1658" s="300"/>
      <c r="AY1658" s="300"/>
      <c r="AZ1658" s="300"/>
      <c r="BA1658" s="300"/>
      <c r="BB1658" s="300"/>
      <c r="BC1658" s="300"/>
      <c r="BD1658" s="300"/>
      <c r="BE1658" s="300"/>
      <c r="BF1658" s="300"/>
      <c r="BG1658" s="300"/>
      <c r="BH1658" s="300"/>
      <c r="BI1658" s="300"/>
      <c r="BJ1658" s="300"/>
      <c r="BK1658" s="300"/>
      <c r="BL1658" s="300"/>
      <c r="BM1658" s="300"/>
      <c r="BN1658" s="300"/>
      <c r="BO1658" s="300"/>
      <c r="BP1658" s="300"/>
      <c r="BQ1658" s="300"/>
      <c r="BR1658" s="300"/>
      <c r="BS1658" s="300"/>
      <c r="BT1658" s="300"/>
      <c r="BU1658" s="300"/>
      <c r="BV1658" s="300"/>
      <c r="BW1658" s="300"/>
      <c r="BX1658" s="300"/>
      <c r="BY1658" s="300"/>
      <c r="BZ1658" s="300"/>
      <c r="CA1658" s="300"/>
      <c r="CB1658" s="300"/>
      <c r="CC1658" s="300"/>
      <c r="CD1658" s="300"/>
      <c r="CE1658" s="300"/>
      <c r="CF1658" s="300"/>
      <c r="CG1658" s="300"/>
      <c r="CH1658" s="300"/>
      <c r="CI1658" s="300"/>
      <c r="CJ1658" s="300"/>
      <c r="CK1658" s="300"/>
      <c r="CL1658" s="300"/>
      <c r="CM1658" s="300"/>
    </row>
    <row r="1659" spans="1:91" s="245" customFormat="1" x14ac:dyDescent="0.2">
      <c r="A1659" s="299"/>
      <c r="B1659" s="299"/>
      <c r="C1659" s="133"/>
      <c r="D1659" s="134"/>
      <c r="E1659" s="135"/>
      <c r="F1659" s="300"/>
      <c r="G1659" s="300"/>
      <c r="H1659" s="137"/>
      <c r="I1659" s="300"/>
      <c r="J1659" s="138"/>
      <c r="K1659" s="300"/>
      <c r="L1659" s="139"/>
      <c r="M1659" s="300"/>
      <c r="N1659" s="134"/>
      <c r="O1659" s="300"/>
      <c r="P1659" s="300"/>
      <c r="Q1659" s="300"/>
      <c r="R1659" s="300"/>
      <c r="S1659" s="300"/>
      <c r="T1659" s="300"/>
      <c r="U1659" s="300"/>
      <c r="V1659" s="300"/>
      <c r="W1659" s="300"/>
      <c r="X1659" s="300"/>
      <c r="Y1659" s="300"/>
      <c r="Z1659" s="300"/>
      <c r="AA1659" s="300"/>
      <c r="AB1659" s="300"/>
      <c r="AC1659" s="300"/>
      <c r="AD1659" s="300"/>
      <c r="AE1659" s="300"/>
      <c r="AF1659" s="300"/>
      <c r="AG1659" s="300"/>
      <c r="AH1659" s="300"/>
      <c r="AI1659" s="300"/>
      <c r="AJ1659" s="300"/>
      <c r="AK1659" s="300"/>
      <c r="AL1659" s="300"/>
      <c r="AM1659" s="300"/>
      <c r="AN1659" s="300"/>
      <c r="AO1659" s="300"/>
      <c r="AP1659" s="300"/>
      <c r="AQ1659" s="300"/>
      <c r="AR1659" s="300"/>
      <c r="AS1659" s="300"/>
      <c r="AT1659" s="300"/>
      <c r="AU1659" s="300"/>
      <c r="AV1659" s="300"/>
      <c r="AW1659" s="300"/>
      <c r="AX1659" s="300"/>
      <c r="AY1659" s="300"/>
      <c r="AZ1659" s="300"/>
      <c r="BA1659" s="300"/>
      <c r="BB1659" s="300"/>
      <c r="BC1659" s="300"/>
      <c r="BD1659" s="300"/>
      <c r="BE1659" s="300"/>
      <c r="BF1659" s="300"/>
      <c r="BG1659" s="300"/>
      <c r="BH1659" s="300"/>
      <c r="BI1659" s="300"/>
      <c r="BJ1659" s="300"/>
      <c r="BK1659" s="300"/>
      <c r="BL1659" s="300"/>
      <c r="BM1659" s="300"/>
      <c r="BN1659" s="300"/>
      <c r="BO1659" s="300"/>
      <c r="BP1659" s="300"/>
      <c r="BQ1659" s="300"/>
      <c r="BR1659" s="300"/>
      <c r="BS1659" s="300"/>
      <c r="BT1659" s="300"/>
      <c r="BU1659" s="300"/>
      <c r="BV1659" s="300"/>
      <c r="BW1659" s="300"/>
      <c r="BX1659" s="300"/>
      <c r="BY1659" s="300"/>
      <c r="BZ1659" s="300"/>
      <c r="CA1659" s="300"/>
      <c r="CB1659" s="300"/>
      <c r="CC1659" s="300"/>
      <c r="CD1659" s="300"/>
      <c r="CE1659" s="300"/>
      <c r="CF1659" s="300"/>
      <c r="CG1659" s="300"/>
      <c r="CH1659" s="300"/>
      <c r="CI1659" s="300"/>
      <c r="CJ1659" s="300"/>
      <c r="CK1659" s="300"/>
      <c r="CL1659" s="300"/>
      <c r="CM1659" s="300"/>
    </row>
    <row r="1660" spans="1:91" s="245" customFormat="1" x14ac:dyDescent="0.2">
      <c r="A1660" s="299"/>
      <c r="B1660" s="291"/>
      <c r="C1660" s="133"/>
      <c r="D1660" s="293"/>
      <c r="E1660" s="135"/>
      <c r="F1660" s="295"/>
      <c r="G1660" s="291"/>
      <c r="H1660" s="291"/>
      <c r="I1660" s="291"/>
      <c r="J1660" s="295"/>
      <c r="K1660" s="291"/>
      <c r="L1660" s="293"/>
      <c r="M1660" s="291"/>
      <c r="N1660" s="293"/>
      <c r="O1660" s="291"/>
      <c r="P1660" s="291"/>
      <c r="Q1660" s="291"/>
      <c r="R1660" s="291"/>
      <c r="S1660" s="291"/>
      <c r="T1660" s="291"/>
      <c r="U1660" s="291"/>
    </row>
    <row r="1661" spans="1:91" s="245" customFormat="1" x14ac:dyDescent="0.2">
      <c r="A1661" s="299"/>
      <c r="B1661" s="299"/>
      <c r="C1661" s="133"/>
      <c r="D1661" s="134"/>
      <c r="E1661" s="135"/>
      <c r="F1661" s="300"/>
      <c r="G1661" s="300"/>
      <c r="H1661" s="137"/>
      <c r="I1661" s="300"/>
      <c r="J1661" s="138"/>
      <c r="K1661" s="300"/>
      <c r="L1661" s="139"/>
      <c r="M1661" s="300"/>
      <c r="N1661" s="134"/>
      <c r="O1661" s="300"/>
      <c r="P1661" s="300"/>
      <c r="Q1661" s="300"/>
      <c r="R1661" s="300"/>
      <c r="S1661" s="300"/>
      <c r="T1661" s="300"/>
      <c r="U1661" s="300"/>
      <c r="V1661" s="300"/>
      <c r="W1661" s="300"/>
      <c r="X1661" s="300"/>
      <c r="Y1661" s="300"/>
      <c r="Z1661" s="300"/>
      <c r="AA1661" s="300"/>
      <c r="AB1661" s="300"/>
      <c r="AC1661" s="300"/>
      <c r="AD1661" s="300"/>
      <c r="AE1661" s="300"/>
      <c r="AF1661" s="300"/>
      <c r="AG1661" s="300"/>
      <c r="AH1661" s="300"/>
      <c r="AI1661" s="300"/>
      <c r="AJ1661" s="300"/>
      <c r="AK1661" s="300"/>
      <c r="AL1661" s="300"/>
      <c r="AM1661" s="300"/>
      <c r="AN1661" s="300"/>
      <c r="AO1661" s="300"/>
      <c r="AP1661" s="300"/>
      <c r="AQ1661" s="300"/>
      <c r="AR1661" s="300"/>
      <c r="AS1661" s="300"/>
      <c r="AT1661" s="300"/>
      <c r="AU1661" s="300"/>
      <c r="AV1661" s="300"/>
      <c r="AW1661" s="300"/>
      <c r="AX1661" s="300"/>
      <c r="AY1661" s="300"/>
      <c r="AZ1661" s="300"/>
      <c r="BA1661" s="300"/>
      <c r="BB1661" s="300"/>
      <c r="BC1661" s="300"/>
      <c r="BD1661" s="300"/>
      <c r="BE1661" s="300"/>
      <c r="BF1661" s="300"/>
      <c r="BG1661" s="300"/>
      <c r="BH1661" s="300"/>
      <c r="BI1661" s="300"/>
      <c r="BJ1661" s="300"/>
      <c r="BK1661" s="300"/>
      <c r="BL1661" s="300"/>
      <c r="BM1661" s="300"/>
      <c r="BN1661" s="300"/>
      <c r="BO1661" s="300"/>
      <c r="BP1661" s="300"/>
      <c r="BQ1661" s="300"/>
      <c r="BR1661" s="300"/>
      <c r="BS1661" s="300"/>
      <c r="BT1661" s="300"/>
      <c r="BU1661" s="300"/>
      <c r="BV1661" s="300"/>
      <c r="BW1661" s="300"/>
      <c r="BX1661" s="300"/>
      <c r="BY1661" s="300"/>
      <c r="BZ1661" s="300"/>
      <c r="CA1661" s="300"/>
      <c r="CB1661" s="300"/>
      <c r="CC1661" s="300"/>
      <c r="CD1661" s="300"/>
      <c r="CE1661" s="300"/>
      <c r="CF1661" s="300"/>
      <c r="CG1661" s="300"/>
      <c r="CH1661" s="300"/>
      <c r="CI1661" s="300"/>
      <c r="CJ1661" s="300"/>
      <c r="CK1661" s="300"/>
      <c r="CL1661" s="300"/>
      <c r="CM1661" s="300"/>
    </row>
    <row r="1662" spans="1:91" s="245" customFormat="1" x14ac:dyDescent="0.2">
      <c r="A1662" s="299"/>
      <c r="B1662" s="299"/>
      <c r="C1662" s="133"/>
      <c r="D1662" s="134"/>
      <c r="E1662" s="135"/>
      <c r="F1662" s="300"/>
      <c r="G1662" s="300"/>
      <c r="H1662" s="137"/>
      <c r="I1662" s="300"/>
      <c r="J1662" s="138"/>
      <c r="K1662" s="300"/>
      <c r="L1662" s="139"/>
      <c r="M1662" s="300"/>
      <c r="N1662" s="134"/>
      <c r="O1662" s="300"/>
      <c r="P1662" s="300"/>
      <c r="Q1662" s="300"/>
      <c r="R1662" s="300"/>
      <c r="S1662" s="300"/>
      <c r="T1662" s="300"/>
      <c r="U1662" s="300"/>
      <c r="V1662" s="300"/>
      <c r="W1662" s="300"/>
      <c r="X1662" s="300"/>
      <c r="Y1662" s="300"/>
      <c r="Z1662" s="300"/>
      <c r="AA1662" s="300"/>
      <c r="AB1662" s="300"/>
      <c r="AC1662" s="300"/>
      <c r="AD1662" s="300"/>
      <c r="AE1662" s="300"/>
      <c r="AF1662" s="300"/>
      <c r="AG1662" s="300"/>
      <c r="AH1662" s="300"/>
      <c r="AI1662" s="300"/>
      <c r="AJ1662" s="300"/>
      <c r="AK1662" s="300"/>
      <c r="AL1662" s="300"/>
      <c r="AM1662" s="300"/>
      <c r="AN1662" s="300"/>
      <c r="AO1662" s="300"/>
      <c r="AP1662" s="300"/>
      <c r="AQ1662" s="300"/>
      <c r="AR1662" s="300"/>
      <c r="AS1662" s="300"/>
      <c r="AT1662" s="300"/>
      <c r="AU1662" s="300"/>
      <c r="AV1662" s="300"/>
      <c r="AW1662" s="300"/>
      <c r="AX1662" s="300"/>
      <c r="AY1662" s="300"/>
      <c r="AZ1662" s="300"/>
      <c r="BA1662" s="300"/>
      <c r="BB1662" s="300"/>
      <c r="BC1662" s="300"/>
      <c r="BD1662" s="300"/>
      <c r="BE1662" s="300"/>
      <c r="BF1662" s="300"/>
      <c r="BG1662" s="300"/>
      <c r="BH1662" s="300"/>
      <c r="BI1662" s="300"/>
      <c r="BJ1662" s="300"/>
      <c r="BK1662" s="300"/>
      <c r="BL1662" s="300"/>
      <c r="BM1662" s="300"/>
      <c r="BN1662" s="300"/>
      <c r="BO1662" s="300"/>
      <c r="BP1662" s="300"/>
      <c r="BQ1662" s="300"/>
      <c r="BR1662" s="300"/>
      <c r="BS1662" s="300"/>
      <c r="BT1662" s="300"/>
      <c r="BU1662" s="300"/>
      <c r="BV1662" s="300"/>
      <c r="BW1662" s="300"/>
      <c r="BX1662" s="300"/>
      <c r="BY1662" s="300"/>
      <c r="BZ1662" s="300"/>
      <c r="CA1662" s="300"/>
      <c r="CB1662" s="300"/>
      <c r="CC1662" s="300"/>
      <c r="CD1662" s="300"/>
      <c r="CE1662" s="300"/>
      <c r="CF1662" s="300"/>
      <c r="CG1662" s="300"/>
      <c r="CH1662" s="300"/>
      <c r="CI1662" s="300"/>
      <c r="CJ1662" s="300"/>
      <c r="CK1662" s="300"/>
      <c r="CL1662" s="300"/>
      <c r="CM1662" s="300"/>
    </row>
    <row r="1663" spans="1:91" s="245" customFormat="1" x14ac:dyDescent="0.2">
      <c r="A1663" s="299"/>
      <c r="B1663" s="299"/>
      <c r="C1663" s="133"/>
      <c r="D1663" s="134"/>
      <c r="E1663" s="135"/>
      <c r="F1663" s="300"/>
      <c r="G1663" s="300"/>
      <c r="H1663" s="137"/>
      <c r="I1663" s="300"/>
      <c r="J1663" s="138"/>
      <c r="K1663" s="300"/>
      <c r="L1663" s="139"/>
      <c r="M1663" s="300"/>
      <c r="N1663" s="134"/>
      <c r="O1663" s="300"/>
      <c r="P1663" s="300"/>
      <c r="Q1663" s="300"/>
      <c r="R1663" s="300"/>
      <c r="S1663" s="300"/>
      <c r="T1663" s="300"/>
      <c r="U1663" s="300"/>
      <c r="V1663" s="300"/>
      <c r="W1663" s="300"/>
      <c r="X1663" s="300"/>
      <c r="Y1663" s="300"/>
      <c r="Z1663" s="300"/>
      <c r="AA1663" s="300"/>
      <c r="AB1663" s="300"/>
      <c r="AC1663" s="300"/>
      <c r="AD1663" s="300"/>
      <c r="AE1663" s="300"/>
      <c r="AF1663" s="300"/>
      <c r="AG1663" s="300"/>
      <c r="AH1663" s="300"/>
      <c r="AI1663" s="300"/>
      <c r="AJ1663" s="300"/>
      <c r="AK1663" s="300"/>
      <c r="AL1663" s="300"/>
      <c r="AM1663" s="300"/>
      <c r="AN1663" s="300"/>
      <c r="AO1663" s="300"/>
      <c r="AP1663" s="300"/>
      <c r="AQ1663" s="300"/>
      <c r="AR1663" s="300"/>
      <c r="AS1663" s="300"/>
      <c r="AT1663" s="300"/>
      <c r="AU1663" s="300"/>
      <c r="AV1663" s="300"/>
      <c r="AW1663" s="300"/>
      <c r="AX1663" s="300"/>
      <c r="AY1663" s="300"/>
      <c r="AZ1663" s="300"/>
      <c r="BA1663" s="300"/>
      <c r="BB1663" s="300"/>
      <c r="BC1663" s="300"/>
      <c r="BD1663" s="300"/>
      <c r="BE1663" s="300"/>
      <c r="BF1663" s="300"/>
      <c r="BG1663" s="300"/>
      <c r="BH1663" s="300"/>
      <c r="BI1663" s="300"/>
      <c r="BJ1663" s="300"/>
      <c r="BK1663" s="300"/>
      <c r="BL1663" s="300"/>
      <c r="BM1663" s="300"/>
      <c r="BN1663" s="300"/>
      <c r="BO1663" s="300"/>
      <c r="BP1663" s="300"/>
      <c r="BQ1663" s="300"/>
      <c r="BR1663" s="300"/>
      <c r="BS1663" s="300"/>
      <c r="BT1663" s="300"/>
      <c r="BU1663" s="300"/>
      <c r="BV1663" s="300"/>
      <c r="BW1663" s="300"/>
      <c r="BX1663" s="300"/>
      <c r="BY1663" s="300"/>
      <c r="BZ1663" s="300"/>
      <c r="CA1663" s="300"/>
      <c r="CB1663" s="300"/>
      <c r="CC1663" s="300"/>
      <c r="CD1663" s="300"/>
      <c r="CE1663" s="300"/>
      <c r="CF1663" s="300"/>
      <c r="CG1663" s="300"/>
      <c r="CH1663" s="300"/>
      <c r="CI1663" s="300"/>
      <c r="CJ1663" s="300"/>
      <c r="CK1663" s="300"/>
      <c r="CL1663" s="300"/>
      <c r="CM1663" s="300"/>
    </row>
    <row r="1664" spans="1:91" s="245" customFormat="1" x14ac:dyDescent="0.2">
      <c r="A1664" s="299"/>
      <c r="B1664" s="299"/>
      <c r="C1664" s="133"/>
      <c r="D1664" s="134"/>
      <c r="E1664" s="135"/>
      <c r="F1664" s="300"/>
      <c r="G1664" s="300"/>
      <c r="H1664" s="137"/>
      <c r="I1664" s="300"/>
      <c r="J1664" s="138"/>
      <c r="K1664" s="300"/>
      <c r="L1664" s="139"/>
      <c r="M1664" s="300"/>
      <c r="N1664" s="134"/>
      <c r="O1664" s="300"/>
      <c r="P1664" s="300"/>
      <c r="Q1664" s="300"/>
      <c r="R1664" s="300"/>
      <c r="S1664" s="300"/>
      <c r="T1664" s="300"/>
      <c r="U1664" s="300"/>
      <c r="V1664" s="300"/>
      <c r="W1664" s="300"/>
      <c r="X1664" s="300"/>
      <c r="Y1664" s="300"/>
      <c r="Z1664" s="300"/>
      <c r="AA1664" s="300"/>
      <c r="AB1664" s="300"/>
      <c r="AC1664" s="300"/>
      <c r="AD1664" s="300"/>
      <c r="AE1664" s="300"/>
      <c r="AF1664" s="300"/>
      <c r="AG1664" s="300"/>
      <c r="AH1664" s="300"/>
      <c r="AI1664" s="300"/>
      <c r="AJ1664" s="300"/>
      <c r="AK1664" s="300"/>
      <c r="AL1664" s="300"/>
      <c r="AM1664" s="300"/>
      <c r="AN1664" s="300"/>
      <c r="AO1664" s="300"/>
      <c r="AP1664" s="300"/>
      <c r="AQ1664" s="300"/>
      <c r="AR1664" s="300"/>
      <c r="AS1664" s="300"/>
      <c r="AT1664" s="300"/>
      <c r="AU1664" s="300"/>
      <c r="AV1664" s="300"/>
      <c r="AW1664" s="300"/>
      <c r="AX1664" s="300"/>
      <c r="AY1664" s="300"/>
      <c r="AZ1664" s="300"/>
      <c r="BA1664" s="300"/>
      <c r="BB1664" s="300"/>
      <c r="BC1664" s="300"/>
      <c r="BD1664" s="300"/>
      <c r="BE1664" s="300"/>
      <c r="BF1664" s="300"/>
      <c r="BG1664" s="300"/>
      <c r="BH1664" s="300"/>
      <c r="BI1664" s="300"/>
      <c r="BJ1664" s="300"/>
      <c r="BK1664" s="300"/>
      <c r="BL1664" s="300"/>
      <c r="BM1664" s="300"/>
      <c r="BN1664" s="300"/>
      <c r="BO1664" s="300"/>
      <c r="BP1664" s="300"/>
      <c r="BQ1664" s="300"/>
      <c r="BR1664" s="300"/>
      <c r="BS1664" s="300"/>
      <c r="BT1664" s="300"/>
      <c r="BU1664" s="300"/>
      <c r="BV1664" s="300"/>
      <c r="BW1664" s="300"/>
      <c r="BX1664" s="300"/>
      <c r="BY1664" s="300"/>
      <c r="BZ1664" s="300"/>
      <c r="CA1664" s="300"/>
      <c r="CB1664" s="300"/>
      <c r="CC1664" s="300"/>
      <c r="CD1664" s="300"/>
      <c r="CE1664" s="300"/>
      <c r="CF1664" s="300"/>
      <c r="CG1664" s="300"/>
      <c r="CH1664" s="300"/>
      <c r="CI1664" s="300"/>
      <c r="CJ1664" s="300"/>
      <c r="CK1664" s="300"/>
      <c r="CL1664" s="300"/>
      <c r="CM1664" s="300"/>
    </row>
    <row r="1665" spans="1:91" s="245" customFormat="1" x14ac:dyDescent="0.2">
      <c r="A1665" s="299"/>
      <c r="B1665" s="299"/>
      <c r="C1665" s="133"/>
      <c r="D1665" s="134"/>
      <c r="E1665" s="135"/>
      <c r="F1665" s="300"/>
      <c r="G1665" s="300"/>
      <c r="H1665" s="137"/>
      <c r="I1665" s="300"/>
      <c r="J1665" s="138"/>
      <c r="K1665" s="300"/>
      <c r="L1665" s="139"/>
      <c r="M1665" s="300"/>
      <c r="N1665" s="134"/>
      <c r="O1665" s="300"/>
      <c r="P1665" s="300"/>
      <c r="Q1665" s="300"/>
      <c r="R1665" s="300"/>
      <c r="S1665" s="300"/>
      <c r="T1665" s="300"/>
      <c r="U1665" s="300"/>
      <c r="V1665" s="300"/>
      <c r="W1665" s="300"/>
      <c r="X1665" s="300"/>
      <c r="Y1665" s="300"/>
      <c r="Z1665" s="300"/>
      <c r="AA1665" s="300"/>
      <c r="AB1665" s="300"/>
      <c r="AC1665" s="300"/>
      <c r="AD1665" s="300"/>
      <c r="AE1665" s="300"/>
      <c r="AF1665" s="300"/>
      <c r="AG1665" s="300"/>
      <c r="AH1665" s="300"/>
      <c r="AI1665" s="300"/>
      <c r="AJ1665" s="300"/>
      <c r="AK1665" s="300"/>
      <c r="AL1665" s="300"/>
      <c r="AM1665" s="300"/>
      <c r="AN1665" s="300"/>
      <c r="AO1665" s="300"/>
      <c r="AP1665" s="300"/>
      <c r="AQ1665" s="300"/>
      <c r="AR1665" s="300"/>
      <c r="AS1665" s="300"/>
      <c r="AT1665" s="300"/>
      <c r="AU1665" s="300"/>
      <c r="AV1665" s="300"/>
      <c r="AW1665" s="300"/>
      <c r="AX1665" s="300"/>
      <c r="AY1665" s="300"/>
      <c r="AZ1665" s="300"/>
      <c r="BA1665" s="300"/>
      <c r="BB1665" s="300"/>
      <c r="BC1665" s="300"/>
      <c r="BD1665" s="300"/>
      <c r="BE1665" s="300"/>
      <c r="BF1665" s="300"/>
      <c r="BG1665" s="300"/>
      <c r="BH1665" s="300"/>
      <c r="BI1665" s="300"/>
      <c r="BJ1665" s="300"/>
      <c r="BK1665" s="300"/>
      <c r="BL1665" s="300"/>
      <c r="BM1665" s="300"/>
      <c r="BN1665" s="300"/>
      <c r="BO1665" s="300"/>
      <c r="BP1665" s="300"/>
      <c r="BQ1665" s="300"/>
      <c r="BR1665" s="300"/>
      <c r="BS1665" s="300"/>
      <c r="BT1665" s="300"/>
      <c r="BU1665" s="300"/>
      <c r="BV1665" s="300"/>
      <c r="BW1665" s="300"/>
      <c r="BX1665" s="300"/>
      <c r="BY1665" s="300"/>
      <c r="BZ1665" s="300"/>
      <c r="CA1665" s="300"/>
      <c r="CB1665" s="300"/>
      <c r="CC1665" s="300"/>
      <c r="CD1665" s="300"/>
      <c r="CE1665" s="300"/>
      <c r="CF1665" s="300"/>
      <c r="CG1665" s="300"/>
      <c r="CH1665" s="300"/>
      <c r="CI1665" s="300"/>
      <c r="CJ1665" s="300"/>
      <c r="CK1665" s="300"/>
      <c r="CL1665" s="300"/>
      <c r="CM1665" s="300"/>
    </row>
    <row r="1666" spans="1:91" s="245" customFormat="1" x14ac:dyDescent="0.2">
      <c r="A1666" s="299"/>
      <c r="B1666" s="299"/>
      <c r="C1666" s="133"/>
      <c r="D1666" s="134"/>
      <c r="E1666" s="135"/>
      <c r="F1666" s="300"/>
      <c r="G1666" s="300"/>
      <c r="H1666" s="137"/>
      <c r="I1666" s="300"/>
      <c r="J1666" s="138"/>
      <c r="K1666" s="300"/>
      <c r="L1666" s="139"/>
      <c r="M1666" s="300"/>
      <c r="N1666" s="134"/>
      <c r="O1666" s="300"/>
      <c r="P1666" s="300"/>
      <c r="Q1666" s="300"/>
      <c r="R1666" s="300"/>
      <c r="S1666" s="300"/>
      <c r="T1666" s="300"/>
      <c r="U1666" s="300"/>
      <c r="V1666" s="300"/>
      <c r="W1666" s="300"/>
      <c r="X1666" s="300"/>
      <c r="Y1666" s="300"/>
      <c r="Z1666" s="300"/>
      <c r="AA1666" s="300"/>
      <c r="AB1666" s="300"/>
      <c r="AC1666" s="300"/>
      <c r="AD1666" s="300"/>
      <c r="AE1666" s="300"/>
      <c r="AF1666" s="300"/>
      <c r="AG1666" s="300"/>
      <c r="AH1666" s="300"/>
      <c r="AI1666" s="300"/>
      <c r="AJ1666" s="300"/>
      <c r="AK1666" s="300"/>
      <c r="AL1666" s="300"/>
      <c r="AM1666" s="300"/>
      <c r="AN1666" s="300"/>
      <c r="AO1666" s="300"/>
      <c r="AP1666" s="300"/>
      <c r="AQ1666" s="300"/>
      <c r="AR1666" s="300"/>
      <c r="AS1666" s="300"/>
      <c r="AT1666" s="300"/>
      <c r="AU1666" s="300"/>
      <c r="AV1666" s="300"/>
      <c r="AW1666" s="300"/>
      <c r="AX1666" s="300"/>
      <c r="AY1666" s="300"/>
      <c r="AZ1666" s="300"/>
      <c r="BA1666" s="300"/>
      <c r="BB1666" s="300"/>
      <c r="BC1666" s="300"/>
      <c r="BD1666" s="300"/>
      <c r="BE1666" s="300"/>
      <c r="BF1666" s="300"/>
      <c r="BG1666" s="300"/>
      <c r="BH1666" s="300"/>
      <c r="BI1666" s="300"/>
      <c r="BJ1666" s="300"/>
      <c r="BK1666" s="300"/>
      <c r="BL1666" s="300"/>
      <c r="BM1666" s="300"/>
      <c r="BN1666" s="300"/>
      <c r="BO1666" s="300"/>
      <c r="BP1666" s="300"/>
      <c r="BQ1666" s="300"/>
      <c r="BR1666" s="300"/>
      <c r="BS1666" s="300"/>
      <c r="BT1666" s="300"/>
      <c r="BU1666" s="300"/>
      <c r="BV1666" s="300"/>
      <c r="BW1666" s="300"/>
      <c r="BX1666" s="300"/>
      <c r="BY1666" s="300"/>
      <c r="BZ1666" s="300"/>
      <c r="CA1666" s="300"/>
      <c r="CB1666" s="300"/>
      <c r="CC1666" s="300"/>
      <c r="CD1666" s="300"/>
      <c r="CE1666" s="300"/>
      <c r="CF1666" s="300"/>
      <c r="CG1666" s="300"/>
      <c r="CH1666" s="300"/>
      <c r="CI1666" s="300"/>
      <c r="CJ1666" s="300"/>
      <c r="CK1666" s="300"/>
      <c r="CL1666" s="300"/>
      <c r="CM1666" s="300"/>
    </row>
    <row r="1667" spans="1:91" s="245" customFormat="1" x14ac:dyDescent="0.2">
      <c r="A1667" s="299"/>
      <c r="B1667" s="299"/>
      <c r="C1667" s="133"/>
      <c r="D1667" s="134"/>
      <c r="E1667" s="135"/>
      <c r="F1667" s="300"/>
      <c r="G1667" s="300"/>
      <c r="H1667" s="137"/>
      <c r="I1667" s="300"/>
      <c r="J1667" s="138"/>
      <c r="K1667" s="300"/>
      <c r="L1667" s="139"/>
      <c r="M1667" s="300"/>
      <c r="N1667" s="134"/>
      <c r="O1667" s="300"/>
      <c r="P1667" s="300"/>
      <c r="Q1667" s="152"/>
      <c r="R1667" s="300"/>
      <c r="S1667" s="300"/>
      <c r="T1667" s="300"/>
      <c r="U1667" s="300"/>
      <c r="V1667" s="300"/>
      <c r="W1667" s="300"/>
      <c r="X1667" s="300"/>
      <c r="Y1667" s="300"/>
      <c r="Z1667" s="300"/>
      <c r="AA1667" s="300"/>
      <c r="AB1667" s="300"/>
      <c r="AC1667" s="300"/>
      <c r="AD1667" s="300"/>
      <c r="AE1667" s="300"/>
      <c r="AF1667" s="300"/>
      <c r="AG1667" s="300"/>
      <c r="AH1667" s="300"/>
      <c r="AI1667" s="300"/>
      <c r="AJ1667" s="300"/>
      <c r="AK1667" s="300"/>
      <c r="AL1667" s="300"/>
      <c r="AM1667" s="300"/>
      <c r="AN1667" s="300"/>
      <c r="AO1667" s="300"/>
      <c r="AP1667" s="300"/>
      <c r="AQ1667" s="300"/>
      <c r="AR1667" s="300"/>
      <c r="AS1667" s="300"/>
      <c r="AT1667" s="300"/>
      <c r="AU1667" s="300"/>
      <c r="AV1667" s="300"/>
      <c r="AW1667" s="300"/>
      <c r="AX1667" s="300"/>
      <c r="AY1667" s="300"/>
      <c r="AZ1667" s="300"/>
      <c r="BA1667" s="300"/>
      <c r="BB1667" s="300"/>
      <c r="BC1667" s="300"/>
      <c r="BD1667" s="300"/>
      <c r="BE1667" s="300"/>
      <c r="BF1667" s="300"/>
      <c r="BG1667" s="300"/>
      <c r="BH1667" s="300"/>
      <c r="BI1667" s="300"/>
      <c r="BJ1667" s="300"/>
      <c r="BK1667" s="300"/>
      <c r="BL1667" s="300"/>
      <c r="BM1667" s="300"/>
      <c r="BN1667" s="300"/>
      <c r="BO1667" s="300"/>
      <c r="BP1667" s="300"/>
      <c r="BQ1667" s="300"/>
      <c r="BR1667" s="300"/>
      <c r="BS1667" s="300"/>
      <c r="BT1667" s="300"/>
      <c r="BU1667" s="300"/>
      <c r="BV1667" s="300"/>
      <c r="BW1667" s="300"/>
      <c r="BX1667" s="300"/>
      <c r="BY1667" s="300"/>
      <c r="BZ1667" s="300"/>
      <c r="CA1667" s="300"/>
      <c r="CB1667" s="300"/>
      <c r="CC1667" s="300"/>
      <c r="CD1667" s="300"/>
      <c r="CE1667" s="300"/>
      <c r="CF1667" s="300"/>
      <c r="CG1667" s="300"/>
      <c r="CH1667" s="300"/>
      <c r="CI1667" s="300"/>
      <c r="CJ1667" s="300"/>
      <c r="CK1667" s="300"/>
      <c r="CL1667" s="300"/>
      <c r="CM1667" s="300"/>
    </row>
    <row r="1668" spans="1:91" s="245" customFormat="1" x14ac:dyDescent="0.2">
      <c r="A1668" s="299"/>
      <c r="B1668" s="299"/>
      <c r="C1668" s="133"/>
      <c r="D1668" s="134"/>
      <c r="E1668" s="135"/>
      <c r="F1668" s="300"/>
      <c r="G1668" s="300"/>
      <c r="H1668" s="137"/>
      <c r="I1668" s="300"/>
      <c r="J1668" s="138"/>
      <c r="K1668" s="300"/>
      <c r="L1668" s="139"/>
      <c r="M1668" s="300"/>
      <c r="N1668" s="134"/>
      <c r="O1668" s="300"/>
      <c r="P1668" s="300"/>
      <c r="Q1668" s="300"/>
      <c r="R1668" s="300"/>
      <c r="S1668" s="300"/>
      <c r="T1668" s="300"/>
      <c r="U1668" s="300"/>
      <c r="V1668" s="300"/>
      <c r="W1668" s="300"/>
      <c r="X1668" s="300"/>
      <c r="Y1668" s="300"/>
      <c r="Z1668" s="300"/>
      <c r="AA1668" s="300"/>
      <c r="AB1668" s="300"/>
      <c r="AC1668" s="300"/>
      <c r="AD1668" s="300"/>
      <c r="AE1668" s="300"/>
      <c r="AF1668" s="300"/>
      <c r="AG1668" s="300"/>
      <c r="AH1668" s="300"/>
      <c r="AI1668" s="300"/>
      <c r="AJ1668" s="300"/>
      <c r="AK1668" s="300"/>
      <c r="AL1668" s="300"/>
      <c r="AM1668" s="300"/>
      <c r="AN1668" s="300"/>
      <c r="AO1668" s="300"/>
      <c r="AP1668" s="300"/>
      <c r="AQ1668" s="300"/>
      <c r="AR1668" s="300"/>
      <c r="AS1668" s="300"/>
      <c r="AT1668" s="300"/>
      <c r="AU1668" s="300"/>
      <c r="AV1668" s="300"/>
      <c r="AW1668" s="300"/>
      <c r="AX1668" s="300"/>
      <c r="AY1668" s="300"/>
      <c r="AZ1668" s="300"/>
      <c r="BA1668" s="300"/>
      <c r="BB1668" s="300"/>
      <c r="BC1668" s="300"/>
      <c r="BD1668" s="300"/>
      <c r="BE1668" s="300"/>
      <c r="BF1668" s="300"/>
      <c r="BG1668" s="300"/>
      <c r="BH1668" s="300"/>
      <c r="BI1668" s="300"/>
      <c r="BJ1668" s="300"/>
      <c r="BK1668" s="300"/>
      <c r="BL1668" s="300"/>
      <c r="BM1668" s="300"/>
      <c r="BN1668" s="300"/>
      <c r="BO1668" s="300"/>
      <c r="BP1668" s="300"/>
      <c r="BQ1668" s="300"/>
      <c r="BR1668" s="300"/>
      <c r="BS1668" s="300"/>
      <c r="BT1668" s="300"/>
      <c r="BU1668" s="300"/>
      <c r="BV1668" s="300"/>
      <c r="BW1668" s="300"/>
      <c r="BX1668" s="300"/>
      <c r="BY1668" s="300"/>
      <c r="BZ1668" s="300"/>
      <c r="CA1668" s="300"/>
      <c r="CB1668" s="300"/>
      <c r="CC1668" s="300"/>
      <c r="CD1668" s="300"/>
      <c r="CE1668" s="300"/>
      <c r="CF1668" s="300"/>
      <c r="CG1668" s="300"/>
      <c r="CH1668" s="300"/>
      <c r="CI1668" s="300"/>
      <c r="CJ1668" s="300"/>
      <c r="CK1668" s="300"/>
      <c r="CL1668" s="300"/>
      <c r="CM1668" s="300"/>
    </row>
    <row r="1669" spans="1:91" s="245" customFormat="1" x14ac:dyDescent="0.2">
      <c r="A1669" s="299"/>
      <c r="B1669" s="299"/>
      <c r="C1669" s="133"/>
      <c r="D1669" s="134"/>
      <c r="E1669" s="135"/>
      <c r="F1669" s="300"/>
      <c r="G1669" s="300"/>
      <c r="H1669" s="137"/>
      <c r="I1669" s="300"/>
      <c r="J1669" s="138"/>
      <c r="K1669" s="300"/>
      <c r="L1669" s="139"/>
      <c r="M1669" s="300"/>
      <c r="N1669" s="134"/>
      <c r="O1669" s="300"/>
      <c r="P1669" s="300"/>
      <c r="Q1669" s="300"/>
      <c r="R1669" s="300"/>
      <c r="S1669" s="300"/>
      <c r="T1669" s="300"/>
      <c r="U1669" s="300"/>
      <c r="V1669" s="300"/>
      <c r="W1669" s="300"/>
      <c r="X1669" s="300"/>
      <c r="Y1669" s="300"/>
      <c r="Z1669" s="300"/>
      <c r="AA1669" s="300"/>
      <c r="AB1669" s="300"/>
      <c r="AC1669" s="300"/>
      <c r="AD1669" s="300"/>
      <c r="AE1669" s="300"/>
      <c r="AF1669" s="300"/>
      <c r="AG1669" s="300"/>
      <c r="AH1669" s="300"/>
      <c r="AI1669" s="300"/>
      <c r="AJ1669" s="300"/>
      <c r="AK1669" s="300"/>
      <c r="AL1669" s="300"/>
      <c r="AM1669" s="300"/>
      <c r="AN1669" s="300"/>
      <c r="AO1669" s="300"/>
      <c r="AP1669" s="300"/>
      <c r="AQ1669" s="300"/>
      <c r="AR1669" s="300"/>
      <c r="AS1669" s="300"/>
      <c r="AT1669" s="300"/>
      <c r="AU1669" s="300"/>
      <c r="AV1669" s="300"/>
      <c r="AW1669" s="300"/>
      <c r="AX1669" s="300"/>
      <c r="AY1669" s="300"/>
      <c r="AZ1669" s="300"/>
      <c r="BA1669" s="300"/>
      <c r="BB1669" s="300"/>
      <c r="BC1669" s="300"/>
      <c r="BD1669" s="300"/>
      <c r="BE1669" s="300"/>
      <c r="BF1669" s="300"/>
      <c r="BG1669" s="300"/>
      <c r="BH1669" s="300"/>
      <c r="BI1669" s="300"/>
      <c r="BJ1669" s="300"/>
      <c r="BK1669" s="300"/>
      <c r="BL1669" s="300"/>
      <c r="BM1669" s="300"/>
      <c r="BN1669" s="300"/>
      <c r="BO1669" s="300"/>
      <c r="BP1669" s="300"/>
      <c r="BQ1669" s="300"/>
      <c r="BR1669" s="300"/>
      <c r="BS1669" s="300"/>
      <c r="BT1669" s="300"/>
      <c r="BU1669" s="300"/>
      <c r="BV1669" s="300"/>
      <c r="BW1669" s="300"/>
      <c r="BX1669" s="300"/>
      <c r="BY1669" s="300"/>
      <c r="BZ1669" s="300"/>
      <c r="CA1669" s="300"/>
      <c r="CB1669" s="300"/>
      <c r="CC1669" s="300"/>
      <c r="CD1669" s="300"/>
      <c r="CE1669" s="300"/>
      <c r="CF1669" s="300"/>
      <c r="CG1669" s="300"/>
      <c r="CH1669" s="300"/>
      <c r="CI1669" s="300"/>
      <c r="CJ1669" s="300"/>
      <c r="CK1669" s="300"/>
      <c r="CL1669" s="300"/>
      <c r="CM1669" s="300"/>
    </row>
    <row r="1670" spans="1:91" s="245" customFormat="1" x14ac:dyDescent="0.2">
      <c r="A1670" s="299"/>
      <c r="B1670" s="299"/>
      <c r="C1670" s="133"/>
      <c r="D1670" s="134"/>
      <c r="E1670" s="135"/>
      <c r="F1670" s="300"/>
      <c r="G1670" s="300"/>
      <c r="H1670" s="137"/>
      <c r="I1670" s="300"/>
      <c r="J1670" s="138"/>
      <c r="K1670" s="300"/>
      <c r="L1670" s="139"/>
      <c r="M1670" s="300"/>
      <c r="N1670" s="134"/>
      <c r="O1670" s="300"/>
      <c r="P1670" s="300"/>
      <c r="Q1670" s="300"/>
      <c r="R1670" s="300"/>
      <c r="S1670" s="300"/>
      <c r="T1670" s="300"/>
      <c r="U1670" s="300"/>
      <c r="V1670" s="300"/>
      <c r="W1670" s="300"/>
      <c r="X1670" s="300"/>
      <c r="Y1670" s="300"/>
      <c r="Z1670" s="300"/>
      <c r="AA1670" s="300"/>
      <c r="AB1670" s="300"/>
      <c r="AC1670" s="300"/>
      <c r="AD1670" s="300"/>
      <c r="AE1670" s="300"/>
      <c r="AF1670" s="300"/>
      <c r="AG1670" s="300"/>
      <c r="AH1670" s="300"/>
      <c r="AI1670" s="300"/>
      <c r="AJ1670" s="300"/>
      <c r="AK1670" s="300"/>
      <c r="AL1670" s="300"/>
      <c r="AM1670" s="300"/>
      <c r="AN1670" s="300"/>
      <c r="AO1670" s="300"/>
      <c r="AP1670" s="300"/>
      <c r="AQ1670" s="300"/>
      <c r="AR1670" s="300"/>
      <c r="AS1670" s="300"/>
      <c r="AT1670" s="300"/>
      <c r="AU1670" s="300"/>
      <c r="AV1670" s="300"/>
      <c r="AW1670" s="300"/>
      <c r="AX1670" s="300"/>
      <c r="AY1670" s="300"/>
      <c r="AZ1670" s="300"/>
      <c r="BA1670" s="300"/>
      <c r="BB1670" s="300"/>
      <c r="BC1670" s="300"/>
      <c r="BD1670" s="300"/>
      <c r="BE1670" s="300"/>
      <c r="BF1670" s="300"/>
      <c r="BG1670" s="300"/>
      <c r="BH1670" s="300"/>
      <c r="BI1670" s="300"/>
      <c r="BJ1670" s="300"/>
      <c r="BK1670" s="300"/>
      <c r="BL1670" s="300"/>
      <c r="BM1670" s="300"/>
      <c r="BN1670" s="300"/>
      <c r="BO1670" s="300"/>
      <c r="BP1670" s="300"/>
      <c r="BQ1670" s="300"/>
      <c r="BR1670" s="300"/>
      <c r="BS1670" s="300"/>
      <c r="BT1670" s="300"/>
      <c r="BU1670" s="300"/>
      <c r="BV1670" s="300"/>
      <c r="BW1670" s="300"/>
      <c r="BX1670" s="300"/>
      <c r="BY1670" s="300"/>
      <c r="BZ1670" s="300"/>
      <c r="CA1670" s="300"/>
      <c r="CB1670" s="300"/>
      <c r="CC1670" s="300"/>
      <c r="CD1670" s="300"/>
      <c r="CE1670" s="300"/>
      <c r="CF1670" s="300"/>
      <c r="CG1670" s="300"/>
      <c r="CH1670" s="300"/>
      <c r="CI1670" s="300"/>
      <c r="CJ1670" s="300"/>
      <c r="CK1670" s="300"/>
      <c r="CL1670" s="300"/>
      <c r="CM1670" s="300"/>
    </row>
    <row r="1671" spans="1:91" s="245" customFormat="1" x14ac:dyDescent="0.2">
      <c r="A1671" s="299"/>
      <c r="B1671" s="299"/>
      <c r="C1671" s="133"/>
      <c r="D1671" s="134"/>
      <c r="E1671" s="135"/>
      <c r="F1671" s="300"/>
      <c r="G1671" s="300"/>
      <c r="H1671" s="137"/>
      <c r="I1671" s="300"/>
      <c r="J1671" s="138"/>
      <c r="K1671" s="300"/>
      <c r="L1671" s="139"/>
      <c r="M1671" s="300"/>
      <c r="N1671" s="134"/>
      <c r="O1671" s="300"/>
      <c r="P1671" s="300"/>
      <c r="Q1671" s="300"/>
      <c r="R1671" s="300"/>
      <c r="S1671" s="300"/>
      <c r="T1671" s="300"/>
      <c r="U1671" s="300"/>
      <c r="V1671" s="300"/>
      <c r="W1671" s="300"/>
      <c r="X1671" s="300"/>
      <c r="Y1671" s="300"/>
      <c r="Z1671" s="300"/>
      <c r="AA1671" s="300"/>
      <c r="AB1671" s="300"/>
      <c r="AC1671" s="300"/>
      <c r="AD1671" s="300"/>
      <c r="AE1671" s="300"/>
      <c r="AF1671" s="300"/>
      <c r="AG1671" s="300"/>
      <c r="AH1671" s="300"/>
      <c r="AI1671" s="300"/>
      <c r="AJ1671" s="300"/>
      <c r="AK1671" s="300"/>
      <c r="AL1671" s="300"/>
      <c r="AM1671" s="300"/>
      <c r="AN1671" s="300"/>
      <c r="AO1671" s="300"/>
      <c r="AP1671" s="300"/>
      <c r="AQ1671" s="300"/>
      <c r="AR1671" s="300"/>
      <c r="AS1671" s="300"/>
      <c r="AT1671" s="300"/>
      <c r="AU1671" s="300"/>
      <c r="AV1671" s="300"/>
      <c r="AW1671" s="300"/>
      <c r="AX1671" s="300"/>
      <c r="AY1671" s="300"/>
      <c r="AZ1671" s="300"/>
      <c r="BA1671" s="300"/>
      <c r="BB1671" s="300"/>
      <c r="BC1671" s="300"/>
      <c r="BD1671" s="300"/>
      <c r="BE1671" s="300"/>
      <c r="BF1671" s="300"/>
      <c r="BG1671" s="300"/>
      <c r="BH1671" s="300"/>
      <c r="BI1671" s="300"/>
      <c r="BJ1671" s="300"/>
      <c r="BK1671" s="300"/>
      <c r="BL1671" s="300"/>
      <c r="BM1671" s="300"/>
      <c r="BN1671" s="300"/>
      <c r="BO1671" s="300"/>
      <c r="BP1671" s="300"/>
      <c r="BQ1671" s="300"/>
      <c r="BR1671" s="300"/>
      <c r="BS1671" s="300"/>
      <c r="BT1671" s="300"/>
      <c r="BU1671" s="300"/>
      <c r="BV1671" s="300"/>
      <c r="BW1671" s="300"/>
      <c r="BX1671" s="300"/>
      <c r="BY1671" s="300"/>
      <c r="BZ1671" s="300"/>
      <c r="CA1671" s="300"/>
      <c r="CB1671" s="300"/>
      <c r="CC1671" s="300"/>
      <c r="CD1671" s="300"/>
      <c r="CE1671" s="300"/>
      <c r="CF1671" s="300"/>
      <c r="CG1671" s="300"/>
      <c r="CH1671" s="300"/>
      <c r="CI1671" s="300"/>
      <c r="CJ1671" s="300"/>
      <c r="CK1671" s="300"/>
      <c r="CL1671" s="300"/>
      <c r="CM1671" s="300"/>
    </row>
    <row r="1672" spans="1:91" s="245" customFormat="1" x14ac:dyDescent="0.2">
      <c r="A1672" s="299"/>
      <c r="B1672" s="299"/>
      <c r="C1672" s="133"/>
      <c r="D1672" s="134"/>
      <c r="E1672" s="135"/>
      <c r="F1672" s="300"/>
      <c r="G1672" s="300"/>
      <c r="H1672" s="137"/>
      <c r="I1672" s="300"/>
      <c r="J1672" s="138"/>
      <c r="K1672" s="300"/>
      <c r="L1672" s="139"/>
      <c r="M1672" s="300"/>
      <c r="N1672" s="134"/>
      <c r="O1672" s="300"/>
      <c r="P1672" s="300"/>
      <c r="Q1672" s="300"/>
      <c r="R1672" s="300"/>
      <c r="S1672" s="300"/>
      <c r="T1672" s="300"/>
      <c r="U1672" s="300"/>
      <c r="V1672" s="300"/>
      <c r="W1672" s="300"/>
      <c r="X1672" s="300"/>
      <c r="Y1672" s="300"/>
      <c r="Z1672" s="300"/>
      <c r="AA1672" s="300"/>
      <c r="AB1672" s="300"/>
      <c r="AC1672" s="300"/>
      <c r="AD1672" s="300"/>
      <c r="AE1672" s="300"/>
      <c r="AF1672" s="300"/>
      <c r="AG1672" s="300"/>
      <c r="AH1672" s="300"/>
      <c r="AI1672" s="300"/>
      <c r="AJ1672" s="300"/>
      <c r="AK1672" s="300"/>
      <c r="AL1672" s="300"/>
      <c r="AM1672" s="300"/>
      <c r="AN1672" s="300"/>
      <c r="AO1672" s="300"/>
      <c r="AP1672" s="300"/>
      <c r="AQ1672" s="300"/>
      <c r="AR1672" s="300"/>
      <c r="AS1672" s="300"/>
      <c r="AT1672" s="300"/>
      <c r="AU1672" s="300"/>
      <c r="AV1672" s="300"/>
      <c r="AW1672" s="300"/>
      <c r="AX1672" s="300"/>
      <c r="AY1672" s="300"/>
      <c r="AZ1672" s="300"/>
      <c r="BA1672" s="300"/>
      <c r="BB1672" s="300"/>
      <c r="BC1672" s="300"/>
      <c r="BD1672" s="300"/>
      <c r="BE1672" s="300"/>
      <c r="BF1672" s="300"/>
      <c r="BG1672" s="300"/>
      <c r="BH1672" s="300"/>
      <c r="BI1672" s="300"/>
      <c r="BJ1672" s="300"/>
      <c r="BK1672" s="300"/>
      <c r="BL1672" s="300"/>
      <c r="BM1672" s="300"/>
      <c r="BN1672" s="300"/>
      <c r="BO1672" s="300"/>
      <c r="BP1672" s="300"/>
      <c r="BQ1672" s="300"/>
      <c r="BR1672" s="300"/>
      <c r="BS1672" s="300"/>
      <c r="BT1672" s="300"/>
      <c r="BU1672" s="300"/>
      <c r="BV1672" s="300"/>
      <c r="BW1672" s="300"/>
      <c r="BX1672" s="300"/>
      <c r="BY1672" s="300"/>
      <c r="BZ1672" s="300"/>
      <c r="CA1672" s="300"/>
      <c r="CB1672" s="300"/>
      <c r="CC1672" s="300"/>
      <c r="CD1672" s="300"/>
      <c r="CE1672" s="300"/>
      <c r="CF1672" s="300"/>
      <c r="CG1672" s="300"/>
      <c r="CH1672" s="300"/>
      <c r="CI1672" s="300"/>
      <c r="CJ1672" s="300"/>
      <c r="CK1672" s="300"/>
      <c r="CL1672" s="300"/>
      <c r="CM1672" s="300"/>
    </row>
    <row r="1673" spans="1:91" s="245" customFormat="1" x14ac:dyDescent="0.2">
      <c r="A1673" s="299"/>
      <c r="B1673" s="291"/>
      <c r="C1673" s="133"/>
      <c r="D1673" s="293"/>
      <c r="E1673" s="135"/>
      <c r="F1673" s="295"/>
      <c r="G1673" s="291"/>
      <c r="H1673" s="291"/>
      <c r="I1673" s="291"/>
      <c r="J1673" s="295"/>
      <c r="K1673" s="291"/>
      <c r="L1673" s="293"/>
      <c r="M1673" s="291"/>
      <c r="N1673" s="293"/>
      <c r="O1673" s="291"/>
      <c r="P1673" s="291"/>
      <c r="Q1673" s="291"/>
      <c r="R1673" s="291"/>
      <c r="S1673" s="291"/>
      <c r="T1673" s="291"/>
      <c r="U1673" s="291"/>
    </row>
    <row r="1674" spans="1:91" s="245" customFormat="1" x14ac:dyDescent="0.2">
      <c r="A1674" s="299"/>
      <c r="B1674" s="299"/>
      <c r="C1674" s="133"/>
      <c r="D1674" s="134"/>
      <c r="E1674" s="135"/>
      <c r="F1674" s="300"/>
      <c r="G1674" s="300"/>
      <c r="H1674" s="137"/>
      <c r="I1674" s="300"/>
      <c r="J1674" s="138"/>
      <c r="K1674" s="300"/>
      <c r="L1674" s="139"/>
      <c r="M1674" s="300"/>
      <c r="N1674" s="134"/>
      <c r="O1674" s="300"/>
      <c r="P1674" s="300"/>
      <c r="Q1674" s="300"/>
      <c r="R1674" s="300"/>
      <c r="S1674" s="300"/>
      <c r="T1674" s="300"/>
      <c r="U1674" s="300"/>
      <c r="V1674" s="300"/>
      <c r="W1674" s="300"/>
      <c r="X1674" s="300"/>
      <c r="Y1674" s="300"/>
      <c r="Z1674" s="300"/>
      <c r="AA1674" s="300"/>
      <c r="AB1674" s="300"/>
      <c r="AC1674" s="300"/>
      <c r="AD1674" s="300"/>
      <c r="AE1674" s="300"/>
      <c r="AF1674" s="300"/>
      <c r="AG1674" s="300"/>
      <c r="AH1674" s="300"/>
      <c r="AI1674" s="300"/>
      <c r="AJ1674" s="300"/>
      <c r="AK1674" s="300"/>
      <c r="AL1674" s="300"/>
      <c r="AM1674" s="300"/>
      <c r="AN1674" s="300"/>
      <c r="AO1674" s="300"/>
      <c r="AP1674" s="300"/>
      <c r="AQ1674" s="300"/>
      <c r="AR1674" s="300"/>
      <c r="AS1674" s="300"/>
      <c r="AT1674" s="300"/>
      <c r="AU1674" s="300"/>
      <c r="AV1674" s="300"/>
      <c r="AW1674" s="300"/>
      <c r="AX1674" s="300"/>
      <c r="AY1674" s="300"/>
      <c r="AZ1674" s="300"/>
      <c r="BA1674" s="300"/>
      <c r="BB1674" s="300"/>
      <c r="BC1674" s="300"/>
      <c r="BD1674" s="300"/>
      <c r="BE1674" s="300"/>
      <c r="BF1674" s="300"/>
      <c r="BG1674" s="300"/>
      <c r="BH1674" s="300"/>
      <c r="BI1674" s="300"/>
      <c r="BJ1674" s="300"/>
      <c r="BK1674" s="300"/>
      <c r="BL1674" s="300"/>
      <c r="BM1674" s="300"/>
      <c r="BN1674" s="300"/>
      <c r="BO1674" s="300"/>
      <c r="BP1674" s="300"/>
      <c r="BQ1674" s="300"/>
      <c r="BR1674" s="300"/>
      <c r="BS1674" s="300"/>
      <c r="BT1674" s="300"/>
      <c r="BU1674" s="300"/>
      <c r="BV1674" s="300"/>
      <c r="BW1674" s="300"/>
      <c r="BX1674" s="300"/>
      <c r="BY1674" s="300"/>
      <c r="BZ1674" s="300"/>
      <c r="CA1674" s="300"/>
      <c r="CB1674" s="300"/>
      <c r="CC1674" s="300"/>
      <c r="CD1674" s="300"/>
      <c r="CE1674" s="300"/>
      <c r="CF1674" s="300"/>
      <c r="CG1674" s="300"/>
      <c r="CH1674" s="300"/>
      <c r="CI1674" s="300"/>
      <c r="CJ1674" s="300"/>
      <c r="CK1674" s="300"/>
      <c r="CL1674" s="300"/>
      <c r="CM1674" s="300"/>
    </row>
    <row r="1675" spans="1:91" s="245" customFormat="1" x14ac:dyDescent="0.2">
      <c r="A1675" s="299"/>
      <c r="B1675" s="299"/>
      <c r="C1675" s="133"/>
      <c r="D1675" s="134"/>
      <c r="E1675" s="135"/>
      <c r="F1675" s="300"/>
      <c r="G1675" s="300"/>
      <c r="H1675" s="137"/>
      <c r="I1675" s="300"/>
      <c r="J1675" s="138"/>
      <c r="K1675" s="300"/>
      <c r="L1675" s="139"/>
      <c r="M1675" s="300"/>
      <c r="N1675" s="134"/>
      <c r="O1675" s="300"/>
      <c r="P1675" s="300"/>
      <c r="Q1675" s="300"/>
      <c r="R1675" s="300"/>
      <c r="S1675" s="300"/>
      <c r="T1675" s="300"/>
      <c r="U1675" s="300"/>
      <c r="V1675" s="300"/>
      <c r="W1675" s="300"/>
      <c r="X1675" s="300"/>
      <c r="Y1675" s="300"/>
      <c r="Z1675" s="300"/>
      <c r="AA1675" s="300"/>
      <c r="AB1675" s="300"/>
      <c r="AC1675" s="300"/>
      <c r="AD1675" s="300"/>
      <c r="AE1675" s="300"/>
      <c r="AF1675" s="300"/>
      <c r="AG1675" s="300"/>
      <c r="AH1675" s="300"/>
      <c r="AI1675" s="300"/>
      <c r="AJ1675" s="300"/>
      <c r="AK1675" s="300"/>
      <c r="AL1675" s="300"/>
      <c r="AM1675" s="300"/>
      <c r="AN1675" s="300"/>
      <c r="AO1675" s="300"/>
      <c r="AP1675" s="300"/>
      <c r="AQ1675" s="300"/>
      <c r="AR1675" s="300"/>
      <c r="AS1675" s="300"/>
      <c r="AT1675" s="300"/>
      <c r="AU1675" s="300"/>
      <c r="AV1675" s="300"/>
      <c r="AW1675" s="300"/>
      <c r="AX1675" s="300"/>
      <c r="AY1675" s="300"/>
      <c r="AZ1675" s="300"/>
      <c r="BA1675" s="300"/>
      <c r="BB1675" s="300"/>
      <c r="BC1675" s="300"/>
      <c r="BD1675" s="300"/>
      <c r="BE1675" s="300"/>
      <c r="BF1675" s="300"/>
      <c r="BG1675" s="300"/>
      <c r="BH1675" s="300"/>
      <c r="BI1675" s="300"/>
      <c r="BJ1675" s="300"/>
      <c r="BK1675" s="300"/>
      <c r="BL1675" s="300"/>
      <c r="BM1675" s="300"/>
      <c r="BN1675" s="300"/>
      <c r="BO1675" s="300"/>
      <c r="BP1675" s="300"/>
      <c r="BQ1675" s="300"/>
      <c r="BR1675" s="300"/>
      <c r="BS1675" s="300"/>
      <c r="BT1675" s="300"/>
      <c r="BU1675" s="300"/>
      <c r="BV1675" s="300"/>
      <c r="BW1675" s="300"/>
      <c r="BX1675" s="300"/>
      <c r="BY1675" s="300"/>
      <c r="BZ1675" s="300"/>
      <c r="CA1675" s="300"/>
      <c r="CB1675" s="300"/>
      <c r="CC1675" s="300"/>
      <c r="CD1675" s="300"/>
      <c r="CE1675" s="300"/>
      <c r="CF1675" s="300"/>
      <c r="CG1675" s="300"/>
      <c r="CH1675" s="300"/>
      <c r="CI1675" s="300"/>
      <c r="CJ1675" s="300"/>
      <c r="CK1675" s="300"/>
      <c r="CL1675" s="300"/>
      <c r="CM1675" s="300"/>
    </row>
    <row r="1676" spans="1:91" s="245" customFormat="1" x14ac:dyDescent="0.2">
      <c r="A1676" s="299"/>
      <c r="B1676" s="299"/>
      <c r="C1676" s="133"/>
      <c r="D1676" s="134"/>
      <c r="E1676" s="135"/>
      <c r="F1676" s="300"/>
      <c r="G1676" s="300"/>
      <c r="H1676" s="137"/>
      <c r="I1676" s="300"/>
      <c r="J1676" s="138"/>
      <c r="K1676" s="300"/>
      <c r="L1676" s="139"/>
      <c r="M1676" s="300"/>
      <c r="N1676" s="134"/>
      <c r="O1676" s="300"/>
      <c r="P1676" s="300"/>
      <c r="Q1676" s="300"/>
      <c r="R1676" s="300"/>
      <c r="S1676" s="300"/>
      <c r="T1676" s="300"/>
      <c r="U1676" s="300"/>
      <c r="V1676" s="300"/>
      <c r="W1676" s="300"/>
      <c r="X1676" s="300"/>
      <c r="Y1676" s="300"/>
      <c r="Z1676" s="300"/>
      <c r="AA1676" s="300"/>
      <c r="AB1676" s="300"/>
      <c r="AC1676" s="300"/>
      <c r="AD1676" s="300"/>
      <c r="AE1676" s="300"/>
      <c r="AF1676" s="300"/>
      <c r="AG1676" s="300"/>
      <c r="AH1676" s="300"/>
      <c r="AI1676" s="300"/>
      <c r="AJ1676" s="300"/>
      <c r="AK1676" s="300"/>
      <c r="AL1676" s="300"/>
      <c r="AM1676" s="300"/>
      <c r="AN1676" s="300"/>
      <c r="AO1676" s="300"/>
      <c r="AP1676" s="300"/>
      <c r="AQ1676" s="300"/>
      <c r="AR1676" s="300"/>
      <c r="AS1676" s="300"/>
      <c r="AT1676" s="300"/>
      <c r="AU1676" s="300"/>
      <c r="AV1676" s="300"/>
      <c r="AW1676" s="300"/>
      <c r="AX1676" s="300"/>
      <c r="AY1676" s="300"/>
      <c r="AZ1676" s="300"/>
      <c r="BA1676" s="300"/>
      <c r="BB1676" s="300"/>
      <c r="BC1676" s="300"/>
      <c r="BD1676" s="300"/>
      <c r="BE1676" s="300"/>
      <c r="BF1676" s="300"/>
      <c r="BG1676" s="300"/>
      <c r="BH1676" s="300"/>
      <c r="BI1676" s="300"/>
      <c r="BJ1676" s="300"/>
      <c r="BK1676" s="300"/>
      <c r="BL1676" s="300"/>
      <c r="BM1676" s="300"/>
      <c r="BN1676" s="300"/>
      <c r="BO1676" s="300"/>
      <c r="BP1676" s="300"/>
      <c r="BQ1676" s="300"/>
      <c r="BR1676" s="300"/>
      <c r="BS1676" s="300"/>
      <c r="BT1676" s="300"/>
      <c r="BU1676" s="300"/>
      <c r="BV1676" s="300"/>
      <c r="BW1676" s="300"/>
      <c r="BX1676" s="300"/>
      <c r="BY1676" s="300"/>
      <c r="BZ1676" s="300"/>
      <c r="CA1676" s="300"/>
      <c r="CB1676" s="300"/>
      <c r="CC1676" s="300"/>
      <c r="CD1676" s="300"/>
      <c r="CE1676" s="300"/>
      <c r="CF1676" s="300"/>
      <c r="CG1676" s="300"/>
      <c r="CH1676" s="300"/>
      <c r="CI1676" s="300"/>
      <c r="CJ1676" s="300"/>
      <c r="CK1676" s="300"/>
      <c r="CL1676" s="300"/>
      <c r="CM1676" s="300"/>
    </row>
    <row r="1677" spans="1:91" s="245" customFormat="1" x14ac:dyDescent="0.2">
      <c r="A1677" s="299"/>
      <c r="B1677" s="299"/>
      <c r="C1677" s="133"/>
      <c r="D1677" s="134"/>
      <c r="E1677" s="135"/>
      <c r="F1677" s="300"/>
      <c r="G1677" s="300"/>
      <c r="H1677" s="137"/>
      <c r="I1677" s="300"/>
      <c r="J1677" s="138"/>
      <c r="K1677" s="300"/>
      <c r="L1677" s="139"/>
      <c r="M1677" s="300"/>
      <c r="N1677" s="134"/>
      <c r="O1677" s="300"/>
      <c r="P1677" s="300"/>
      <c r="Q1677" s="300"/>
      <c r="R1677" s="300"/>
      <c r="S1677" s="300"/>
      <c r="T1677" s="300"/>
      <c r="U1677" s="300"/>
      <c r="V1677" s="300"/>
      <c r="W1677" s="300"/>
      <c r="X1677" s="300"/>
      <c r="Y1677" s="300"/>
      <c r="Z1677" s="300"/>
      <c r="AA1677" s="300"/>
      <c r="AB1677" s="300"/>
      <c r="AC1677" s="300"/>
      <c r="AD1677" s="300"/>
      <c r="AE1677" s="300"/>
      <c r="AF1677" s="300"/>
      <c r="AG1677" s="300"/>
      <c r="AH1677" s="300"/>
      <c r="AI1677" s="300"/>
      <c r="AJ1677" s="300"/>
      <c r="AK1677" s="300"/>
      <c r="AL1677" s="300"/>
      <c r="AM1677" s="300"/>
      <c r="AN1677" s="300"/>
      <c r="AO1677" s="300"/>
      <c r="AP1677" s="300"/>
      <c r="AQ1677" s="300"/>
      <c r="AR1677" s="300"/>
      <c r="AS1677" s="300"/>
      <c r="AT1677" s="300"/>
      <c r="AU1677" s="300"/>
      <c r="AV1677" s="300"/>
      <c r="AW1677" s="300"/>
      <c r="AX1677" s="300"/>
      <c r="AY1677" s="300"/>
      <c r="AZ1677" s="300"/>
      <c r="BA1677" s="300"/>
      <c r="BB1677" s="300"/>
      <c r="BC1677" s="300"/>
      <c r="BD1677" s="300"/>
      <c r="BE1677" s="300"/>
      <c r="BF1677" s="300"/>
      <c r="BG1677" s="300"/>
      <c r="BH1677" s="300"/>
      <c r="BI1677" s="300"/>
      <c r="BJ1677" s="300"/>
      <c r="BK1677" s="300"/>
      <c r="BL1677" s="300"/>
      <c r="BM1677" s="300"/>
      <c r="BN1677" s="300"/>
      <c r="BO1677" s="300"/>
      <c r="BP1677" s="300"/>
      <c r="BQ1677" s="300"/>
      <c r="BR1677" s="300"/>
      <c r="BS1677" s="300"/>
      <c r="BT1677" s="300"/>
      <c r="BU1677" s="300"/>
      <c r="BV1677" s="300"/>
      <c r="BW1677" s="300"/>
      <c r="BX1677" s="300"/>
      <c r="BY1677" s="300"/>
      <c r="BZ1677" s="300"/>
      <c r="CA1677" s="300"/>
      <c r="CB1677" s="300"/>
      <c r="CC1677" s="300"/>
      <c r="CD1677" s="300"/>
      <c r="CE1677" s="300"/>
      <c r="CF1677" s="300"/>
      <c r="CG1677" s="300"/>
      <c r="CH1677" s="300"/>
      <c r="CI1677" s="300"/>
      <c r="CJ1677" s="300"/>
      <c r="CK1677" s="300"/>
      <c r="CL1677" s="300"/>
      <c r="CM1677" s="300"/>
    </row>
    <row r="1678" spans="1:91" s="245" customFormat="1" x14ac:dyDescent="0.2">
      <c r="A1678" s="299"/>
      <c r="B1678" s="299"/>
      <c r="C1678" s="133"/>
      <c r="D1678" s="134"/>
      <c r="E1678" s="135"/>
      <c r="F1678" s="300"/>
      <c r="G1678" s="300"/>
      <c r="H1678" s="137"/>
      <c r="I1678" s="300"/>
      <c r="J1678" s="138"/>
      <c r="K1678" s="300"/>
      <c r="L1678" s="139"/>
      <c r="M1678" s="300"/>
      <c r="N1678" s="134"/>
      <c r="O1678" s="300"/>
      <c r="P1678" s="300"/>
      <c r="Q1678" s="300"/>
      <c r="R1678" s="300"/>
      <c r="S1678" s="300"/>
      <c r="T1678" s="300"/>
      <c r="U1678" s="300"/>
      <c r="V1678" s="300"/>
      <c r="W1678" s="300"/>
      <c r="X1678" s="300"/>
      <c r="Y1678" s="300"/>
      <c r="Z1678" s="300"/>
      <c r="AA1678" s="300"/>
      <c r="AB1678" s="300"/>
      <c r="AC1678" s="300"/>
      <c r="AD1678" s="300"/>
      <c r="AE1678" s="300"/>
      <c r="AF1678" s="300"/>
      <c r="AG1678" s="300"/>
      <c r="AH1678" s="300"/>
      <c r="AI1678" s="300"/>
      <c r="AJ1678" s="300"/>
      <c r="AK1678" s="300"/>
      <c r="AL1678" s="300"/>
      <c r="AM1678" s="300"/>
      <c r="AN1678" s="300"/>
      <c r="AO1678" s="300"/>
      <c r="AP1678" s="300"/>
      <c r="AQ1678" s="300"/>
      <c r="AR1678" s="300"/>
      <c r="AS1678" s="300"/>
      <c r="AT1678" s="300"/>
      <c r="AU1678" s="300"/>
      <c r="AV1678" s="300"/>
      <c r="AW1678" s="300"/>
      <c r="AX1678" s="300"/>
      <c r="AY1678" s="300"/>
      <c r="AZ1678" s="300"/>
      <c r="BA1678" s="300"/>
      <c r="BB1678" s="300"/>
      <c r="BC1678" s="300"/>
      <c r="BD1678" s="300"/>
      <c r="BE1678" s="300"/>
      <c r="BF1678" s="300"/>
      <c r="BG1678" s="300"/>
      <c r="BH1678" s="300"/>
      <c r="BI1678" s="300"/>
      <c r="BJ1678" s="300"/>
      <c r="BK1678" s="300"/>
      <c r="BL1678" s="300"/>
      <c r="BM1678" s="300"/>
      <c r="BN1678" s="300"/>
      <c r="BO1678" s="300"/>
      <c r="BP1678" s="300"/>
      <c r="BQ1678" s="300"/>
      <c r="BR1678" s="300"/>
      <c r="BS1678" s="300"/>
      <c r="BT1678" s="300"/>
      <c r="BU1678" s="300"/>
      <c r="BV1678" s="300"/>
      <c r="BW1678" s="300"/>
      <c r="BX1678" s="300"/>
      <c r="BY1678" s="300"/>
      <c r="BZ1678" s="300"/>
      <c r="CA1678" s="300"/>
      <c r="CB1678" s="300"/>
      <c r="CC1678" s="300"/>
      <c r="CD1678" s="300"/>
      <c r="CE1678" s="300"/>
      <c r="CF1678" s="300"/>
      <c r="CG1678" s="300"/>
      <c r="CH1678" s="300"/>
      <c r="CI1678" s="300"/>
      <c r="CJ1678" s="300"/>
      <c r="CK1678" s="300"/>
      <c r="CL1678" s="300"/>
      <c r="CM1678" s="300"/>
    </row>
    <row r="1679" spans="1:91" s="245" customFormat="1" x14ac:dyDescent="0.2">
      <c r="A1679" s="299"/>
      <c r="B1679" s="299"/>
      <c r="C1679" s="133"/>
      <c r="D1679" s="134"/>
      <c r="E1679" s="135"/>
      <c r="F1679" s="300"/>
      <c r="G1679" s="300"/>
      <c r="H1679" s="137"/>
      <c r="I1679" s="300"/>
      <c r="J1679" s="138"/>
      <c r="K1679" s="300"/>
      <c r="L1679" s="139"/>
      <c r="M1679" s="300"/>
      <c r="N1679" s="134"/>
      <c r="O1679" s="300"/>
      <c r="P1679" s="300"/>
      <c r="Q1679" s="300"/>
      <c r="R1679" s="300"/>
      <c r="S1679" s="300"/>
      <c r="T1679" s="300"/>
      <c r="U1679" s="300"/>
      <c r="V1679" s="300"/>
      <c r="W1679" s="300"/>
      <c r="X1679" s="300"/>
      <c r="Y1679" s="300"/>
      <c r="Z1679" s="300"/>
      <c r="AA1679" s="300"/>
      <c r="AB1679" s="300"/>
      <c r="AC1679" s="300"/>
      <c r="AD1679" s="300"/>
      <c r="AE1679" s="300"/>
      <c r="AF1679" s="300"/>
      <c r="AG1679" s="300"/>
      <c r="AH1679" s="300"/>
      <c r="AI1679" s="300"/>
      <c r="AJ1679" s="300"/>
      <c r="AK1679" s="300"/>
      <c r="AL1679" s="300"/>
      <c r="AM1679" s="300"/>
      <c r="AN1679" s="300"/>
      <c r="AO1679" s="300"/>
      <c r="AP1679" s="300"/>
      <c r="AQ1679" s="300"/>
      <c r="AR1679" s="300"/>
      <c r="AS1679" s="300"/>
      <c r="AT1679" s="300"/>
      <c r="AU1679" s="300"/>
      <c r="AV1679" s="300"/>
      <c r="AW1679" s="300"/>
      <c r="AX1679" s="300"/>
      <c r="AY1679" s="300"/>
      <c r="AZ1679" s="300"/>
      <c r="BA1679" s="300"/>
      <c r="BB1679" s="300"/>
      <c r="BC1679" s="300"/>
      <c r="BD1679" s="300"/>
      <c r="BE1679" s="300"/>
      <c r="BF1679" s="300"/>
      <c r="BG1679" s="300"/>
      <c r="BH1679" s="300"/>
      <c r="BI1679" s="300"/>
      <c r="BJ1679" s="300"/>
      <c r="BK1679" s="300"/>
      <c r="BL1679" s="300"/>
      <c r="BM1679" s="300"/>
      <c r="BN1679" s="300"/>
      <c r="BO1679" s="300"/>
      <c r="BP1679" s="300"/>
      <c r="BQ1679" s="300"/>
      <c r="BR1679" s="300"/>
      <c r="BS1679" s="300"/>
      <c r="BT1679" s="300"/>
      <c r="BU1679" s="300"/>
      <c r="BV1679" s="300"/>
      <c r="BW1679" s="300"/>
      <c r="BX1679" s="300"/>
      <c r="BY1679" s="300"/>
      <c r="BZ1679" s="300"/>
      <c r="CA1679" s="300"/>
      <c r="CB1679" s="300"/>
      <c r="CC1679" s="300"/>
      <c r="CD1679" s="300"/>
      <c r="CE1679" s="300"/>
      <c r="CF1679" s="300"/>
      <c r="CG1679" s="300"/>
      <c r="CH1679" s="300"/>
      <c r="CI1679" s="300"/>
      <c r="CJ1679" s="300"/>
      <c r="CK1679" s="300"/>
      <c r="CL1679" s="300"/>
      <c r="CM1679" s="300"/>
    </row>
    <row r="1680" spans="1:91" s="245" customFormat="1" x14ac:dyDescent="0.2">
      <c r="A1680" s="299"/>
      <c r="B1680" s="299"/>
      <c r="C1680" s="133"/>
      <c r="D1680" s="134"/>
      <c r="E1680" s="135"/>
      <c r="F1680" s="300"/>
      <c r="G1680" s="300"/>
      <c r="H1680" s="137"/>
      <c r="I1680" s="300"/>
      <c r="J1680" s="138"/>
      <c r="K1680" s="300"/>
      <c r="L1680" s="139"/>
      <c r="M1680" s="300"/>
      <c r="N1680" s="134"/>
      <c r="O1680" s="300"/>
      <c r="P1680" s="300"/>
      <c r="Q1680" s="152"/>
      <c r="R1680" s="300"/>
      <c r="S1680" s="300"/>
      <c r="T1680" s="300"/>
      <c r="U1680" s="300"/>
      <c r="V1680" s="300"/>
      <c r="W1680" s="300"/>
      <c r="X1680" s="300"/>
      <c r="Y1680" s="300"/>
      <c r="Z1680" s="300"/>
      <c r="AA1680" s="300"/>
      <c r="AB1680" s="300"/>
      <c r="AC1680" s="300"/>
      <c r="AD1680" s="300"/>
      <c r="AE1680" s="300"/>
      <c r="AF1680" s="300"/>
      <c r="AG1680" s="300"/>
      <c r="AH1680" s="300"/>
      <c r="AI1680" s="300"/>
      <c r="AJ1680" s="300"/>
      <c r="AK1680" s="300"/>
      <c r="AL1680" s="300"/>
      <c r="AM1680" s="300"/>
      <c r="AN1680" s="300"/>
      <c r="AO1680" s="300"/>
      <c r="AP1680" s="300"/>
      <c r="AQ1680" s="300"/>
      <c r="AR1680" s="300"/>
      <c r="AS1680" s="300"/>
      <c r="AT1680" s="300"/>
      <c r="AU1680" s="300"/>
      <c r="AV1680" s="300"/>
      <c r="AW1680" s="300"/>
      <c r="AX1680" s="300"/>
      <c r="AY1680" s="300"/>
      <c r="AZ1680" s="300"/>
      <c r="BA1680" s="300"/>
      <c r="BB1680" s="300"/>
      <c r="BC1680" s="300"/>
      <c r="BD1680" s="300"/>
      <c r="BE1680" s="300"/>
      <c r="BF1680" s="300"/>
      <c r="BG1680" s="300"/>
      <c r="BH1680" s="300"/>
      <c r="BI1680" s="300"/>
      <c r="BJ1680" s="300"/>
      <c r="BK1680" s="300"/>
      <c r="BL1680" s="300"/>
      <c r="BM1680" s="300"/>
      <c r="BN1680" s="300"/>
      <c r="BO1680" s="300"/>
      <c r="BP1680" s="300"/>
      <c r="BQ1680" s="300"/>
      <c r="BR1680" s="300"/>
      <c r="BS1680" s="300"/>
      <c r="BT1680" s="300"/>
      <c r="BU1680" s="300"/>
      <c r="BV1680" s="300"/>
      <c r="BW1680" s="300"/>
      <c r="BX1680" s="300"/>
      <c r="BY1680" s="300"/>
      <c r="BZ1680" s="300"/>
      <c r="CA1680" s="300"/>
      <c r="CB1680" s="300"/>
      <c r="CC1680" s="300"/>
      <c r="CD1680" s="300"/>
      <c r="CE1680" s="300"/>
      <c r="CF1680" s="300"/>
      <c r="CG1680" s="300"/>
      <c r="CH1680" s="300"/>
      <c r="CI1680" s="300"/>
      <c r="CJ1680" s="300"/>
      <c r="CK1680" s="300"/>
      <c r="CL1680" s="300"/>
      <c r="CM1680" s="300"/>
    </row>
    <row r="1681" spans="1:91" s="245" customFormat="1" x14ac:dyDescent="0.2">
      <c r="A1681" s="299"/>
      <c r="B1681" s="299"/>
      <c r="C1681" s="133"/>
      <c r="D1681" s="134"/>
      <c r="E1681" s="135"/>
      <c r="F1681" s="300"/>
      <c r="G1681" s="300"/>
      <c r="H1681" s="137"/>
      <c r="I1681" s="300"/>
      <c r="J1681" s="138"/>
      <c r="K1681" s="300"/>
      <c r="L1681" s="139"/>
      <c r="M1681" s="300"/>
      <c r="N1681" s="134"/>
      <c r="O1681" s="300"/>
      <c r="P1681" s="300"/>
      <c r="Q1681" s="300"/>
      <c r="R1681" s="300"/>
      <c r="S1681" s="300"/>
      <c r="T1681" s="300"/>
      <c r="U1681" s="300"/>
      <c r="V1681" s="300"/>
      <c r="W1681" s="300"/>
      <c r="X1681" s="300"/>
      <c r="Y1681" s="300"/>
      <c r="Z1681" s="300"/>
      <c r="AA1681" s="300"/>
      <c r="AB1681" s="300"/>
      <c r="AC1681" s="300"/>
      <c r="AD1681" s="300"/>
      <c r="AE1681" s="300"/>
      <c r="AF1681" s="300"/>
      <c r="AG1681" s="300"/>
      <c r="AH1681" s="300"/>
      <c r="AI1681" s="300"/>
      <c r="AJ1681" s="300"/>
      <c r="AK1681" s="300"/>
      <c r="AL1681" s="300"/>
      <c r="AM1681" s="300"/>
      <c r="AN1681" s="300"/>
      <c r="AO1681" s="300"/>
      <c r="AP1681" s="300"/>
      <c r="AQ1681" s="300"/>
      <c r="AR1681" s="300"/>
      <c r="AS1681" s="300"/>
      <c r="AT1681" s="300"/>
      <c r="AU1681" s="300"/>
      <c r="AV1681" s="300"/>
      <c r="AW1681" s="300"/>
      <c r="AX1681" s="300"/>
      <c r="AY1681" s="300"/>
      <c r="AZ1681" s="300"/>
      <c r="BA1681" s="300"/>
      <c r="BB1681" s="300"/>
      <c r="BC1681" s="300"/>
      <c r="BD1681" s="300"/>
      <c r="BE1681" s="300"/>
      <c r="BF1681" s="300"/>
      <c r="BG1681" s="300"/>
      <c r="BH1681" s="300"/>
      <c r="BI1681" s="300"/>
      <c r="BJ1681" s="300"/>
      <c r="BK1681" s="300"/>
      <c r="BL1681" s="300"/>
      <c r="BM1681" s="300"/>
      <c r="BN1681" s="300"/>
      <c r="BO1681" s="300"/>
      <c r="BP1681" s="300"/>
      <c r="BQ1681" s="300"/>
      <c r="BR1681" s="300"/>
      <c r="BS1681" s="300"/>
      <c r="BT1681" s="300"/>
      <c r="BU1681" s="300"/>
      <c r="BV1681" s="300"/>
      <c r="BW1681" s="300"/>
      <c r="BX1681" s="300"/>
      <c r="BY1681" s="300"/>
      <c r="BZ1681" s="300"/>
      <c r="CA1681" s="300"/>
      <c r="CB1681" s="300"/>
      <c r="CC1681" s="300"/>
      <c r="CD1681" s="300"/>
      <c r="CE1681" s="300"/>
      <c r="CF1681" s="300"/>
      <c r="CG1681" s="300"/>
      <c r="CH1681" s="300"/>
      <c r="CI1681" s="300"/>
      <c r="CJ1681" s="300"/>
      <c r="CK1681" s="300"/>
      <c r="CL1681" s="300"/>
      <c r="CM1681" s="300"/>
    </row>
    <row r="1682" spans="1:91" s="245" customFormat="1" x14ac:dyDescent="0.2">
      <c r="A1682" s="299"/>
      <c r="B1682" s="299"/>
      <c r="C1682" s="133"/>
      <c r="D1682" s="134"/>
      <c r="E1682" s="135"/>
      <c r="F1682" s="300"/>
      <c r="G1682" s="300"/>
      <c r="H1682" s="137"/>
      <c r="I1682" s="300"/>
      <c r="J1682" s="138"/>
      <c r="K1682" s="300"/>
      <c r="L1682" s="139"/>
      <c r="M1682" s="300"/>
      <c r="N1682" s="134"/>
      <c r="O1682" s="300"/>
      <c r="P1682" s="300"/>
      <c r="Q1682" s="300"/>
      <c r="R1682" s="300"/>
      <c r="S1682" s="300"/>
      <c r="T1682" s="300"/>
      <c r="U1682" s="300"/>
      <c r="V1682" s="300"/>
      <c r="W1682" s="300"/>
      <c r="X1682" s="300"/>
      <c r="Y1682" s="300"/>
      <c r="Z1682" s="300"/>
      <c r="AA1682" s="300"/>
      <c r="AB1682" s="300"/>
      <c r="AC1682" s="300"/>
      <c r="AD1682" s="300"/>
      <c r="AE1682" s="300"/>
      <c r="AF1682" s="300"/>
      <c r="AG1682" s="300"/>
      <c r="AH1682" s="300"/>
      <c r="AI1682" s="300"/>
      <c r="AJ1682" s="300"/>
      <c r="AK1682" s="300"/>
      <c r="AL1682" s="300"/>
      <c r="AM1682" s="300"/>
      <c r="AN1682" s="300"/>
      <c r="AO1682" s="300"/>
      <c r="AP1682" s="300"/>
      <c r="AQ1682" s="300"/>
      <c r="AR1682" s="300"/>
      <c r="AS1682" s="300"/>
      <c r="AT1682" s="300"/>
      <c r="AU1682" s="300"/>
      <c r="AV1682" s="300"/>
      <c r="AW1682" s="300"/>
      <c r="AX1682" s="300"/>
      <c r="AY1682" s="300"/>
      <c r="AZ1682" s="300"/>
      <c r="BA1682" s="300"/>
      <c r="BB1682" s="300"/>
      <c r="BC1682" s="300"/>
      <c r="BD1682" s="300"/>
      <c r="BE1682" s="300"/>
      <c r="BF1682" s="300"/>
      <c r="BG1682" s="300"/>
      <c r="BH1682" s="300"/>
      <c r="BI1682" s="300"/>
      <c r="BJ1682" s="300"/>
      <c r="BK1682" s="300"/>
      <c r="BL1682" s="300"/>
      <c r="BM1682" s="300"/>
      <c r="BN1682" s="300"/>
      <c r="BO1682" s="300"/>
      <c r="BP1682" s="300"/>
      <c r="BQ1682" s="300"/>
      <c r="BR1682" s="300"/>
      <c r="BS1682" s="300"/>
      <c r="BT1682" s="300"/>
      <c r="BU1682" s="300"/>
      <c r="BV1682" s="300"/>
      <c r="BW1682" s="300"/>
      <c r="BX1682" s="300"/>
      <c r="BY1682" s="300"/>
      <c r="BZ1682" s="300"/>
      <c r="CA1682" s="300"/>
      <c r="CB1682" s="300"/>
      <c r="CC1682" s="300"/>
      <c r="CD1682" s="300"/>
      <c r="CE1682" s="300"/>
      <c r="CF1682" s="300"/>
      <c r="CG1682" s="300"/>
      <c r="CH1682" s="300"/>
      <c r="CI1682" s="300"/>
      <c r="CJ1682" s="300"/>
      <c r="CK1682" s="300"/>
      <c r="CL1682" s="300"/>
      <c r="CM1682" s="300"/>
    </row>
    <row r="1683" spans="1:91" s="245" customFormat="1" x14ac:dyDescent="0.2">
      <c r="A1683" s="299"/>
      <c r="B1683" s="299"/>
      <c r="C1683" s="133"/>
      <c r="D1683" s="134"/>
      <c r="E1683" s="135"/>
      <c r="F1683" s="300"/>
      <c r="G1683" s="300"/>
      <c r="H1683" s="137"/>
      <c r="I1683" s="300"/>
      <c r="J1683" s="138"/>
      <c r="K1683" s="300"/>
      <c r="L1683" s="139"/>
      <c r="M1683" s="300"/>
      <c r="N1683" s="134"/>
      <c r="O1683" s="300"/>
      <c r="P1683" s="300"/>
      <c r="Q1683" s="300"/>
      <c r="R1683" s="300"/>
      <c r="S1683" s="300"/>
      <c r="T1683" s="300"/>
      <c r="U1683" s="300"/>
      <c r="V1683" s="300"/>
      <c r="W1683" s="300"/>
      <c r="X1683" s="300"/>
      <c r="Y1683" s="300"/>
      <c r="Z1683" s="300"/>
      <c r="AA1683" s="300"/>
      <c r="AB1683" s="300"/>
      <c r="AC1683" s="300"/>
      <c r="AD1683" s="300"/>
      <c r="AE1683" s="300"/>
      <c r="AF1683" s="300"/>
      <c r="AG1683" s="300"/>
      <c r="AH1683" s="300"/>
      <c r="AI1683" s="300"/>
      <c r="AJ1683" s="300"/>
      <c r="AK1683" s="300"/>
      <c r="AL1683" s="300"/>
      <c r="AM1683" s="300"/>
      <c r="AN1683" s="300"/>
      <c r="AO1683" s="300"/>
      <c r="AP1683" s="300"/>
      <c r="AQ1683" s="300"/>
      <c r="AR1683" s="300"/>
      <c r="AS1683" s="300"/>
      <c r="AT1683" s="300"/>
      <c r="AU1683" s="300"/>
      <c r="AV1683" s="300"/>
      <c r="AW1683" s="300"/>
      <c r="AX1683" s="300"/>
      <c r="AY1683" s="300"/>
      <c r="AZ1683" s="300"/>
      <c r="BA1683" s="300"/>
      <c r="BB1683" s="300"/>
      <c r="BC1683" s="300"/>
      <c r="BD1683" s="300"/>
      <c r="BE1683" s="300"/>
      <c r="BF1683" s="300"/>
      <c r="BG1683" s="300"/>
      <c r="BH1683" s="300"/>
      <c r="BI1683" s="300"/>
      <c r="BJ1683" s="300"/>
      <c r="BK1683" s="300"/>
      <c r="BL1683" s="300"/>
      <c r="BM1683" s="300"/>
      <c r="BN1683" s="300"/>
      <c r="BO1683" s="300"/>
      <c r="BP1683" s="300"/>
      <c r="BQ1683" s="300"/>
      <c r="BR1683" s="300"/>
      <c r="BS1683" s="300"/>
      <c r="BT1683" s="300"/>
      <c r="BU1683" s="300"/>
      <c r="BV1683" s="300"/>
      <c r="BW1683" s="300"/>
      <c r="BX1683" s="300"/>
      <c r="BY1683" s="300"/>
      <c r="BZ1683" s="300"/>
      <c r="CA1683" s="300"/>
      <c r="CB1683" s="300"/>
      <c r="CC1683" s="300"/>
      <c r="CD1683" s="300"/>
      <c r="CE1683" s="300"/>
      <c r="CF1683" s="300"/>
      <c r="CG1683" s="300"/>
      <c r="CH1683" s="300"/>
      <c r="CI1683" s="300"/>
      <c r="CJ1683" s="300"/>
      <c r="CK1683" s="300"/>
      <c r="CL1683" s="300"/>
      <c r="CM1683" s="300"/>
    </row>
    <row r="1684" spans="1:91" s="245" customFormat="1" x14ac:dyDescent="0.2">
      <c r="A1684" s="299"/>
      <c r="B1684" s="299"/>
      <c r="C1684" s="133"/>
      <c r="D1684" s="134"/>
      <c r="E1684" s="135"/>
      <c r="F1684" s="300"/>
      <c r="G1684" s="300"/>
      <c r="H1684" s="137"/>
      <c r="I1684" s="300"/>
      <c r="J1684" s="138"/>
      <c r="K1684" s="300"/>
      <c r="L1684" s="139"/>
      <c r="M1684" s="300"/>
      <c r="N1684" s="134"/>
      <c r="O1684" s="300"/>
      <c r="P1684" s="300"/>
      <c r="Q1684" s="300"/>
      <c r="R1684" s="300"/>
      <c r="S1684" s="300"/>
      <c r="T1684" s="300"/>
      <c r="U1684" s="300"/>
      <c r="V1684" s="300"/>
      <c r="W1684" s="300"/>
      <c r="X1684" s="300"/>
      <c r="Y1684" s="300"/>
      <c r="Z1684" s="300"/>
      <c r="AA1684" s="300"/>
      <c r="AB1684" s="300"/>
      <c r="AC1684" s="300"/>
      <c r="AD1684" s="300"/>
      <c r="AE1684" s="300"/>
      <c r="AF1684" s="300"/>
      <c r="AG1684" s="300"/>
      <c r="AH1684" s="300"/>
      <c r="AI1684" s="300"/>
      <c r="AJ1684" s="300"/>
      <c r="AK1684" s="300"/>
      <c r="AL1684" s="300"/>
      <c r="AM1684" s="300"/>
      <c r="AN1684" s="300"/>
      <c r="AO1684" s="300"/>
      <c r="AP1684" s="300"/>
      <c r="AQ1684" s="300"/>
      <c r="AR1684" s="300"/>
      <c r="AS1684" s="300"/>
      <c r="AT1684" s="300"/>
      <c r="AU1684" s="300"/>
      <c r="AV1684" s="300"/>
      <c r="AW1684" s="300"/>
      <c r="AX1684" s="300"/>
      <c r="AY1684" s="300"/>
      <c r="AZ1684" s="300"/>
      <c r="BA1684" s="300"/>
      <c r="BB1684" s="300"/>
      <c r="BC1684" s="300"/>
      <c r="BD1684" s="300"/>
      <c r="BE1684" s="300"/>
      <c r="BF1684" s="300"/>
      <c r="BG1684" s="300"/>
      <c r="BH1684" s="300"/>
      <c r="BI1684" s="300"/>
      <c r="BJ1684" s="300"/>
      <c r="BK1684" s="300"/>
      <c r="BL1684" s="300"/>
      <c r="BM1684" s="300"/>
      <c r="BN1684" s="300"/>
      <c r="BO1684" s="300"/>
      <c r="BP1684" s="300"/>
      <c r="BQ1684" s="300"/>
      <c r="BR1684" s="300"/>
      <c r="BS1684" s="300"/>
      <c r="BT1684" s="300"/>
      <c r="BU1684" s="300"/>
      <c r="BV1684" s="300"/>
      <c r="BW1684" s="300"/>
      <c r="BX1684" s="300"/>
      <c r="BY1684" s="300"/>
      <c r="BZ1684" s="300"/>
      <c r="CA1684" s="300"/>
      <c r="CB1684" s="300"/>
      <c r="CC1684" s="300"/>
      <c r="CD1684" s="300"/>
      <c r="CE1684" s="300"/>
      <c r="CF1684" s="300"/>
      <c r="CG1684" s="300"/>
      <c r="CH1684" s="300"/>
      <c r="CI1684" s="300"/>
      <c r="CJ1684" s="300"/>
      <c r="CK1684" s="300"/>
      <c r="CL1684" s="300"/>
      <c r="CM1684" s="300"/>
    </row>
    <row r="1685" spans="1:91" s="245" customFormat="1" x14ac:dyDescent="0.2">
      <c r="A1685" s="299"/>
      <c r="B1685" s="299"/>
      <c r="C1685" s="133"/>
      <c r="D1685" s="134"/>
      <c r="E1685" s="135"/>
      <c r="F1685" s="300"/>
      <c r="G1685" s="300"/>
      <c r="H1685" s="137"/>
      <c r="I1685" s="300"/>
      <c r="J1685" s="138"/>
      <c r="K1685" s="300"/>
      <c r="L1685" s="139"/>
      <c r="M1685" s="300"/>
      <c r="N1685" s="134"/>
      <c r="O1685" s="300"/>
      <c r="P1685" s="300"/>
      <c r="Q1685" s="300"/>
      <c r="R1685" s="300"/>
      <c r="S1685" s="300"/>
      <c r="T1685" s="300"/>
      <c r="U1685" s="300"/>
      <c r="V1685" s="300"/>
      <c r="W1685" s="300"/>
      <c r="X1685" s="300"/>
      <c r="Y1685" s="300"/>
      <c r="Z1685" s="300"/>
      <c r="AA1685" s="300"/>
      <c r="AB1685" s="300"/>
      <c r="AC1685" s="300"/>
      <c r="AD1685" s="300"/>
      <c r="AE1685" s="300"/>
      <c r="AF1685" s="300"/>
      <c r="AG1685" s="300"/>
      <c r="AH1685" s="300"/>
      <c r="AI1685" s="300"/>
      <c r="AJ1685" s="300"/>
      <c r="AK1685" s="300"/>
      <c r="AL1685" s="300"/>
      <c r="AM1685" s="300"/>
      <c r="AN1685" s="300"/>
      <c r="AO1685" s="300"/>
      <c r="AP1685" s="300"/>
      <c r="AQ1685" s="300"/>
      <c r="AR1685" s="300"/>
      <c r="AS1685" s="300"/>
      <c r="AT1685" s="300"/>
      <c r="AU1685" s="300"/>
      <c r="AV1685" s="300"/>
      <c r="AW1685" s="300"/>
      <c r="AX1685" s="300"/>
      <c r="AY1685" s="300"/>
      <c r="AZ1685" s="300"/>
      <c r="BA1685" s="300"/>
      <c r="BB1685" s="300"/>
      <c r="BC1685" s="300"/>
      <c r="BD1685" s="300"/>
      <c r="BE1685" s="300"/>
      <c r="BF1685" s="300"/>
      <c r="BG1685" s="300"/>
      <c r="BH1685" s="300"/>
      <c r="BI1685" s="300"/>
      <c r="BJ1685" s="300"/>
      <c r="BK1685" s="300"/>
      <c r="BL1685" s="300"/>
      <c r="BM1685" s="300"/>
      <c r="BN1685" s="300"/>
      <c r="BO1685" s="300"/>
      <c r="BP1685" s="300"/>
      <c r="BQ1685" s="300"/>
      <c r="BR1685" s="300"/>
      <c r="BS1685" s="300"/>
      <c r="BT1685" s="300"/>
      <c r="BU1685" s="300"/>
      <c r="BV1685" s="300"/>
      <c r="BW1685" s="300"/>
      <c r="BX1685" s="300"/>
      <c r="BY1685" s="300"/>
      <c r="BZ1685" s="300"/>
      <c r="CA1685" s="300"/>
      <c r="CB1685" s="300"/>
      <c r="CC1685" s="300"/>
      <c r="CD1685" s="300"/>
      <c r="CE1685" s="300"/>
      <c r="CF1685" s="300"/>
      <c r="CG1685" s="300"/>
      <c r="CH1685" s="300"/>
      <c r="CI1685" s="300"/>
      <c r="CJ1685" s="300"/>
      <c r="CK1685" s="300"/>
      <c r="CL1685" s="300"/>
      <c r="CM1685" s="300"/>
    </row>
    <row r="1686" spans="1:91" s="245" customFormat="1" x14ac:dyDescent="0.2">
      <c r="A1686" s="299"/>
      <c r="B1686" s="291"/>
      <c r="C1686" s="133"/>
      <c r="D1686" s="293"/>
      <c r="E1686" s="135"/>
      <c r="F1686" s="295"/>
      <c r="G1686" s="291"/>
      <c r="H1686" s="291"/>
      <c r="I1686" s="291"/>
      <c r="J1686" s="295"/>
      <c r="K1686" s="291"/>
      <c r="L1686" s="293"/>
      <c r="M1686" s="291"/>
      <c r="N1686" s="293"/>
      <c r="O1686" s="291"/>
      <c r="P1686" s="291"/>
      <c r="Q1686" s="291"/>
      <c r="R1686" s="291"/>
      <c r="S1686" s="291"/>
      <c r="T1686" s="291"/>
      <c r="U1686" s="291"/>
    </row>
    <row r="1687" spans="1:91" s="245" customFormat="1" x14ac:dyDescent="0.2">
      <c r="A1687" s="299"/>
      <c r="B1687" s="299"/>
      <c r="C1687" s="133"/>
      <c r="D1687" s="134"/>
      <c r="E1687" s="135"/>
      <c r="F1687" s="300"/>
      <c r="G1687" s="300"/>
      <c r="H1687" s="137"/>
      <c r="I1687" s="300"/>
      <c r="J1687" s="138"/>
      <c r="K1687" s="300"/>
      <c r="L1687" s="139"/>
      <c r="M1687" s="300"/>
      <c r="N1687" s="134"/>
      <c r="O1687" s="300"/>
      <c r="P1687" s="300"/>
      <c r="Q1687" s="300"/>
      <c r="R1687" s="300"/>
      <c r="S1687" s="300"/>
      <c r="T1687" s="300"/>
      <c r="U1687" s="300"/>
      <c r="V1687" s="300"/>
      <c r="W1687" s="300"/>
      <c r="X1687" s="300"/>
      <c r="Y1687" s="300"/>
      <c r="Z1687" s="300"/>
      <c r="AA1687" s="300"/>
      <c r="AB1687" s="300"/>
      <c r="AC1687" s="300"/>
      <c r="AD1687" s="300"/>
      <c r="AE1687" s="300"/>
      <c r="AF1687" s="300"/>
      <c r="AG1687" s="300"/>
      <c r="AH1687" s="300"/>
      <c r="AI1687" s="300"/>
      <c r="AJ1687" s="300"/>
      <c r="AK1687" s="300"/>
      <c r="AL1687" s="300"/>
      <c r="AM1687" s="300"/>
      <c r="AN1687" s="300"/>
      <c r="AO1687" s="300"/>
      <c r="AP1687" s="300"/>
      <c r="AQ1687" s="300"/>
      <c r="AR1687" s="300"/>
      <c r="AS1687" s="300"/>
      <c r="AT1687" s="300"/>
      <c r="AU1687" s="300"/>
      <c r="AV1687" s="300"/>
      <c r="AW1687" s="300"/>
      <c r="AX1687" s="300"/>
      <c r="AY1687" s="300"/>
      <c r="AZ1687" s="300"/>
      <c r="BA1687" s="300"/>
      <c r="BB1687" s="300"/>
      <c r="BC1687" s="300"/>
      <c r="BD1687" s="300"/>
      <c r="BE1687" s="300"/>
      <c r="BF1687" s="300"/>
      <c r="BG1687" s="300"/>
      <c r="BH1687" s="300"/>
      <c r="BI1687" s="300"/>
      <c r="BJ1687" s="300"/>
      <c r="BK1687" s="300"/>
      <c r="BL1687" s="300"/>
      <c r="BM1687" s="300"/>
      <c r="BN1687" s="300"/>
      <c r="BO1687" s="300"/>
      <c r="BP1687" s="300"/>
      <c r="BQ1687" s="300"/>
      <c r="BR1687" s="300"/>
      <c r="BS1687" s="300"/>
      <c r="BT1687" s="300"/>
      <c r="BU1687" s="300"/>
      <c r="BV1687" s="300"/>
      <c r="BW1687" s="300"/>
      <c r="BX1687" s="300"/>
      <c r="BY1687" s="300"/>
      <c r="BZ1687" s="300"/>
      <c r="CA1687" s="300"/>
      <c r="CB1687" s="300"/>
      <c r="CC1687" s="300"/>
      <c r="CD1687" s="300"/>
      <c r="CE1687" s="300"/>
      <c r="CF1687" s="300"/>
      <c r="CG1687" s="300"/>
      <c r="CH1687" s="300"/>
      <c r="CI1687" s="300"/>
      <c r="CJ1687" s="300"/>
      <c r="CK1687" s="300"/>
      <c r="CL1687" s="300"/>
      <c r="CM1687" s="300"/>
    </row>
    <row r="1688" spans="1:91" s="245" customFormat="1" x14ac:dyDescent="0.2">
      <c r="A1688" s="299"/>
      <c r="B1688" s="299"/>
      <c r="C1688" s="133"/>
      <c r="D1688" s="134"/>
      <c r="E1688" s="135"/>
      <c r="F1688" s="300"/>
      <c r="G1688" s="300"/>
      <c r="H1688" s="137"/>
      <c r="I1688" s="300"/>
      <c r="J1688" s="138"/>
      <c r="K1688" s="300"/>
      <c r="L1688" s="139"/>
      <c r="M1688" s="300"/>
      <c r="N1688" s="134"/>
      <c r="O1688" s="300"/>
      <c r="P1688" s="300"/>
      <c r="Q1688" s="300"/>
      <c r="R1688" s="300"/>
      <c r="S1688" s="300"/>
      <c r="T1688" s="300"/>
      <c r="U1688" s="300"/>
      <c r="V1688" s="300"/>
      <c r="W1688" s="300"/>
      <c r="X1688" s="300"/>
      <c r="Y1688" s="300"/>
      <c r="Z1688" s="300"/>
      <c r="AA1688" s="300"/>
      <c r="AB1688" s="300"/>
      <c r="AC1688" s="300"/>
      <c r="AD1688" s="300"/>
      <c r="AE1688" s="300"/>
      <c r="AF1688" s="300"/>
      <c r="AG1688" s="300"/>
      <c r="AH1688" s="300"/>
      <c r="AI1688" s="300"/>
      <c r="AJ1688" s="300"/>
      <c r="AK1688" s="300"/>
      <c r="AL1688" s="300"/>
      <c r="AM1688" s="300"/>
      <c r="AN1688" s="300"/>
      <c r="AO1688" s="300"/>
      <c r="AP1688" s="300"/>
      <c r="AQ1688" s="300"/>
      <c r="AR1688" s="300"/>
      <c r="AS1688" s="300"/>
      <c r="AT1688" s="300"/>
      <c r="AU1688" s="300"/>
      <c r="AV1688" s="300"/>
      <c r="AW1688" s="300"/>
      <c r="AX1688" s="300"/>
      <c r="AY1688" s="300"/>
      <c r="AZ1688" s="300"/>
      <c r="BA1688" s="300"/>
      <c r="BB1688" s="300"/>
      <c r="BC1688" s="300"/>
      <c r="BD1688" s="300"/>
      <c r="BE1688" s="300"/>
      <c r="BF1688" s="300"/>
      <c r="BG1688" s="300"/>
      <c r="BH1688" s="300"/>
      <c r="BI1688" s="300"/>
      <c r="BJ1688" s="300"/>
      <c r="BK1688" s="300"/>
      <c r="BL1688" s="300"/>
      <c r="BM1688" s="300"/>
      <c r="BN1688" s="300"/>
      <c r="BO1688" s="300"/>
      <c r="BP1688" s="300"/>
      <c r="BQ1688" s="300"/>
      <c r="BR1688" s="300"/>
      <c r="BS1688" s="300"/>
      <c r="BT1688" s="300"/>
      <c r="BU1688" s="300"/>
      <c r="BV1688" s="300"/>
      <c r="BW1688" s="300"/>
      <c r="BX1688" s="300"/>
      <c r="BY1688" s="300"/>
      <c r="BZ1688" s="300"/>
      <c r="CA1688" s="300"/>
      <c r="CB1688" s="300"/>
      <c r="CC1688" s="300"/>
      <c r="CD1688" s="300"/>
      <c r="CE1688" s="300"/>
      <c r="CF1688" s="300"/>
      <c r="CG1688" s="300"/>
      <c r="CH1688" s="300"/>
      <c r="CI1688" s="300"/>
      <c r="CJ1688" s="300"/>
      <c r="CK1688" s="300"/>
      <c r="CL1688" s="300"/>
      <c r="CM1688" s="300"/>
    </row>
    <row r="1689" spans="1:91" s="245" customFormat="1" x14ac:dyDescent="0.2">
      <c r="A1689" s="299"/>
      <c r="B1689" s="299"/>
      <c r="C1689" s="133"/>
      <c r="D1689" s="134"/>
      <c r="E1689" s="135"/>
      <c r="F1689" s="300"/>
      <c r="G1689" s="300"/>
      <c r="H1689" s="137"/>
      <c r="I1689" s="300"/>
      <c r="J1689" s="138"/>
      <c r="K1689" s="300"/>
      <c r="L1689" s="139"/>
      <c r="M1689" s="300"/>
      <c r="N1689" s="134"/>
      <c r="O1689" s="300"/>
      <c r="P1689" s="300"/>
      <c r="Q1689" s="300"/>
      <c r="R1689" s="300"/>
      <c r="S1689" s="300"/>
      <c r="T1689" s="300"/>
      <c r="U1689" s="300"/>
      <c r="V1689" s="300"/>
      <c r="W1689" s="300"/>
      <c r="X1689" s="300"/>
      <c r="Y1689" s="300"/>
      <c r="Z1689" s="300"/>
      <c r="AA1689" s="300"/>
      <c r="AB1689" s="300"/>
      <c r="AC1689" s="300"/>
      <c r="AD1689" s="300"/>
      <c r="AE1689" s="300"/>
      <c r="AF1689" s="300"/>
      <c r="AG1689" s="300"/>
      <c r="AH1689" s="300"/>
      <c r="AI1689" s="300"/>
      <c r="AJ1689" s="300"/>
      <c r="AK1689" s="300"/>
      <c r="AL1689" s="300"/>
      <c r="AM1689" s="300"/>
      <c r="AN1689" s="300"/>
      <c r="AO1689" s="300"/>
      <c r="AP1689" s="300"/>
      <c r="AQ1689" s="300"/>
      <c r="AR1689" s="300"/>
      <c r="AS1689" s="300"/>
      <c r="AT1689" s="300"/>
      <c r="AU1689" s="300"/>
      <c r="AV1689" s="300"/>
      <c r="AW1689" s="300"/>
      <c r="AX1689" s="300"/>
      <c r="AY1689" s="300"/>
      <c r="AZ1689" s="300"/>
      <c r="BA1689" s="300"/>
      <c r="BB1689" s="300"/>
      <c r="BC1689" s="300"/>
      <c r="BD1689" s="300"/>
      <c r="BE1689" s="300"/>
      <c r="BF1689" s="300"/>
      <c r="BG1689" s="300"/>
      <c r="BH1689" s="300"/>
      <c r="BI1689" s="300"/>
      <c r="BJ1689" s="300"/>
      <c r="BK1689" s="300"/>
      <c r="BL1689" s="300"/>
      <c r="BM1689" s="300"/>
      <c r="BN1689" s="300"/>
      <c r="BO1689" s="300"/>
      <c r="BP1689" s="300"/>
      <c r="BQ1689" s="300"/>
      <c r="BR1689" s="300"/>
      <c r="BS1689" s="300"/>
      <c r="BT1689" s="300"/>
      <c r="BU1689" s="300"/>
      <c r="BV1689" s="300"/>
      <c r="BW1689" s="300"/>
      <c r="BX1689" s="300"/>
      <c r="BY1689" s="300"/>
      <c r="BZ1689" s="300"/>
      <c r="CA1689" s="300"/>
      <c r="CB1689" s="300"/>
      <c r="CC1689" s="300"/>
      <c r="CD1689" s="300"/>
      <c r="CE1689" s="300"/>
      <c r="CF1689" s="300"/>
      <c r="CG1689" s="300"/>
      <c r="CH1689" s="300"/>
      <c r="CI1689" s="300"/>
      <c r="CJ1689" s="300"/>
      <c r="CK1689" s="300"/>
      <c r="CL1689" s="300"/>
      <c r="CM1689" s="300"/>
    </row>
    <row r="1690" spans="1:91" s="245" customFormat="1" x14ac:dyDescent="0.2">
      <c r="A1690" s="299"/>
      <c r="B1690" s="299"/>
      <c r="C1690" s="133"/>
      <c r="D1690" s="134"/>
      <c r="E1690" s="135"/>
      <c r="F1690" s="300"/>
      <c r="G1690" s="300"/>
      <c r="H1690" s="137"/>
      <c r="I1690" s="300"/>
      <c r="J1690" s="138"/>
      <c r="K1690" s="300"/>
      <c r="L1690" s="139"/>
      <c r="M1690" s="300"/>
      <c r="N1690" s="134"/>
      <c r="O1690" s="300"/>
      <c r="P1690" s="300"/>
      <c r="Q1690" s="300"/>
      <c r="R1690" s="300"/>
      <c r="S1690" s="300"/>
      <c r="T1690" s="300"/>
      <c r="U1690" s="300"/>
      <c r="V1690" s="300"/>
      <c r="W1690" s="300"/>
      <c r="X1690" s="300"/>
      <c r="Y1690" s="300"/>
      <c r="Z1690" s="300"/>
      <c r="AA1690" s="300"/>
      <c r="AB1690" s="300"/>
      <c r="AC1690" s="300"/>
      <c r="AD1690" s="300"/>
      <c r="AE1690" s="300"/>
      <c r="AF1690" s="300"/>
      <c r="AG1690" s="300"/>
      <c r="AH1690" s="300"/>
      <c r="AI1690" s="300"/>
      <c r="AJ1690" s="300"/>
      <c r="AK1690" s="300"/>
      <c r="AL1690" s="300"/>
      <c r="AM1690" s="300"/>
      <c r="AN1690" s="300"/>
      <c r="AO1690" s="300"/>
      <c r="AP1690" s="300"/>
      <c r="AQ1690" s="300"/>
      <c r="AR1690" s="300"/>
      <c r="AS1690" s="300"/>
      <c r="AT1690" s="300"/>
      <c r="AU1690" s="300"/>
      <c r="AV1690" s="300"/>
      <c r="AW1690" s="300"/>
      <c r="AX1690" s="300"/>
      <c r="AY1690" s="300"/>
      <c r="AZ1690" s="300"/>
      <c r="BA1690" s="300"/>
      <c r="BB1690" s="300"/>
      <c r="BC1690" s="300"/>
      <c r="BD1690" s="300"/>
      <c r="BE1690" s="300"/>
      <c r="BF1690" s="300"/>
      <c r="BG1690" s="300"/>
      <c r="BH1690" s="300"/>
      <c r="BI1690" s="300"/>
      <c r="BJ1690" s="300"/>
      <c r="BK1690" s="300"/>
      <c r="BL1690" s="300"/>
      <c r="BM1690" s="300"/>
      <c r="BN1690" s="300"/>
      <c r="BO1690" s="300"/>
      <c r="BP1690" s="300"/>
      <c r="BQ1690" s="300"/>
      <c r="BR1690" s="300"/>
      <c r="BS1690" s="300"/>
      <c r="BT1690" s="300"/>
      <c r="BU1690" s="300"/>
      <c r="BV1690" s="300"/>
      <c r="BW1690" s="300"/>
      <c r="BX1690" s="300"/>
      <c r="BY1690" s="300"/>
      <c r="BZ1690" s="300"/>
      <c r="CA1690" s="300"/>
      <c r="CB1690" s="300"/>
      <c r="CC1690" s="300"/>
      <c r="CD1690" s="300"/>
      <c r="CE1690" s="300"/>
      <c r="CF1690" s="300"/>
      <c r="CG1690" s="300"/>
      <c r="CH1690" s="300"/>
      <c r="CI1690" s="300"/>
      <c r="CJ1690" s="300"/>
      <c r="CK1690" s="300"/>
      <c r="CL1690" s="300"/>
      <c r="CM1690" s="300"/>
    </row>
    <row r="1691" spans="1:91" s="245" customFormat="1" x14ac:dyDescent="0.2">
      <c r="A1691" s="299"/>
      <c r="B1691" s="299"/>
      <c r="C1691" s="133"/>
      <c r="D1691" s="134"/>
      <c r="E1691" s="135"/>
      <c r="F1691" s="300"/>
      <c r="G1691" s="300"/>
      <c r="H1691" s="137"/>
      <c r="I1691" s="300"/>
      <c r="J1691" s="138"/>
      <c r="K1691" s="300"/>
      <c r="L1691" s="139"/>
      <c r="M1691" s="300"/>
      <c r="N1691" s="134"/>
      <c r="O1691" s="300"/>
      <c r="P1691" s="300"/>
      <c r="Q1691" s="300"/>
      <c r="R1691" s="300"/>
      <c r="S1691" s="300"/>
      <c r="T1691" s="300"/>
      <c r="U1691" s="300"/>
      <c r="V1691" s="300"/>
      <c r="W1691" s="300"/>
      <c r="X1691" s="300"/>
      <c r="Y1691" s="300"/>
      <c r="Z1691" s="300"/>
      <c r="AA1691" s="300"/>
      <c r="AB1691" s="300"/>
      <c r="AC1691" s="300"/>
      <c r="AD1691" s="300"/>
      <c r="AE1691" s="300"/>
      <c r="AF1691" s="300"/>
      <c r="AG1691" s="300"/>
      <c r="AH1691" s="300"/>
      <c r="AI1691" s="300"/>
      <c r="AJ1691" s="300"/>
      <c r="AK1691" s="300"/>
      <c r="AL1691" s="300"/>
      <c r="AM1691" s="300"/>
      <c r="AN1691" s="300"/>
      <c r="AO1691" s="300"/>
      <c r="AP1691" s="300"/>
      <c r="AQ1691" s="300"/>
      <c r="AR1691" s="300"/>
      <c r="AS1691" s="300"/>
      <c r="AT1691" s="300"/>
      <c r="AU1691" s="300"/>
      <c r="AV1691" s="300"/>
      <c r="AW1691" s="300"/>
      <c r="AX1691" s="300"/>
      <c r="AY1691" s="300"/>
      <c r="AZ1691" s="300"/>
      <c r="BA1691" s="300"/>
      <c r="BB1691" s="300"/>
      <c r="BC1691" s="300"/>
      <c r="BD1691" s="300"/>
      <c r="BE1691" s="300"/>
      <c r="BF1691" s="300"/>
      <c r="BG1691" s="300"/>
      <c r="BH1691" s="300"/>
      <c r="BI1691" s="300"/>
      <c r="BJ1691" s="300"/>
      <c r="BK1691" s="300"/>
      <c r="BL1691" s="300"/>
      <c r="BM1691" s="300"/>
      <c r="BN1691" s="300"/>
      <c r="BO1691" s="300"/>
      <c r="BP1691" s="300"/>
      <c r="BQ1691" s="300"/>
      <c r="BR1691" s="300"/>
      <c r="BS1691" s="300"/>
      <c r="BT1691" s="300"/>
      <c r="BU1691" s="300"/>
      <c r="BV1691" s="300"/>
      <c r="BW1691" s="300"/>
      <c r="BX1691" s="300"/>
      <c r="BY1691" s="300"/>
      <c r="BZ1691" s="300"/>
      <c r="CA1691" s="300"/>
      <c r="CB1691" s="300"/>
      <c r="CC1691" s="300"/>
      <c r="CD1691" s="300"/>
      <c r="CE1691" s="300"/>
      <c r="CF1691" s="300"/>
      <c r="CG1691" s="300"/>
      <c r="CH1691" s="300"/>
      <c r="CI1691" s="300"/>
      <c r="CJ1691" s="300"/>
      <c r="CK1691" s="300"/>
      <c r="CL1691" s="300"/>
      <c r="CM1691" s="300"/>
    </row>
    <row r="1692" spans="1:91" s="245" customFormat="1" x14ac:dyDescent="0.2">
      <c r="A1692" s="299"/>
      <c r="B1692" s="299"/>
      <c r="C1692" s="133"/>
      <c r="D1692" s="134"/>
      <c r="E1692" s="135"/>
      <c r="F1692" s="300"/>
      <c r="G1692" s="300"/>
      <c r="H1692" s="137"/>
      <c r="I1692" s="300"/>
      <c r="J1692" s="138"/>
      <c r="K1692" s="300"/>
      <c r="L1692" s="139"/>
      <c r="M1692" s="300"/>
      <c r="N1692" s="134"/>
      <c r="O1692" s="300"/>
      <c r="P1692" s="300"/>
      <c r="Q1692" s="300"/>
      <c r="R1692" s="300"/>
      <c r="S1692" s="300"/>
      <c r="T1692" s="300"/>
      <c r="U1692" s="300"/>
      <c r="V1692" s="300"/>
      <c r="W1692" s="300"/>
      <c r="X1692" s="300"/>
      <c r="Y1692" s="300"/>
      <c r="Z1692" s="300"/>
      <c r="AA1692" s="300"/>
      <c r="AB1692" s="300"/>
      <c r="AC1692" s="300"/>
      <c r="AD1692" s="300"/>
      <c r="AE1692" s="300"/>
      <c r="AF1692" s="300"/>
      <c r="AG1692" s="300"/>
      <c r="AH1692" s="300"/>
      <c r="AI1692" s="300"/>
      <c r="AJ1692" s="300"/>
      <c r="AK1692" s="300"/>
      <c r="AL1692" s="300"/>
      <c r="AM1692" s="300"/>
      <c r="AN1692" s="300"/>
      <c r="AO1692" s="300"/>
      <c r="AP1692" s="300"/>
      <c r="AQ1692" s="300"/>
      <c r="AR1692" s="300"/>
      <c r="AS1692" s="300"/>
      <c r="AT1692" s="300"/>
      <c r="AU1692" s="300"/>
      <c r="AV1692" s="300"/>
      <c r="AW1692" s="300"/>
      <c r="AX1692" s="300"/>
      <c r="AY1692" s="300"/>
      <c r="AZ1692" s="300"/>
      <c r="BA1692" s="300"/>
      <c r="BB1692" s="300"/>
      <c r="BC1692" s="300"/>
      <c r="BD1692" s="300"/>
      <c r="BE1692" s="300"/>
      <c r="BF1692" s="300"/>
      <c r="BG1692" s="300"/>
      <c r="BH1692" s="300"/>
      <c r="BI1692" s="300"/>
      <c r="BJ1692" s="300"/>
      <c r="BK1692" s="300"/>
      <c r="BL1692" s="300"/>
      <c r="BM1692" s="300"/>
      <c r="BN1692" s="300"/>
      <c r="BO1692" s="300"/>
      <c r="BP1692" s="300"/>
      <c r="BQ1692" s="300"/>
      <c r="BR1692" s="300"/>
      <c r="BS1692" s="300"/>
      <c r="BT1692" s="300"/>
      <c r="BU1692" s="300"/>
      <c r="BV1692" s="300"/>
      <c r="BW1692" s="300"/>
      <c r="BX1692" s="300"/>
      <c r="BY1692" s="300"/>
      <c r="BZ1692" s="300"/>
      <c r="CA1692" s="300"/>
      <c r="CB1692" s="300"/>
      <c r="CC1692" s="300"/>
      <c r="CD1692" s="300"/>
      <c r="CE1692" s="300"/>
      <c r="CF1692" s="300"/>
      <c r="CG1692" s="300"/>
      <c r="CH1692" s="300"/>
      <c r="CI1692" s="300"/>
      <c r="CJ1692" s="300"/>
      <c r="CK1692" s="300"/>
      <c r="CL1692" s="300"/>
      <c r="CM1692" s="300"/>
    </row>
    <row r="1693" spans="1:91" s="245" customFormat="1" x14ac:dyDescent="0.2">
      <c r="A1693" s="299"/>
      <c r="B1693" s="299"/>
      <c r="C1693" s="133"/>
      <c r="D1693" s="134"/>
      <c r="E1693" s="135"/>
      <c r="F1693" s="300"/>
      <c r="G1693" s="300"/>
      <c r="H1693" s="137"/>
      <c r="I1693" s="300"/>
      <c r="J1693" s="138"/>
      <c r="K1693" s="300"/>
      <c r="L1693" s="139"/>
      <c r="M1693" s="300"/>
      <c r="N1693" s="134"/>
      <c r="O1693" s="300"/>
      <c r="P1693" s="300"/>
      <c r="Q1693" s="152"/>
      <c r="R1693" s="300"/>
      <c r="S1693" s="300"/>
      <c r="T1693" s="300"/>
      <c r="U1693" s="300"/>
      <c r="V1693" s="300"/>
      <c r="W1693" s="300"/>
      <c r="X1693" s="300"/>
      <c r="Y1693" s="300"/>
      <c r="Z1693" s="300"/>
      <c r="AA1693" s="300"/>
      <c r="AB1693" s="300"/>
      <c r="AC1693" s="300"/>
      <c r="AD1693" s="300"/>
      <c r="AE1693" s="300"/>
      <c r="AF1693" s="300"/>
      <c r="AG1693" s="300"/>
      <c r="AH1693" s="300"/>
      <c r="AI1693" s="300"/>
      <c r="AJ1693" s="300"/>
      <c r="AK1693" s="300"/>
      <c r="AL1693" s="300"/>
      <c r="AM1693" s="300"/>
      <c r="AN1693" s="300"/>
      <c r="AO1693" s="300"/>
      <c r="AP1693" s="300"/>
      <c r="AQ1693" s="300"/>
      <c r="AR1693" s="300"/>
      <c r="AS1693" s="300"/>
      <c r="AT1693" s="300"/>
      <c r="AU1693" s="300"/>
      <c r="AV1693" s="300"/>
      <c r="AW1693" s="300"/>
      <c r="AX1693" s="300"/>
      <c r="AY1693" s="300"/>
      <c r="AZ1693" s="300"/>
      <c r="BA1693" s="300"/>
      <c r="BB1693" s="300"/>
      <c r="BC1693" s="300"/>
      <c r="BD1693" s="300"/>
      <c r="BE1693" s="300"/>
      <c r="BF1693" s="300"/>
      <c r="BG1693" s="300"/>
      <c r="BH1693" s="300"/>
      <c r="BI1693" s="300"/>
      <c r="BJ1693" s="300"/>
      <c r="BK1693" s="300"/>
      <c r="BL1693" s="300"/>
      <c r="BM1693" s="300"/>
      <c r="BN1693" s="300"/>
      <c r="BO1693" s="300"/>
      <c r="BP1693" s="300"/>
      <c r="BQ1693" s="300"/>
      <c r="BR1693" s="300"/>
      <c r="BS1693" s="300"/>
      <c r="BT1693" s="300"/>
      <c r="BU1693" s="300"/>
      <c r="BV1693" s="300"/>
      <c r="BW1693" s="300"/>
      <c r="BX1693" s="300"/>
      <c r="BY1693" s="300"/>
      <c r="BZ1693" s="300"/>
      <c r="CA1693" s="300"/>
      <c r="CB1693" s="300"/>
      <c r="CC1693" s="300"/>
      <c r="CD1693" s="300"/>
      <c r="CE1693" s="300"/>
      <c r="CF1693" s="300"/>
      <c r="CG1693" s="300"/>
      <c r="CH1693" s="300"/>
      <c r="CI1693" s="300"/>
      <c r="CJ1693" s="300"/>
      <c r="CK1693" s="300"/>
      <c r="CL1693" s="300"/>
      <c r="CM1693" s="300"/>
    </row>
    <row r="1694" spans="1:91" s="245" customFormat="1" x14ac:dyDescent="0.2">
      <c r="A1694" s="299"/>
      <c r="B1694" s="299"/>
      <c r="C1694" s="133"/>
      <c r="D1694" s="134"/>
      <c r="E1694" s="135"/>
      <c r="F1694" s="300"/>
      <c r="G1694" s="300"/>
      <c r="H1694" s="137"/>
      <c r="I1694" s="300"/>
      <c r="J1694" s="138"/>
      <c r="K1694" s="300"/>
      <c r="L1694" s="139"/>
      <c r="M1694" s="300"/>
      <c r="N1694" s="134"/>
      <c r="O1694" s="300"/>
      <c r="P1694" s="300"/>
      <c r="Q1694" s="300"/>
      <c r="R1694" s="300"/>
      <c r="S1694" s="300"/>
      <c r="T1694" s="300"/>
      <c r="U1694" s="300"/>
      <c r="V1694" s="300"/>
      <c r="W1694" s="300"/>
      <c r="X1694" s="300"/>
      <c r="Y1694" s="300"/>
      <c r="Z1694" s="300"/>
      <c r="AA1694" s="300"/>
      <c r="AB1694" s="300"/>
      <c r="AC1694" s="300"/>
      <c r="AD1694" s="300"/>
      <c r="AE1694" s="300"/>
      <c r="AF1694" s="300"/>
      <c r="AG1694" s="300"/>
      <c r="AH1694" s="300"/>
      <c r="AI1694" s="300"/>
      <c r="AJ1694" s="300"/>
      <c r="AK1694" s="300"/>
      <c r="AL1694" s="300"/>
      <c r="AM1694" s="300"/>
      <c r="AN1694" s="300"/>
      <c r="AO1694" s="300"/>
      <c r="AP1694" s="300"/>
      <c r="AQ1694" s="300"/>
      <c r="AR1694" s="300"/>
      <c r="AS1694" s="300"/>
      <c r="AT1694" s="300"/>
      <c r="AU1694" s="300"/>
      <c r="AV1694" s="300"/>
      <c r="AW1694" s="300"/>
      <c r="AX1694" s="300"/>
      <c r="AY1694" s="300"/>
      <c r="AZ1694" s="300"/>
      <c r="BA1694" s="300"/>
      <c r="BB1694" s="300"/>
      <c r="BC1694" s="300"/>
      <c r="BD1694" s="300"/>
      <c r="BE1694" s="300"/>
      <c r="BF1694" s="300"/>
      <c r="BG1694" s="300"/>
      <c r="BH1694" s="300"/>
      <c r="BI1694" s="300"/>
      <c r="BJ1694" s="300"/>
      <c r="BK1694" s="300"/>
      <c r="BL1694" s="300"/>
      <c r="BM1694" s="300"/>
      <c r="BN1694" s="300"/>
      <c r="BO1694" s="300"/>
      <c r="BP1694" s="300"/>
      <c r="BQ1694" s="300"/>
      <c r="BR1694" s="300"/>
      <c r="BS1694" s="300"/>
      <c r="BT1694" s="300"/>
      <c r="BU1694" s="300"/>
      <c r="BV1694" s="300"/>
      <c r="BW1694" s="300"/>
      <c r="BX1694" s="300"/>
      <c r="BY1694" s="300"/>
      <c r="BZ1694" s="300"/>
      <c r="CA1694" s="300"/>
      <c r="CB1694" s="300"/>
      <c r="CC1694" s="300"/>
      <c r="CD1694" s="300"/>
      <c r="CE1694" s="300"/>
      <c r="CF1694" s="300"/>
      <c r="CG1694" s="300"/>
      <c r="CH1694" s="300"/>
      <c r="CI1694" s="300"/>
      <c r="CJ1694" s="300"/>
      <c r="CK1694" s="300"/>
      <c r="CL1694" s="300"/>
      <c r="CM1694" s="300"/>
    </row>
    <row r="1695" spans="1:91" s="245" customFormat="1" x14ac:dyDescent="0.2">
      <c r="A1695" s="299"/>
      <c r="B1695" s="299"/>
      <c r="C1695" s="133"/>
      <c r="D1695" s="134"/>
      <c r="E1695" s="135"/>
      <c r="F1695" s="300"/>
      <c r="G1695" s="300"/>
      <c r="H1695" s="137"/>
      <c r="I1695" s="300"/>
      <c r="J1695" s="138"/>
      <c r="K1695" s="300"/>
      <c r="L1695" s="139"/>
      <c r="M1695" s="300"/>
      <c r="N1695" s="134"/>
      <c r="O1695" s="300"/>
      <c r="P1695" s="300"/>
      <c r="Q1695" s="300"/>
      <c r="R1695" s="300"/>
      <c r="S1695" s="300"/>
      <c r="T1695" s="300"/>
      <c r="U1695" s="300"/>
      <c r="V1695" s="300"/>
      <c r="W1695" s="300"/>
      <c r="X1695" s="300"/>
      <c r="Y1695" s="300"/>
      <c r="Z1695" s="300"/>
      <c r="AA1695" s="300"/>
      <c r="AB1695" s="300"/>
      <c r="AC1695" s="300"/>
      <c r="AD1695" s="300"/>
      <c r="AE1695" s="300"/>
      <c r="AF1695" s="300"/>
      <c r="AG1695" s="300"/>
      <c r="AH1695" s="300"/>
      <c r="AI1695" s="300"/>
      <c r="AJ1695" s="300"/>
      <c r="AK1695" s="300"/>
      <c r="AL1695" s="300"/>
      <c r="AM1695" s="300"/>
      <c r="AN1695" s="300"/>
      <c r="AO1695" s="300"/>
      <c r="AP1695" s="300"/>
      <c r="AQ1695" s="300"/>
      <c r="AR1695" s="300"/>
      <c r="AS1695" s="300"/>
      <c r="AT1695" s="300"/>
      <c r="AU1695" s="300"/>
      <c r="AV1695" s="300"/>
      <c r="AW1695" s="300"/>
      <c r="AX1695" s="300"/>
      <c r="AY1695" s="300"/>
      <c r="AZ1695" s="300"/>
      <c r="BA1695" s="300"/>
      <c r="BB1695" s="300"/>
      <c r="BC1695" s="300"/>
      <c r="BD1695" s="300"/>
      <c r="BE1695" s="300"/>
      <c r="BF1695" s="300"/>
      <c r="BG1695" s="300"/>
      <c r="BH1695" s="300"/>
      <c r="BI1695" s="300"/>
      <c r="BJ1695" s="300"/>
      <c r="BK1695" s="300"/>
      <c r="BL1695" s="300"/>
      <c r="BM1695" s="300"/>
      <c r="BN1695" s="300"/>
      <c r="BO1695" s="300"/>
      <c r="BP1695" s="300"/>
      <c r="BQ1695" s="300"/>
      <c r="BR1695" s="300"/>
      <c r="BS1695" s="300"/>
      <c r="BT1695" s="300"/>
      <c r="BU1695" s="300"/>
      <c r="BV1695" s="300"/>
      <c r="BW1695" s="300"/>
      <c r="BX1695" s="300"/>
      <c r="BY1695" s="300"/>
      <c r="BZ1695" s="300"/>
      <c r="CA1695" s="300"/>
      <c r="CB1695" s="300"/>
      <c r="CC1695" s="300"/>
      <c r="CD1695" s="300"/>
      <c r="CE1695" s="300"/>
      <c r="CF1695" s="300"/>
      <c r="CG1695" s="300"/>
      <c r="CH1695" s="300"/>
      <c r="CI1695" s="300"/>
      <c r="CJ1695" s="300"/>
      <c r="CK1695" s="300"/>
      <c r="CL1695" s="300"/>
      <c r="CM1695" s="300"/>
    </row>
    <row r="1696" spans="1:91" s="245" customFormat="1" x14ac:dyDescent="0.2">
      <c r="A1696" s="299"/>
      <c r="B1696" s="299"/>
      <c r="C1696" s="133"/>
      <c r="D1696" s="134"/>
      <c r="E1696" s="135"/>
      <c r="F1696" s="300"/>
      <c r="G1696" s="300"/>
      <c r="H1696" s="137"/>
      <c r="I1696" s="300"/>
      <c r="J1696" s="138"/>
      <c r="K1696" s="300"/>
      <c r="L1696" s="139"/>
      <c r="M1696" s="300"/>
      <c r="N1696" s="134"/>
      <c r="O1696" s="300"/>
      <c r="P1696" s="300"/>
      <c r="Q1696" s="300"/>
      <c r="R1696" s="300"/>
      <c r="S1696" s="300"/>
      <c r="T1696" s="300"/>
      <c r="U1696" s="300"/>
      <c r="V1696" s="300"/>
      <c r="W1696" s="300"/>
      <c r="X1696" s="300"/>
      <c r="Y1696" s="300"/>
      <c r="Z1696" s="300"/>
      <c r="AA1696" s="300"/>
      <c r="AB1696" s="300"/>
      <c r="AC1696" s="300"/>
      <c r="AD1696" s="300"/>
      <c r="AE1696" s="300"/>
      <c r="AF1696" s="300"/>
      <c r="AG1696" s="300"/>
      <c r="AH1696" s="300"/>
      <c r="AI1696" s="300"/>
      <c r="AJ1696" s="300"/>
      <c r="AK1696" s="300"/>
      <c r="AL1696" s="300"/>
      <c r="AM1696" s="300"/>
      <c r="AN1696" s="300"/>
      <c r="AO1696" s="300"/>
      <c r="AP1696" s="300"/>
      <c r="AQ1696" s="300"/>
      <c r="AR1696" s="300"/>
      <c r="AS1696" s="300"/>
      <c r="AT1696" s="300"/>
      <c r="AU1696" s="300"/>
      <c r="AV1696" s="300"/>
      <c r="AW1696" s="300"/>
      <c r="AX1696" s="300"/>
      <c r="AY1696" s="300"/>
      <c r="AZ1696" s="300"/>
      <c r="BA1696" s="300"/>
      <c r="BB1696" s="300"/>
      <c r="BC1696" s="300"/>
      <c r="BD1696" s="300"/>
      <c r="BE1696" s="300"/>
      <c r="BF1696" s="300"/>
      <c r="BG1696" s="300"/>
      <c r="BH1696" s="300"/>
      <c r="BI1696" s="300"/>
      <c r="BJ1696" s="300"/>
      <c r="BK1696" s="300"/>
      <c r="BL1696" s="300"/>
      <c r="BM1696" s="300"/>
      <c r="BN1696" s="300"/>
      <c r="BO1696" s="300"/>
      <c r="BP1696" s="300"/>
      <c r="BQ1696" s="300"/>
      <c r="BR1696" s="300"/>
      <c r="BS1696" s="300"/>
      <c r="BT1696" s="300"/>
      <c r="BU1696" s="300"/>
      <c r="BV1696" s="300"/>
      <c r="BW1696" s="300"/>
      <c r="BX1696" s="300"/>
      <c r="BY1696" s="300"/>
      <c r="BZ1696" s="300"/>
      <c r="CA1696" s="300"/>
      <c r="CB1696" s="300"/>
      <c r="CC1696" s="300"/>
      <c r="CD1696" s="300"/>
      <c r="CE1696" s="300"/>
      <c r="CF1696" s="300"/>
      <c r="CG1696" s="300"/>
      <c r="CH1696" s="300"/>
      <c r="CI1696" s="300"/>
      <c r="CJ1696" s="300"/>
      <c r="CK1696" s="300"/>
      <c r="CL1696" s="300"/>
      <c r="CM1696" s="300"/>
    </row>
    <row r="1697" spans="1:91" s="245" customFormat="1" x14ac:dyDescent="0.2">
      <c r="A1697" s="299"/>
      <c r="B1697" s="299"/>
      <c r="C1697" s="133"/>
      <c r="D1697" s="134"/>
      <c r="E1697" s="135"/>
      <c r="F1697" s="300"/>
      <c r="G1697" s="300"/>
      <c r="H1697" s="137"/>
      <c r="I1697" s="300"/>
      <c r="J1697" s="138"/>
      <c r="K1697" s="300"/>
      <c r="L1697" s="139"/>
      <c r="M1697" s="300"/>
      <c r="N1697" s="134"/>
      <c r="O1697" s="300"/>
      <c r="P1697" s="300"/>
      <c r="Q1697" s="300"/>
      <c r="R1697" s="300"/>
      <c r="S1697" s="300"/>
      <c r="T1697" s="300"/>
      <c r="U1697" s="300"/>
      <c r="V1697" s="300"/>
      <c r="W1697" s="300"/>
      <c r="X1697" s="300"/>
      <c r="Y1697" s="300"/>
      <c r="Z1697" s="300"/>
      <c r="AA1697" s="300"/>
      <c r="AB1697" s="300"/>
      <c r="AC1697" s="300"/>
      <c r="AD1697" s="300"/>
      <c r="AE1697" s="300"/>
      <c r="AF1697" s="300"/>
      <c r="AG1697" s="300"/>
      <c r="AH1697" s="300"/>
      <c r="AI1697" s="300"/>
      <c r="AJ1697" s="300"/>
      <c r="AK1697" s="300"/>
      <c r="AL1697" s="300"/>
      <c r="AM1697" s="300"/>
      <c r="AN1697" s="300"/>
      <c r="AO1697" s="300"/>
      <c r="AP1697" s="300"/>
      <c r="AQ1697" s="300"/>
      <c r="AR1697" s="300"/>
      <c r="AS1697" s="300"/>
      <c r="AT1697" s="300"/>
      <c r="AU1697" s="300"/>
      <c r="AV1697" s="300"/>
      <c r="AW1697" s="300"/>
      <c r="AX1697" s="300"/>
      <c r="AY1697" s="300"/>
      <c r="AZ1697" s="300"/>
      <c r="BA1697" s="300"/>
      <c r="BB1697" s="300"/>
      <c r="BC1697" s="300"/>
      <c r="BD1697" s="300"/>
      <c r="BE1697" s="300"/>
      <c r="BF1697" s="300"/>
      <c r="BG1697" s="300"/>
      <c r="BH1697" s="300"/>
      <c r="BI1697" s="300"/>
      <c r="BJ1697" s="300"/>
      <c r="BK1697" s="300"/>
      <c r="BL1697" s="300"/>
      <c r="BM1697" s="300"/>
      <c r="BN1697" s="300"/>
      <c r="BO1697" s="300"/>
      <c r="BP1697" s="300"/>
      <c r="BQ1697" s="300"/>
      <c r="BR1697" s="300"/>
      <c r="BS1697" s="300"/>
      <c r="BT1697" s="300"/>
      <c r="BU1697" s="300"/>
      <c r="BV1697" s="300"/>
      <c r="BW1697" s="300"/>
      <c r="BX1697" s="300"/>
      <c r="BY1697" s="300"/>
      <c r="BZ1697" s="300"/>
      <c r="CA1697" s="300"/>
      <c r="CB1697" s="300"/>
      <c r="CC1697" s="300"/>
      <c r="CD1697" s="300"/>
      <c r="CE1697" s="300"/>
      <c r="CF1697" s="300"/>
      <c r="CG1697" s="300"/>
      <c r="CH1697" s="300"/>
      <c r="CI1697" s="300"/>
      <c r="CJ1697" s="300"/>
      <c r="CK1697" s="300"/>
      <c r="CL1697" s="300"/>
      <c r="CM1697" s="300"/>
    </row>
    <row r="1698" spans="1:91" s="245" customFormat="1" x14ac:dyDescent="0.2">
      <c r="A1698" s="299"/>
      <c r="B1698" s="299"/>
      <c r="C1698" s="133"/>
      <c r="D1698" s="134"/>
      <c r="E1698" s="135"/>
      <c r="F1698" s="300"/>
      <c r="G1698" s="300"/>
      <c r="H1698" s="137"/>
      <c r="I1698" s="300"/>
      <c r="J1698" s="138"/>
      <c r="K1698" s="300"/>
      <c r="L1698" s="139"/>
      <c r="M1698" s="300"/>
      <c r="N1698" s="134"/>
      <c r="O1698" s="300"/>
      <c r="P1698" s="300"/>
      <c r="Q1698" s="300"/>
      <c r="R1698" s="300"/>
      <c r="S1698" s="300"/>
      <c r="T1698" s="300"/>
      <c r="U1698" s="300"/>
      <c r="V1698" s="300"/>
      <c r="W1698" s="300"/>
      <c r="X1698" s="300"/>
      <c r="Y1698" s="300"/>
      <c r="Z1698" s="300"/>
      <c r="AA1698" s="300"/>
      <c r="AB1698" s="300"/>
      <c r="AC1698" s="300"/>
      <c r="AD1698" s="300"/>
      <c r="AE1698" s="300"/>
      <c r="AF1698" s="300"/>
      <c r="AG1698" s="300"/>
      <c r="AH1698" s="300"/>
      <c r="AI1698" s="300"/>
      <c r="AJ1698" s="300"/>
      <c r="AK1698" s="300"/>
      <c r="AL1698" s="300"/>
      <c r="AM1698" s="300"/>
      <c r="AN1698" s="300"/>
      <c r="AO1698" s="300"/>
      <c r="AP1698" s="300"/>
      <c r="AQ1698" s="300"/>
      <c r="AR1698" s="300"/>
      <c r="AS1698" s="300"/>
      <c r="AT1698" s="300"/>
      <c r="AU1698" s="300"/>
      <c r="AV1698" s="300"/>
      <c r="AW1698" s="300"/>
      <c r="AX1698" s="300"/>
      <c r="AY1698" s="300"/>
      <c r="AZ1698" s="300"/>
      <c r="BA1698" s="300"/>
      <c r="BB1698" s="300"/>
      <c r="BC1698" s="300"/>
      <c r="BD1698" s="300"/>
      <c r="BE1698" s="300"/>
      <c r="BF1698" s="300"/>
      <c r="BG1698" s="300"/>
      <c r="BH1698" s="300"/>
      <c r="BI1698" s="300"/>
      <c r="BJ1698" s="300"/>
      <c r="BK1698" s="300"/>
      <c r="BL1698" s="300"/>
      <c r="BM1698" s="300"/>
      <c r="BN1698" s="300"/>
      <c r="BO1698" s="300"/>
      <c r="BP1698" s="300"/>
      <c r="BQ1698" s="300"/>
      <c r="BR1698" s="300"/>
      <c r="BS1698" s="300"/>
      <c r="BT1698" s="300"/>
      <c r="BU1698" s="300"/>
      <c r="BV1698" s="300"/>
      <c r="BW1698" s="300"/>
      <c r="BX1698" s="300"/>
      <c r="BY1698" s="300"/>
      <c r="BZ1698" s="300"/>
      <c r="CA1698" s="300"/>
      <c r="CB1698" s="300"/>
      <c r="CC1698" s="300"/>
      <c r="CD1698" s="300"/>
      <c r="CE1698" s="300"/>
      <c r="CF1698" s="300"/>
      <c r="CG1698" s="300"/>
      <c r="CH1698" s="300"/>
      <c r="CI1698" s="300"/>
      <c r="CJ1698" s="300"/>
      <c r="CK1698" s="300"/>
      <c r="CL1698" s="300"/>
      <c r="CM1698" s="300"/>
    </row>
    <row r="1699" spans="1:91" s="245" customFormat="1" x14ac:dyDescent="0.2">
      <c r="A1699" s="299"/>
      <c r="B1699" s="291"/>
      <c r="C1699" s="133"/>
      <c r="D1699" s="293"/>
      <c r="E1699" s="135"/>
      <c r="F1699" s="295"/>
      <c r="G1699" s="291"/>
      <c r="H1699" s="291"/>
      <c r="I1699" s="291"/>
      <c r="J1699" s="295"/>
      <c r="K1699" s="291"/>
      <c r="L1699" s="293"/>
      <c r="M1699" s="291"/>
      <c r="N1699" s="293"/>
      <c r="O1699" s="291"/>
      <c r="P1699" s="291"/>
      <c r="Q1699" s="291"/>
      <c r="R1699" s="291"/>
      <c r="S1699" s="291"/>
      <c r="T1699" s="291"/>
      <c r="U1699" s="291"/>
    </row>
    <row r="1700" spans="1:91" s="245" customFormat="1" x14ac:dyDescent="0.2">
      <c r="A1700" s="299"/>
      <c r="B1700" s="299"/>
      <c r="C1700" s="133"/>
      <c r="D1700" s="134"/>
      <c r="E1700" s="135"/>
      <c r="F1700" s="300"/>
      <c r="G1700" s="300"/>
      <c r="H1700" s="137"/>
      <c r="I1700" s="300"/>
      <c r="J1700" s="138"/>
      <c r="K1700" s="300"/>
      <c r="L1700" s="139"/>
      <c r="M1700" s="300"/>
      <c r="N1700" s="134"/>
      <c r="O1700" s="300"/>
      <c r="P1700" s="300"/>
      <c r="Q1700" s="300"/>
      <c r="R1700" s="300"/>
      <c r="S1700" s="300"/>
      <c r="T1700" s="300"/>
      <c r="U1700" s="300"/>
      <c r="V1700" s="300"/>
      <c r="W1700" s="300"/>
      <c r="X1700" s="300"/>
      <c r="Y1700" s="300"/>
      <c r="Z1700" s="300"/>
      <c r="AA1700" s="300"/>
      <c r="AB1700" s="300"/>
      <c r="AC1700" s="300"/>
      <c r="AD1700" s="300"/>
      <c r="AE1700" s="300"/>
      <c r="AF1700" s="300"/>
      <c r="AG1700" s="300"/>
      <c r="AH1700" s="300"/>
      <c r="AI1700" s="300"/>
      <c r="AJ1700" s="300"/>
      <c r="AK1700" s="300"/>
      <c r="AL1700" s="300"/>
      <c r="AM1700" s="300"/>
      <c r="AN1700" s="300"/>
      <c r="AO1700" s="300"/>
      <c r="AP1700" s="300"/>
      <c r="AQ1700" s="300"/>
      <c r="AR1700" s="300"/>
      <c r="AS1700" s="300"/>
      <c r="AT1700" s="300"/>
      <c r="AU1700" s="300"/>
      <c r="AV1700" s="300"/>
      <c r="AW1700" s="300"/>
      <c r="AX1700" s="300"/>
      <c r="AY1700" s="300"/>
      <c r="AZ1700" s="300"/>
      <c r="BA1700" s="300"/>
      <c r="BB1700" s="300"/>
      <c r="BC1700" s="300"/>
      <c r="BD1700" s="300"/>
      <c r="BE1700" s="300"/>
      <c r="BF1700" s="300"/>
      <c r="BG1700" s="300"/>
      <c r="BH1700" s="300"/>
      <c r="BI1700" s="300"/>
      <c r="BJ1700" s="300"/>
      <c r="BK1700" s="300"/>
      <c r="BL1700" s="300"/>
      <c r="BM1700" s="300"/>
      <c r="BN1700" s="300"/>
      <c r="BO1700" s="300"/>
      <c r="BP1700" s="300"/>
      <c r="BQ1700" s="300"/>
      <c r="BR1700" s="300"/>
      <c r="BS1700" s="300"/>
      <c r="BT1700" s="300"/>
      <c r="BU1700" s="300"/>
      <c r="BV1700" s="300"/>
      <c r="BW1700" s="300"/>
      <c r="BX1700" s="300"/>
      <c r="BY1700" s="300"/>
      <c r="BZ1700" s="300"/>
      <c r="CA1700" s="300"/>
      <c r="CB1700" s="300"/>
      <c r="CC1700" s="300"/>
      <c r="CD1700" s="300"/>
      <c r="CE1700" s="300"/>
      <c r="CF1700" s="300"/>
      <c r="CG1700" s="300"/>
      <c r="CH1700" s="300"/>
      <c r="CI1700" s="300"/>
      <c r="CJ1700" s="300"/>
      <c r="CK1700" s="300"/>
      <c r="CL1700" s="300"/>
      <c r="CM1700" s="300"/>
    </row>
    <row r="1701" spans="1:91" s="245" customFormat="1" x14ac:dyDescent="0.2">
      <c r="A1701" s="299"/>
      <c r="B1701" s="299"/>
      <c r="C1701" s="133"/>
      <c r="D1701" s="134"/>
      <c r="E1701" s="135"/>
      <c r="F1701" s="300"/>
      <c r="G1701" s="300"/>
      <c r="H1701" s="137"/>
      <c r="I1701" s="300"/>
      <c r="J1701" s="138"/>
      <c r="K1701" s="300"/>
      <c r="L1701" s="139"/>
      <c r="M1701" s="300"/>
      <c r="N1701" s="134"/>
      <c r="O1701" s="300"/>
      <c r="P1701" s="300"/>
      <c r="Q1701" s="300"/>
      <c r="R1701" s="300"/>
      <c r="S1701" s="300"/>
      <c r="T1701" s="300"/>
      <c r="U1701" s="300"/>
      <c r="V1701" s="300"/>
      <c r="W1701" s="300"/>
      <c r="X1701" s="300"/>
      <c r="Y1701" s="300"/>
      <c r="Z1701" s="300"/>
      <c r="AA1701" s="300"/>
      <c r="AB1701" s="300"/>
      <c r="AC1701" s="300"/>
      <c r="AD1701" s="300"/>
      <c r="AE1701" s="300"/>
      <c r="AF1701" s="300"/>
      <c r="AG1701" s="300"/>
      <c r="AH1701" s="300"/>
      <c r="AI1701" s="300"/>
      <c r="AJ1701" s="300"/>
      <c r="AK1701" s="300"/>
      <c r="AL1701" s="300"/>
      <c r="AM1701" s="300"/>
      <c r="AN1701" s="300"/>
      <c r="AO1701" s="300"/>
      <c r="AP1701" s="300"/>
      <c r="AQ1701" s="300"/>
      <c r="AR1701" s="300"/>
      <c r="AS1701" s="300"/>
      <c r="AT1701" s="300"/>
      <c r="AU1701" s="300"/>
      <c r="AV1701" s="300"/>
      <c r="AW1701" s="300"/>
      <c r="AX1701" s="300"/>
      <c r="AY1701" s="300"/>
      <c r="AZ1701" s="300"/>
      <c r="BA1701" s="300"/>
      <c r="BB1701" s="300"/>
      <c r="BC1701" s="300"/>
      <c r="BD1701" s="300"/>
      <c r="BE1701" s="300"/>
      <c r="BF1701" s="300"/>
      <c r="BG1701" s="300"/>
      <c r="BH1701" s="300"/>
      <c r="BI1701" s="300"/>
      <c r="BJ1701" s="300"/>
      <c r="BK1701" s="300"/>
      <c r="BL1701" s="300"/>
      <c r="BM1701" s="300"/>
      <c r="BN1701" s="300"/>
      <c r="BO1701" s="300"/>
      <c r="BP1701" s="300"/>
      <c r="BQ1701" s="300"/>
      <c r="BR1701" s="300"/>
      <c r="BS1701" s="300"/>
      <c r="BT1701" s="300"/>
      <c r="BU1701" s="300"/>
      <c r="BV1701" s="300"/>
      <c r="BW1701" s="300"/>
      <c r="BX1701" s="300"/>
      <c r="BY1701" s="300"/>
      <c r="BZ1701" s="300"/>
      <c r="CA1701" s="300"/>
      <c r="CB1701" s="300"/>
      <c r="CC1701" s="300"/>
      <c r="CD1701" s="300"/>
      <c r="CE1701" s="300"/>
      <c r="CF1701" s="300"/>
      <c r="CG1701" s="300"/>
      <c r="CH1701" s="300"/>
      <c r="CI1701" s="300"/>
      <c r="CJ1701" s="300"/>
      <c r="CK1701" s="300"/>
      <c r="CL1701" s="300"/>
      <c r="CM1701" s="300"/>
    </row>
    <row r="1702" spans="1:91" s="245" customFormat="1" x14ac:dyDescent="0.2">
      <c r="A1702" s="299"/>
      <c r="B1702" s="299"/>
      <c r="C1702" s="133"/>
      <c r="D1702" s="134"/>
      <c r="E1702" s="135"/>
      <c r="F1702" s="300"/>
      <c r="G1702" s="300"/>
      <c r="H1702" s="137"/>
      <c r="I1702" s="300"/>
      <c r="J1702" s="138"/>
      <c r="K1702" s="300"/>
      <c r="L1702" s="139"/>
      <c r="M1702" s="300"/>
      <c r="N1702" s="134"/>
      <c r="O1702" s="300"/>
      <c r="P1702" s="300"/>
      <c r="Q1702" s="300"/>
      <c r="R1702" s="300"/>
      <c r="S1702" s="300"/>
      <c r="T1702" s="300"/>
      <c r="U1702" s="300"/>
      <c r="V1702" s="300"/>
      <c r="W1702" s="300"/>
      <c r="X1702" s="300"/>
      <c r="Y1702" s="300"/>
      <c r="Z1702" s="300"/>
      <c r="AA1702" s="300"/>
      <c r="AB1702" s="300"/>
      <c r="AC1702" s="300"/>
      <c r="AD1702" s="300"/>
      <c r="AE1702" s="300"/>
      <c r="AF1702" s="300"/>
      <c r="AG1702" s="300"/>
      <c r="AH1702" s="300"/>
      <c r="AI1702" s="300"/>
      <c r="AJ1702" s="300"/>
      <c r="AK1702" s="300"/>
      <c r="AL1702" s="300"/>
      <c r="AM1702" s="300"/>
      <c r="AN1702" s="300"/>
      <c r="AO1702" s="300"/>
      <c r="AP1702" s="300"/>
      <c r="AQ1702" s="300"/>
      <c r="AR1702" s="300"/>
      <c r="AS1702" s="300"/>
      <c r="AT1702" s="300"/>
      <c r="AU1702" s="300"/>
      <c r="AV1702" s="300"/>
      <c r="AW1702" s="300"/>
      <c r="AX1702" s="300"/>
      <c r="AY1702" s="300"/>
      <c r="AZ1702" s="300"/>
      <c r="BA1702" s="300"/>
      <c r="BB1702" s="300"/>
      <c r="BC1702" s="300"/>
      <c r="BD1702" s="300"/>
      <c r="BE1702" s="300"/>
      <c r="BF1702" s="300"/>
      <c r="BG1702" s="300"/>
      <c r="BH1702" s="300"/>
      <c r="BI1702" s="300"/>
      <c r="BJ1702" s="300"/>
      <c r="BK1702" s="300"/>
      <c r="BL1702" s="300"/>
      <c r="BM1702" s="300"/>
      <c r="BN1702" s="300"/>
      <c r="BO1702" s="300"/>
      <c r="BP1702" s="300"/>
      <c r="BQ1702" s="300"/>
      <c r="BR1702" s="300"/>
      <c r="BS1702" s="300"/>
      <c r="BT1702" s="300"/>
      <c r="BU1702" s="300"/>
      <c r="BV1702" s="300"/>
      <c r="BW1702" s="300"/>
      <c r="BX1702" s="300"/>
      <c r="BY1702" s="300"/>
      <c r="BZ1702" s="300"/>
      <c r="CA1702" s="300"/>
      <c r="CB1702" s="300"/>
      <c r="CC1702" s="300"/>
      <c r="CD1702" s="300"/>
      <c r="CE1702" s="300"/>
      <c r="CF1702" s="300"/>
      <c r="CG1702" s="300"/>
      <c r="CH1702" s="300"/>
      <c r="CI1702" s="300"/>
      <c r="CJ1702" s="300"/>
      <c r="CK1702" s="300"/>
      <c r="CL1702" s="300"/>
      <c r="CM1702" s="300"/>
    </row>
    <row r="1703" spans="1:91" s="245" customFormat="1" x14ac:dyDescent="0.2">
      <c r="A1703" s="299"/>
      <c r="B1703" s="299"/>
      <c r="C1703" s="133"/>
      <c r="D1703" s="134"/>
      <c r="E1703" s="135"/>
      <c r="F1703" s="300"/>
      <c r="G1703" s="300"/>
      <c r="H1703" s="137"/>
      <c r="I1703" s="300"/>
      <c r="J1703" s="138"/>
      <c r="K1703" s="300"/>
      <c r="L1703" s="139"/>
      <c r="M1703" s="300"/>
      <c r="N1703" s="134"/>
      <c r="O1703" s="300"/>
      <c r="P1703" s="300"/>
      <c r="Q1703" s="300"/>
      <c r="R1703" s="300"/>
      <c r="S1703" s="300"/>
      <c r="T1703" s="300"/>
      <c r="U1703" s="300"/>
      <c r="V1703" s="300"/>
      <c r="W1703" s="300"/>
      <c r="X1703" s="300"/>
      <c r="Y1703" s="300"/>
      <c r="Z1703" s="300"/>
      <c r="AA1703" s="300"/>
      <c r="AB1703" s="300"/>
      <c r="AC1703" s="300"/>
      <c r="AD1703" s="300"/>
      <c r="AE1703" s="300"/>
      <c r="AF1703" s="300"/>
      <c r="AG1703" s="300"/>
      <c r="AH1703" s="300"/>
      <c r="AI1703" s="300"/>
      <c r="AJ1703" s="300"/>
      <c r="AK1703" s="300"/>
      <c r="AL1703" s="300"/>
      <c r="AM1703" s="300"/>
      <c r="AN1703" s="300"/>
      <c r="AO1703" s="300"/>
      <c r="AP1703" s="300"/>
      <c r="AQ1703" s="300"/>
      <c r="AR1703" s="300"/>
      <c r="AS1703" s="300"/>
      <c r="AT1703" s="300"/>
      <c r="AU1703" s="300"/>
      <c r="AV1703" s="300"/>
      <c r="AW1703" s="300"/>
      <c r="AX1703" s="300"/>
      <c r="AY1703" s="300"/>
      <c r="AZ1703" s="300"/>
      <c r="BA1703" s="300"/>
      <c r="BB1703" s="300"/>
      <c r="BC1703" s="300"/>
      <c r="BD1703" s="300"/>
      <c r="BE1703" s="300"/>
      <c r="BF1703" s="300"/>
      <c r="BG1703" s="300"/>
      <c r="BH1703" s="300"/>
      <c r="BI1703" s="300"/>
      <c r="BJ1703" s="300"/>
      <c r="BK1703" s="300"/>
      <c r="BL1703" s="300"/>
      <c r="BM1703" s="300"/>
      <c r="BN1703" s="300"/>
      <c r="BO1703" s="300"/>
      <c r="BP1703" s="300"/>
      <c r="BQ1703" s="300"/>
      <c r="BR1703" s="300"/>
      <c r="BS1703" s="300"/>
      <c r="BT1703" s="300"/>
      <c r="BU1703" s="300"/>
      <c r="BV1703" s="300"/>
      <c r="BW1703" s="300"/>
      <c r="BX1703" s="300"/>
      <c r="BY1703" s="300"/>
      <c r="BZ1703" s="300"/>
      <c r="CA1703" s="300"/>
      <c r="CB1703" s="300"/>
      <c r="CC1703" s="300"/>
      <c r="CD1703" s="300"/>
      <c r="CE1703" s="300"/>
      <c r="CF1703" s="300"/>
      <c r="CG1703" s="300"/>
      <c r="CH1703" s="300"/>
      <c r="CI1703" s="300"/>
      <c r="CJ1703" s="300"/>
      <c r="CK1703" s="300"/>
      <c r="CL1703" s="300"/>
      <c r="CM1703" s="300"/>
    </row>
    <row r="1704" spans="1:91" s="245" customFormat="1" x14ac:dyDescent="0.2">
      <c r="A1704" s="299"/>
      <c r="B1704" s="299"/>
      <c r="C1704" s="133"/>
      <c r="D1704" s="134"/>
      <c r="E1704" s="135"/>
      <c r="F1704" s="300"/>
      <c r="G1704" s="300"/>
      <c r="H1704" s="137"/>
      <c r="I1704" s="300"/>
      <c r="J1704" s="138"/>
      <c r="K1704" s="300"/>
      <c r="L1704" s="139"/>
      <c r="M1704" s="300"/>
      <c r="N1704" s="134"/>
      <c r="O1704" s="300"/>
      <c r="P1704" s="300"/>
      <c r="Q1704" s="300"/>
      <c r="R1704" s="300"/>
      <c r="S1704" s="300"/>
      <c r="T1704" s="300"/>
      <c r="U1704" s="300"/>
      <c r="V1704" s="300"/>
      <c r="W1704" s="300"/>
      <c r="X1704" s="300"/>
      <c r="Y1704" s="300"/>
      <c r="Z1704" s="300"/>
      <c r="AA1704" s="300"/>
      <c r="AB1704" s="300"/>
      <c r="AC1704" s="300"/>
      <c r="AD1704" s="300"/>
      <c r="AE1704" s="300"/>
      <c r="AF1704" s="300"/>
      <c r="AG1704" s="300"/>
      <c r="AH1704" s="300"/>
      <c r="AI1704" s="300"/>
      <c r="AJ1704" s="300"/>
      <c r="AK1704" s="300"/>
      <c r="AL1704" s="300"/>
      <c r="AM1704" s="300"/>
      <c r="AN1704" s="300"/>
      <c r="AO1704" s="300"/>
      <c r="AP1704" s="300"/>
      <c r="AQ1704" s="300"/>
      <c r="AR1704" s="300"/>
      <c r="AS1704" s="300"/>
      <c r="AT1704" s="300"/>
      <c r="AU1704" s="300"/>
      <c r="AV1704" s="300"/>
      <c r="AW1704" s="300"/>
      <c r="AX1704" s="300"/>
      <c r="AY1704" s="300"/>
      <c r="AZ1704" s="300"/>
      <c r="BA1704" s="300"/>
      <c r="BB1704" s="300"/>
      <c r="BC1704" s="300"/>
      <c r="BD1704" s="300"/>
      <c r="BE1704" s="300"/>
      <c r="BF1704" s="300"/>
      <c r="BG1704" s="300"/>
      <c r="BH1704" s="300"/>
      <c r="BI1704" s="300"/>
      <c r="BJ1704" s="300"/>
      <c r="BK1704" s="300"/>
      <c r="BL1704" s="300"/>
      <c r="BM1704" s="300"/>
      <c r="BN1704" s="300"/>
      <c r="BO1704" s="300"/>
      <c r="BP1704" s="300"/>
      <c r="BQ1704" s="300"/>
      <c r="BR1704" s="300"/>
      <c r="BS1704" s="300"/>
      <c r="BT1704" s="300"/>
      <c r="BU1704" s="300"/>
      <c r="BV1704" s="300"/>
      <c r="BW1704" s="300"/>
      <c r="BX1704" s="300"/>
      <c r="BY1704" s="300"/>
      <c r="BZ1704" s="300"/>
      <c r="CA1704" s="300"/>
      <c r="CB1704" s="300"/>
      <c r="CC1704" s="300"/>
      <c r="CD1704" s="300"/>
      <c r="CE1704" s="300"/>
      <c r="CF1704" s="300"/>
      <c r="CG1704" s="300"/>
      <c r="CH1704" s="300"/>
      <c r="CI1704" s="300"/>
      <c r="CJ1704" s="300"/>
      <c r="CK1704" s="300"/>
      <c r="CL1704" s="300"/>
      <c r="CM1704" s="300"/>
    </row>
    <row r="1705" spans="1:91" s="245" customFormat="1" x14ac:dyDescent="0.2">
      <c r="A1705" s="299"/>
      <c r="B1705" s="299"/>
      <c r="C1705" s="133"/>
      <c r="D1705" s="134"/>
      <c r="E1705" s="135"/>
      <c r="F1705" s="300"/>
      <c r="G1705" s="300"/>
      <c r="H1705" s="137"/>
      <c r="I1705" s="300"/>
      <c r="J1705" s="138"/>
      <c r="K1705" s="300"/>
      <c r="L1705" s="139"/>
      <c r="M1705" s="300"/>
      <c r="N1705" s="134"/>
      <c r="O1705" s="300"/>
      <c r="P1705" s="300"/>
      <c r="Q1705" s="300"/>
      <c r="R1705" s="300"/>
      <c r="S1705" s="300"/>
      <c r="T1705" s="300"/>
      <c r="U1705" s="300"/>
      <c r="V1705" s="300"/>
      <c r="W1705" s="300"/>
      <c r="X1705" s="300"/>
      <c r="Y1705" s="300"/>
      <c r="Z1705" s="300"/>
      <c r="AA1705" s="300"/>
      <c r="AB1705" s="300"/>
      <c r="AC1705" s="300"/>
      <c r="AD1705" s="300"/>
      <c r="AE1705" s="300"/>
      <c r="AF1705" s="300"/>
      <c r="AG1705" s="300"/>
      <c r="AH1705" s="300"/>
      <c r="AI1705" s="300"/>
      <c r="AJ1705" s="300"/>
      <c r="AK1705" s="300"/>
      <c r="AL1705" s="300"/>
      <c r="AM1705" s="300"/>
      <c r="AN1705" s="300"/>
      <c r="AO1705" s="300"/>
      <c r="AP1705" s="300"/>
      <c r="AQ1705" s="300"/>
      <c r="AR1705" s="300"/>
      <c r="AS1705" s="300"/>
      <c r="AT1705" s="300"/>
      <c r="AU1705" s="300"/>
      <c r="AV1705" s="300"/>
      <c r="AW1705" s="300"/>
      <c r="AX1705" s="300"/>
      <c r="AY1705" s="300"/>
      <c r="AZ1705" s="300"/>
      <c r="BA1705" s="300"/>
      <c r="BB1705" s="300"/>
      <c r="BC1705" s="300"/>
      <c r="BD1705" s="300"/>
      <c r="BE1705" s="300"/>
      <c r="BF1705" s="300"/>
      <c r="BG1705" s="300"/>
      <c r="BH1705" s="300"/>
      <c r="BI1705" s="300"/>
      <c r="BJ1705" s="300"/>
      <c r="BK1705" s="300"/>
      <c r="BL1705" s="300"/>
      <c r="BM1705" s="300"/>
      <c r="BN1705" s="300"/>
      <c r="BO1705" s="300"/>
      <c r="BP1705" s="300"/>
      <c r="BQ1705" s="300"/>
      <c r="BR1705" s="300"/>
      <c r="BS1705" s="300"/>
      <c r="BT1705" s="300"/>
      <c r="BU1705" s="300"/>
      <c r="BV1705" s="300"/>
      <c r="BW1705" s="300"/>
      <c r="BX1705" s="300"/>
      <c r="BY1705" s="300"/>
      <c r="BZ1705" s="300"/>
      <c r="CA1705" s="300"/>
      <c r="CB1705" s="300"/>
      <c r="CC1705" s="300"/>
      <c r="CD1705" s="300"/>
      <c r="CE1705" s="300"/>
      <c r="CF1705" s="300"/>
      <c r="CG1705" s="300"/>
      <c r="CH1705" s="300"/>
      <c r="CI1705" s="300"/>
      <c r="CJ1705" s="300"/>
      <c r="CK1705" s="300"/>
      <c r="CL1705" s="300"/>
      <c r="CM1705" s="300"/>
    </row>
    <row r="1706" spans="1:91" s="245" customFormat="1" x14ac:dyDescent="0.2">
      <c r="A1706" s="299"/>
      <c r="B1706" s="299"/>
      <c r="C1706" s="133"/>
      <c r="D1706" s="134"/>
      <c r="E1706" s="135"/>
      <c r="F1706" s="300"/>
      <c r="G1706" s="300"/>
      <c r="H1706" s="137"/>
      <c r="I1706" s="300"/>
      <c r="J1706" s="138"/>
      <c r="K1706" s="300"/>
      <c r="L1706" s="139"/>
      <c r="M1706" s="300"/>
      <c r="N1706" s="134"/>
      <c r="O1706" s="300"/>
      <c r="P1706" s="300"/>
      <c r="Q1706" s="152"/>
      <c r="R1706" s="300"/>
      <c r="S1706" s="300"/>
      <c r="T1706" s="300"/>
      <c r="U1706" s="300"/>
      <c r="V1706" s="300"/>
      <c r="W1706" s="300"/>
      <c r="X1706" s="300"/>
      <c r="Y1706" s="300"/>
      <c r="Z1706" s="300"/>
      <c r="AA1706" s="300"/>
      <c r="AB1706" s="300"/>
      <c r="AC1706" s="300"/>
      <c r="AD1706" s="300"/>
      <c r="AE1706" s="300"/>
      <c r="AF1706" s="300"/>
      <c r="AG1706" s="300"/>
      <c r="AH1706" s="300"/>
      <c r="AI1706" s="300"/>
      <c r="AJ1706" s="300"/>
      <c r="AK1706" s="300"/>
      <c r="AL1706" s="300"/>
      <c r="AM1706" s="300"/>
      <c r="AN1706" s="300"/>
      <c r="AO1706" s="300"/>
      <c r="AP1706" s="300"/>
      <c r="AQ1706" s="300"/>
      <c r="AR1706" s="300"/>
      <c r="AS1706" s="300"/>
      <c r="AT1706" s="300"/>
      <c r="AU1706" s="300"/>
      <c r="AV1706" s="300"/>
      <c r="AW1706" s="300"/>
      <c r="AX1706" s="300"/>
      <c r="AY1706" s="300"/>
      <c r="AZ1706" s="300"/>
      <c r="BA1706" s="300"/>
      <c r="BB1706" s="300"/>
      <c r="BC1706" s="300"/>
      <c r="BD1706" s="300"/>
      <c r="BE1706" s="300"/>
      <c r="BF1706" s="300"/>
      <c r="BG1706" s="300"/>
      <c r="BH1706" s="300"/>
      <c r="BI1706" s="300"/>
      <c r="BJ1706" s="300"/>
      <c r="BK1706" s="300"/>
      <c r="BL1706" s="300"/>
      <c r="BM1706" s="300"/>
      <c r="BN1706" s="300"/>
      <c r="BO1706" s="300"/>
      <c r="BP1706" s="300"/>
      <c r="BQ1706" s="300"/>
      <c r="BR1706" s="300"/>
      <c r="BS1706" s="300"/>
      <c r="BT1706" s="300"/>
      <c r="BU1706" s="300"/>
      <c r="BV1706" s="300"/>
      <c r="BW1706" s="300"/>
      <c r="BX1706" s="300"/>
      <c r="BY1706" s="300"/>
      <c r="BZ1706" s="300"/>
      <c r="CA1706" s="300"/>
      <c r="CB1706" s="300"/>
      <c r="CC1706" s="300"/>
      <c r="CD1706" s="300"/>
      <c r="CE1706" s="300"/>
      <c r="CF1706" s="300"/>
      <c r="CG1706" s="300"/>
      <c r="CH1706" s="300"/>
      <c r="CI1706" s="300"/>
      <c r="CJ1706" s="300"/>
      <c r="CK1706" s="300"/>
      <c r="CL1706" s="300"/>
      <c r="CM1706" s="300"/>
    </row>
    <row r="1707" spans="1:91" s="245" customFormat="1" x14ac:dyDescent="0.2">
      <c r="A1707" s="299"/>
      <c r="B1707" s="299"/>
      <c r="C1707" s="133"/>
      <c r="D1707" s="134"/>
      <c r="E1707" s="135"/>
      <c r="F1707" s="300"/>
      <c r="G1707" s="300"/>
      <c r="H1707" s="137"/>
      <c r="I1707" s="300"/>
      <c r="J1707" s="138"/>
      <c r="K1707" s="300"/>
      <c r="L1707" s="139"/>
      <c r="M1707" s="300"/>
      <c r="N1707" s="134"/>
      <c r="O1707" s="300"/>
      <c r="P1707" s="300"/>
      <c r="Q1707" s="300"/>
      <c r="R1707" s="300"/>
      <c r="S1707" s="300"/>
      <c r="T1707" s="300"/>
      <c r="U1707" s="300"/>
      <c r="V1707" s="300"/>
      <c r="W1707" s="300"/>
      <c r="X1707" s="300"/>
      <c r="Y1707" s="300"/>
      <c r="Z1707" s="300"/>
      <c r="AA1707" s="300"/>
      <c r="AB1707" s="300"/>
      <c r="AC1707" s="300"/>
      <c r="AD1707" s="300"/>
      <c r="AE1707" s="300"/>
      <c r="AF1707" s="300"/>
      <c r="AG1707" s="300"/>
      <c r="AH1707" s="300"/>
      <c r="AI1707" s="300"/>
      <c r="AJ1707" s="300"/>
      <c r="AK1707" s="300"/>
      <c r="AL1707" s="300"/>
      <c r="AM1707" s="300"/>
      <c r="AN1707" s="300"/>
      <c r="AO1707" s="300"/>
      <c r="AP1707" s="300"/>
      <c r="AQ1707" s="300"/>
      <c r="AR1707" s="300"/>
      <c r="AS1707" s="300"/>
      <c r="AT1707" s="300"/>
      <c r="AU1707" s="300"/>
      <c r="AV1707" s="300"/>
      <c r="AW1707" s="300"/>
      <c r="AX1707" s="300"/>
      <c r="AY1707" s="300"/>
      <c r="AZ1707" s="300"/>
      <c r="BA1707" s="300"/>
      <c r="BB1707" s="300"/>
      <c r="BC1707" s="300"/>
      <c r="BD1707" s="300"/>
      <c r="BE1707" s="300"/>
      <c r="BF1707" s="300"/>
      <c r="BG1707" s="300"/>
      <c r="BH1707" s="300"/>
      <c r="BI1707" s="300"/>
      <c r="BJ1707" s="300"/>
      <c r="BK1707" s="300"/>
      <c r="BL1707" s="300"/>
      <c r="BM1707" s="300"/>
      <c r="BN1707" s="300"/>
      <c r="BO1707" s="300"/>
      <c r="BP1707" s="300"/>
      <c r="BQ1707" s="300"/>
      <c r="BR1707" s="300"/>
      <c r="BS1707" s="300"/>
      <c r="BT1707" s="300"/>
      <c r="BU1707" s="300"/>
      <c r="BV1707" s="300"/>
      <c r="BW1707" s="300"/>
      <c r="BX1707" s="300"/>
      <c r="BY1707" s="300"/>
      <c r="BZ1707" s="300"/>
      <c r="CA1707" s="300"/>
      <c r="CB1707" s="300"/>
      <c r="CC1707" s="300"/>
      <c r="CD1707" s="300"/>
      <c r="CE1707" s="300"/>
      <c r="CF1707" s="300"/>
      <c r="CG1707" s="300"/>
      <c r="CH1707" s="300"/>
      <c r="CI1707" s="300"/>
      <c r="CJ1707" s="300"/>
      <c r="CK1707" s="300"/>
      <c r="CL1707" s="300"/>
      <c r="CM1707" s="300"/>
    </row>
    <row r="1708" spans="1:91" s="245" customFormat="1" x14ac:dyDescent="0.2">
      <c r="A1708" s="299"/>
      <c r="B1708" s="299"/>
      <c r="C1708" s="133"/>
      <c r="D1708" s="134"/>
      <c r="E1708" s="135"/>
      <c r="F1708" s="300"/>
      <c r="G1708" s="300"/>
      <c r="H1708" s="137"/>
      <c r="I1708" s="300"/>
      <c r="J1708" s="138"/>
      <c r="K1708" s="300"/>
      <c r="L1708" s="139"/>
      <c r="M1708" s="300"/>
      <c r="N1708" s="134"/>
      <c r="O1708" s="300"/>
      <c r="P1708" s="300"/>
      <c r="Q1708" s="300"/>
      <c r="R1708" s="300"/>
      <c r="S1708" s="300"/>
      <c r="T1708" s="300"/>
      <c r="U1708" s="300"/>
      <c r="V1708" s="300"/>
      <c r="W1708" s="300"/>
      <c r="X1708" s="300"/>
      <c r="Y1708" s="300"/>
      <c r="Z1708" s="300"/>
      <c r="AA1708" s="300"/>
      <c r="AB1708" s="300"/>
      <c r="AC1708" s="300"/>
      <c r="AD1708" s="300"/>
      <c r="AE1708" s="300"/>
      <c r="AF1708" s="300"/>
      <c r="AG1708" s="300"/>
      <c r="AH1708" s="300"/>
      <c r="AI1708" s="300"/>
      <c r="AJ1708" s="300"/>
      <c r="AK1708" s="300"/>
      <c r="AL1708" s="300"/>
      <c r="AM1708" s="300"/>
      <c r="AN1708" s="300"/>
      <c r="AO1708" s="300"/>
      <c r="AP1708" s="300"/>
      <c r="AQ1708" s="300"/>
      <c r="AR1708" s="300"/>
      <c r="AS1708" s="300"/>
      <c r="AT1708" s="300"/>
      <c r="AU1708" s="300"/>
      <c r="AV1708" s="300"/>
      <c r="AW1708" s="300"/>
      <c r="AX1708" s="300"/>
      <c r="AY1708" s="300"/>
      <c r="AZ1708" s="300"/>
      <c r="BA1708" s="300"/>
      <c r="BB1708" s="300"/>
      <c r="BC1708" s="300"/>
      <c r="BD1708" s="300"/>
      <c r="BE1708" s="300"/>
      <c r="BF1708" s="300"/>
      <c r="BG1708" s="300"/>
      <c r="BH1708" s="300"/>
      <c r="BI1708" s="300"/>
      <c r="BJ1708" s="300"/>
      <c r="BK1708" s="300"/>
      <c r="BL1708" s="300"/>
      <c r="BM1708" s="300"/>
      <c r="BN1708" s="300"/>
      <c r="BO1708" s="300"/>
      <c r="BP1708" s="300"/>
      <c r="BQ1708" s="300"/>
      <c r="BR1708" s="300"/>
      <c r="BS1708" s="300"/>
      <c r="BT1708" s="300"/>
      <c r="BU1708" s="300"/>
      <c r="BV1708" s="300"/>
      <c r="BW1708" s="300"/>
      <c r="BX1708" s="300"/>
      <c r="BY1708" s="300"/>
      <c r="BZ1708" s="300"/>
      <c r="CA1708" s="300"/>
      <c r="CB1708" s="300"/>
      <c r="CC1708" s="300"/>
      <c r="CD1708" s="300"/>
      <c r="CE1708" s="300"/>
      <c r="CF1708" s="300"/>
      <c r="CG1708" s="300"/>
      <c r="CH1708" s="300"/>
      <c r="CI1708" s="300"/>
      <c r="CJ1708" s="300"/>
      <c r="CK1708" s="300"/>
      <c r="CL1708" s="300"/>
      <c r="CM1708" s="300"/>
    </row>
    <row r="1709" spans="1:91" s="245" customFormat="1" x14ac:dyDescent="0.2">
      <c r="A1709" s="299"/>
      <c r="B1709" s="299"/>
      <c r="C1709" s="133"/>
      <c r="D1709" s="134"/>
      <c r="E1709" s="135"/>
      <c r="F1709" s="300"/>
      <c r="G1709" s="300"/>
      <c r="H1709" s="137"/>
      <c r="I1709" s="300"/>
      <c r="J1709" s="138"/>
      <c r="K1709" s="300"/>
      <c r="L1709" s="139"/>
      <c r="M1709" s="300"/>
      <c r="N1709" s="134"/>
      <c r="O1709" s="300"/>
      <c r="P1709" s="300"/>
      <c r="Q1709" s="300"/>
      <c r="R1709" s="300"/>
      <c r="S1709" s="300"/>
      <c r="T1709" s="300"/>
      <c r="U1709" s="300"/>
      <c r="V1709" s="300"/>
      <c r="W1709" s="300"/>
      <c r="X1709" s="300"/>
      <c r="Y1709" s="300"/>
      <c r="Z1709" s="300"/>
      <c r="AA1709" s="300"/>
      <c r="AB1709" s="300"/>
      <c r="AC1709" s="300"/>
      <c r="AD1709" s="300"/>
      <c r="AE1709" s="300"/>
      <c r="AF1709" s="300"/>
      <c r="AG1709" s="300"/>
      <c r="AH1709" s="300"/>
      <c r="AI1709" s="300"/>
      <c r="AJ1709" s="300"/>
      <c r="AK1709" s="300"/>
      <c r="AL1709" s="300"/>
      <c r="AM1709" s="300"/>
      <c r="AN1709" s="300"/>
      <c r="AO1709" s="300"/>
      <c r="AP1709" s="300"/>
      <c r="AQ1709" s="300"/>
      <c r="AR1709" s="300"/>
      <c r="AS1709" s="300"/>
      <c r="AT1709" s="300"/>
      <c r="AU1709" s="300"/>
      <c r="AV1709" s="300"/>
      <c r="AW1709" s="300"/>
      <c r="AX1709" s="300"/>
      <c r="AY1709" s="300"/>
      <c r="AZ1709" s="300"/>
      <c r="BA1709" s="300"/>
      <c r="BB1709" s="300"/>
      <c r="BC1709" s="300"/>
      <c r="BD1709" s="300"/>
      <c r="BE1709" s="300"/>
      <c r="BF1709" s="300"/>
      <c r="BG1709" s="300"/>
      <c r="BH1709" s="300"/>
      <c r="BI1709" s="300"/>
      <c r="BJ1709" s="300"/>
      <c r="BK1709" s="300"/>
      <c r="BL1709" s="300"/>
      <c r="BM1709" s="300"/>
      <c r="BN1709" s="300"/>
      <c r="BO1709" s="300"/>
      <c r="BP1709" s="300"/>
      <c r="BQ1709" s="300"/>
      <c r="BR1709" s="300"/>
      <c r="BS1709" s="300"/>
      <c r="BT1709" s="300"/>
      <c r="BU1709" s="300"/>
      <c r="BV1709" s="300"/>
      <c r="BW1709" s="300"/>
      <c r="BX1709" s="300"/>
      <c r="BY1709" s="300"/>
      <c r="BZ1709" s="300"/>
      <c r="CA1709" s="300"/>
      <c r="CB1709" s="300"/>
      <c r="CC1709" s="300"/>
      <c r="CD1709" s="300"/>
      <c r="CE1709" s="300"/>
      <c r="CF1709" s="300"/>
      <c r="CG1709" s="300"/>
      <c r="CH1709" s="300"/>
      <c r="CI1709" s="300"/>
      <c r="CJ1709" s="300"/>
      <c r="CK1709" s="300"/>
      <c r="CL1709" s="300"/>
      <c r="CM1709" s="300"/>
    </row>
    <row r="1710" spans="1:91" s="245" customFormat="1" x14ac:dyDescent="0.2">
      <c r="A1710" s="299"/>
      <c r="B1710" s="299"/>
      <c r="C1710" s="133"/>
      <c r="D1710" s="134"/>
      <c r="E1710" s="135"/>
      <c r="F1710" s="300"/>
      <c r="G1710" s="300"/>
      <c r="H1710" s="137"/>
      <c r="I1710" s="300"/>
      <c r="J1710" s="138"/>
      <c r="K1710" s="300"/>
      <c r="L1710" s="139"/>
      <c r="M1710" s="300"/>
      <c r="N1710" s="134"/>
      <c r="O1710" s="300"/>
      <c r="P1710" s="300"/>
      <c r="Q1710" s="300"/>
      <c r="R1710" s="300"/>
      <c r="S1710" s="300"/>
      <c r="T1710" s="300"/>
      <c r="U1710" s="300"/>
      <c r="V1710" s="300"/>
      <c r="W1710" s="300"/>
      <c r="X1710" s="300"/>
      <c r="Y1710" s="300"/>
      <c r="Z1710" s="300"/>
      <c r="AA1710" s="300"/>
      <c r="AB1710" s="300"/>
      <c r="AC1710" s="300"/>
      <c r="AD1710" s="300"/>
      <c r="AE1710" s="300"/>
      <c r="AF1710" s="300"/>
      <c r="AG1710" s="300"/>
      <c r="AH1710" s="300"/>
      <c r="AI1710" s="300"/>
      <c r="AJ1710" s="300"/>
      <c r="AK1710" s="300"/>
      <c r="AL1710" s="300"/>
      <c r="AM1710" s="300"/>
      <c r="AN1710" s="300"/>
      <c r="AO1710" s="300"/>
      <c r="AP1710" s="300"/>
      <c r="AQ1710" s="300"/>
      <c r="AR1710" s="300"/>
      <c r="AS1710" s="300"/>
      <c r="AT1710" s="300"/>
      <c r="AU1710" s="300"/>
      <c r="AV1710" s="300"/>
      <c r="AW1710" s="300"/>
      <c r="AX1710" s="300"/>
      <c r="AY1710" s="300"/>
      <c r="AZ1710" s="300"/>
      <c r="BA1710" s="300"/>
      <c r="BB1710" s="300"/>
      <c r="BC1710" s="300"/>
      <c r="BD1710" s="300"/>
      <c r="BE1710" s="300"/>
      <c r="BF1710" s="300"/>
      <c r="BG1710" s="300"/>
      <c r="BH1710" s="300"/>
      <c r="BI1710" s="300"/>
      <c r="BJ1710" s="300"/>
      <c r="BK1710" s="300"/>
      <c r="BL1710" s="300"/>
      <c r="BM1710" s="300"/>
      <c r="BN1710" s="300"/>
      <c r="BO1710" s="300"/>
      <c r="BP1710" s="300"/>
      <c r="BQ1710" s="300"/>
      <c r="BR1710" s="300"/>
      <c r="BS1710" s="300"/>
      <c r="BT1710" s="300"/>
      <c r="BU1710" s="300"/>
      <c r="BV1710" s="300"/>
      <c r="BW1710" s="300"/>
      <c r="BX1710" s="300"/>
      <c r="BY1710" s="300"/>
      <c r="BZ1710" s="300"/>
      <c r="CA1710" s="300"/>
      <c r="CB1710" s="300"/>
      <c r="CC1710" s="300"/>
      <c r="CD1710" s="300"/>
      <c r="CE1710" s="300"/>
      <c r="CF1710" s="300"/>
      <c r="CG1710" s="300"/>
      <c r="CH1710" s="300"/>
      <c r="CI1710" s="300"/>
      <c r="CJ1710" s="300"/>
      <c r="CK1710" s="300"/>
      <c r="CL1710" s="300"/>
      <c r="CM1710" s="300"/>
    </row>
    <row r="1711" spans="1:91" s="245" customFormat="1" x14ac:dyDescent="0.2">
      <c r="A1711" s="299"/>
      <c r="B1711" s="299"/>
      <c r="C1711" s="133"/>
      <c r="D1711" s="134"/>
      <c r="E1711" s="135"/>
      <c r="F1711" s="300"/>
      <c r="G1711" s="300"/>
      <c r="H1711" s="137"/>
      <c r="I1711" s="300"/>
      <c r="J1711" s="138"/>
      <c r="K1711" s="300"/>
      <c r="L1711" s="139"/>
      <c r="M1711" s="300"/>
      <c r="N1711" s="134"/>
      <c r="O1711" s="300"/>
      <c r="P1711" s="300"/>
      <c r="Q1711" s="300"/>
      <c r="R1711" s="300"/>
      <c r="S1711" s="300"/>
      <c r="T1711" s="300"/>
      <c r="U1711" s="300"/>
      <c r="V1711" s="300"/>
      <c r="W1711" s="300"/>
      <c r="X1711" s="300"/>
      <c r="Y1711" s="300"/>
      <c r="Z1711" s="300"/>
      <c r="AA1711" s="300"/>
      <c r="AB1711" s="300"/>
      <c r="AC1711" s="300"/>
      <c r="AD1711" s="300"/>
      <c r="AE1711" s="300"/>
      <c r="AF1711" s="300"/>
      <c r="AG1711" s="300"/>
      <c r="AH1711" s="300"/>
      <c r="AI1711" s="300"/>
      <c r="AJ1711" s="300"/>
      <c r="AK1711" s="300"/>
      <c r="AL1711" s="300"/>
      <c r="AM1711" s="300"/>
      <c r="AN1711" s="300"/>
      <c r="AO1711" s="300"/>
      <c r="AP1711" s="300"/>
      <c r="AQ1711" s="300"/>
      <c r="AR1711" s="300"/>
      <c r="AS1711" s="300"/>
      <c r="AT1711" s="300"/>
      <c r="AU1711" s="300"/>
      <c r="AV1711" s="300"/>
      <c r="AW1711" s="300"/>
      <c r="AX1711" s="300"/>
      <c r="AY1711" s="300"/>
      <c r="AZ1711" s="300"/>
      <c r="BA1711" s="300"/>
      <c r="BB1711" s="300"/>
      <c r="BC1711" s="300"/>
      <c r="BD1711" s="300"/>
      <c r="BE1711" s="300"/>
      <c r="BF1711" s="300"/>
      <c r="BG1711" s="300"/>
      <c r="BH1711" s="300"/>
      <c r="BI1711" s="300"/>
      <c r="BJ1711" s="300"/>
      <c r="BK1711" s="300"/>
      <c r="BL1711" s="300"/>
      <c r="BM1711" s="300"/>
      <c r="BN1711" s="300"/>
      <c r="BO1711" s="300"/>
      <c r="BP1711" s="300"/>
      <c r="BQ1711" s="300"/>
      <c r="BR1711" s="300"/>
      <c r="BS1711" s="300"/>
      <c r="BT1711" s="300"/>
      <c r="BU1711" s="300"/>
      <c r="BV1711" s="300"/>
      <c r="BW1711" s="300"/>
      <c r="BX1711" s="300"/>
      <c r="BY1711" s="300"/>
      <c r="BZ1711" s="300"/>
      <c r="CA1711" s="300"/>
      <c r="CB1711" s="300"/>
      <c r="CC1711" s="300"/>
      <c r="CD1711" s="300"/>
      <c r="CE1711" s="300"/>
      <c r="CF1711" s="300"/>
      <c r="CG1711" s="300"/>
      <c r="CH1711" s="300"/>
      <c r="CI1711" s="300"/>
      <c r="CJ1711" s="300"/>
      <c r="CK1711" s="300"/>
      <c r="CL1711" s="300"/>
      <c r="CM1711" s="300"/>
    </row>
    <row r="1712" spans="1:91" s="245" customFormat="1" x14ac:dyDescent="0.2">
      <c r="A1712" s="299"/>
      <c r="B1712" s="291"/>
      <c r="C1712" s="133"/>
      <c r="D1712" s="293"/>
      <c r="E1712" s="135"/>
      <c r="F1712" s="295"/>
      <c r="G1712" s="291"/>
      <c r="H1712" s="291"/>
      <c r="I1712" s="291"/>
      <c r="J1712" s="295"/>
      <c r="K1712" s="291"/>
      <c r="L1712" s="293"/>
      <c r="M1712" s="291"/>
      <c r="N1712" s="293"/>
      <c r="O1712" s="291"/>
      <c r="P1712" s="291"/>
      <c r="Q1712" s="291"/>
      <c r="R1712" s="291"/>
      <c r="S1712" s="291"/>
      <c r="T1712" s="291"/>
      <c r="U1712" s="291"/>
    </row>
    <row r="1713" spans="1:91" s="245" customFormat="1" x14ac:dyDescent="0.2">
      <c r="A1713" s="299"/>
      <c r="B1713" s="299"/>
      <c r="C1713" s="133"/>
      <c r="D1713" s="134"/>
      <c r="E1713" s="135"/>
      <c r="F1713" s="300"/>
      <c r="G1713" s="300"/>
      <c r="H1713" s="137"/>
      <c r="I1713" s="300"/>
      <c r="J1713" s="138"/>
      <c r="K1713" s="300"/>
      <c r="L1713" s="139"/>
      <c r="M1713" s="300"/>
      <c r="N1713" s="134"/>
      <c r="O1713" s="300"/>
      <c r="P1713" s="300"/>
      <c r="Q1713" s="300"/>
      <c r="R1713" s="300"/>
      <c r="S1713" s="300"/>
      <c r="T1713" s="300"/>
      <c r="U1713" s="300"/>
      <c r="V1713" s="300"/>
      <c r="W1713" s="300"/>
      <c r="X1713" s="300"/>
      <c r="Y1713" s="300"/>
      <c r="Z1713" s="300"/>
      <c r="AA1713" s="300"/>
      <c r="AB1713" s="300"/>
      <c r="AC1713" s="300"/>
      <c r="AD1713" s="300"/>
      <c r="AE1713" s="300"/>
      <c r="AF1713" s="300"/>
      <c r="AG1713" s="300"/>
      <c r="AH1713" s="300"/>
      <c r="AI1713" s="300"/>
      <c r="AJ1713" s="300"/>
      <c r="AK1713" s="300"/>
      <c r="AL1713" s="300"/>
      <c r="AM1713" s="300"/>
      <c r="AN1713" s="300"/>
      <c r="AO1713" s="300"/>
      <c r="AP1713" s="300"/>
      <c r="AQ1713" s="300"/>
      <c r="AR1713" s="300"/>
      <c r="AS1713" s="300"/>
      <c r="AT1713" s="300"/>
      <c r="AU1713" s="300"/>
      <c r="AV1713" s="300"/>
      <c r="AW1713" s="300"/>
      <c r="AX1713" s="300"/>
      <c r="AY1713" s="300"/>
      <c r="AZ1713" s="300"/>
      <c r="BA1713" s="300"/>
      <c r="BB1713" s="300"/>
      <c r="BC1713" s="300"/>
      <c r="BD1713" s="300"/>
      <c r="BE1713" s="300"/>
      <c r="BF1713" s="300"/>
      <c r="BG1713" s="300"/>
      <c r="BH1713" s="300"/>
      <c r="BI1713" s="300"/>
      <c r="BJ1713" s="300"/>
      <c r="BK1713" s="300"/>
      <c r="BL1713" s="300"/>
      <c r="BM1713" s="300"/>
      <c r="BN1713" s="300"/>
      <c r="BO1713" s="300"/>
      <c r="BP1713" s="300"/>
      <c r="BQ1713" s="300"/>
      <c r="BR1713" s="300"/>
      <c r="BS1713" s="300"/>
      <c r="BT1713" s="300"/>
      <c r="BU1713" s="300"/>
      <c r="BV1713" s="300"/>
      <c r="BW1713" s="300"/>
      <c r="BX1713" s="300"/>
      <c r="BY1713" s="300"/>
      <c r="BZ1713" s="300"/>
      <c r="CA1713" s="300"/>
      <c r="CB1713" s="300"/>
      <c r="CC1713" s="300"/>
      <c r="CD1713" s="300"/>
      <c r="CE1713" s="300"/>
      <c r="CF1713" s="300"/>
      <c r="CG1713" s="300"/>
      <c r="CH1713" s="300"/>
      <c r="CI1713" s="300"/>
      <c r="CJ1713" s="300"/>
      <c r="CK1713" s="300"/>
      <c r="CL1713" s="300"/>
      <c r="CM1713" s="300"/>
    </row>
    <row r="1714" spans="1:91" s="245" customFormat="1" x14ac:dyDescent="0.2">
      <c r="A1714" s="299"/>
      <c r="B1714" s="299"/>
      <c r="C1714" s="133"/>
      <c r="D1714" s="134"/>
      <c r="E1714" s="135"/>
      <c r="F1714" s="300"/>
      <c r="G1714" s="300"/>
      <c r="H1714" s="137"/>
      <c r="I1714" s="300"/>
      <c r="J1714" s="138"/>
      <c r="K1714" s="300"/>
      <c r="L1714" s="139"/>
      <c r="M1714" s="300"/>
      <c r="N1714" s="134"/>
      <c r="O1714" s="300"/>
      <c r="P1714" s="300"/>
      <c r="Q1714" s="300"/>
      <c r="R1714" s="300"/>
      <c r="S1714" s="300"/>
      <c r="T1714" s="300"/>
      <c r="U1714" s="300"/>
      <c r="V1714" s="300"/>
      <c r="W1714" s="300"/>
      <c r="X1714" s="300"/>
      <c r="Y1714" s="300"/>
      <c r="Z1714" s="300"/>
      <c r="AA1714" s="300"/>
      <c r="AB1714" s="300"/>
      <c r="AC1714" s="300"/>
      <c r="AD1714" s="300"/>
      <c r="AE1714" s="300"/>
      <c r="AF1714" s="300"/>
      <c r="AG1714" s="300"/>
      <c r="AH1714" s="300"/>
      <c r="AI1714" s="300"/>
      <c r="AJ1714" s="300"/>
      <c r="AK1714" s="300"/>
      <c r="AL1714" s="300"/>
      <c r="AM1714" s="300"/>
      <c r="AN1714" s="300"/>
      <c r="AO1714" s="300"/>
      <c r="AP1714" s="300"/>
      <c r="AQ1714" s="300"/>
      <c r="AR1714" s="300"/>
      <c r="AS1714" s="300"/>
      <c r="AT1714" s="300"/>
      <c r="AU1714" s="300"/>
      <c r="AV1714" s="300"/>
      <c r="AW1714" s="300"/>
      <c r="AX1714" s="300"/>
      <c r="AY1714" s="300"/>
      <c r="AZ1714" s="300"/>
      <c r="BA1714" s="300"/>
      <c r="BB1714" s="300"/>
      <c r="BC1714" s="300"/>
      <c r="BD1714" s="300"/>
      <c r="BE1714" s="300"/>
      <c r="BF1714" s="300"/>
      <c r="BG1714" s="300"/>
      <c r="BH1714" s="300"/>
      <c r="BI1714" s="300"/>
      <c r="BJ1714" s="300"/>
      <c r="BK1714" s="300"/>
      <c r="BL1714" s="300"/>
      <c r="BM1714" s="300"/>
      <c r="BN1714" s="300"/>
      <c r="BO1714" s="300"/>
      <c r="BP1714" s="300"/>
      <c r="BQ1714" s="300"/>
      <c r="BR1714" s="300"/>
      <c r="BS1714" s="300"/>
      <c r="BT1714" s="300"/>
      <c r="BU1714" s="300"/>
      <c r="BV1714" s="300"/>
      <c r="BW1714" s="300"/>
      <c r="BX1714" s="300"/>
      <c r="BY1714" s="300"/>
      <c r="BZ1714" s="300"/>
      <c r="CA1714" s="300"/>
      <c r="CB1714" s="300"/>
      <c r="CC1714" s="300"/>
      <c r="CD1714" s="300"/>
      <c r="CE1714" s="300"/>
      <c r="CF1714" s="300"/>
      <c r="CG1714" s="300"/>
      <c r="CH1714" s="300"/>
      <c r="CI1714" s="300"/>
      <c r="CJ1714" s="300"/>
      <c r="CK1714" s="300"/>
      <c r="CL1714" s="300"/>
      <c r="CM1714" s="300"/>
    </row>
    <row r="1715" spans="1:91" s="245" customFormat="1" x14ac:dyDescent="0.2">
      <c r="A1715" s="299"/>
      <c r="B1715" s="299"/>
      <c r="C1715" s="133"/>
      <c r="D1715" s="134"/>
      <c r="E1715" s="135"/>
      <c r="F1715" s="300"/>
      <c r="G1715" s="300"/>
      <c r="H1715" s="137"/>
      <c r="I1715" s="300"/>
      <c r="J1715" s="138"/>
      <c r="K1715" s="300"/>
      <c r="L1715" s="139"/>
      <c r="M1715" s="300"/>
      <c r="N1715" s="134"/>
      <c r="O1715" s="300"/>
      <c r="P1715" s="300"/>
      <c r="Q1715" s="300"/>
      <c r="R1715" s="300"/>
      <c r="S1715" s="300"/>
      <c r="T1715" s="300"/>
      <c r="U1715" s="300"/>
      <c r="V1715" s="300"/>
      <c r="W1715" s="300"/>
      <c r="X1715" s="300"/>
      <c r="Y1715" s="300"/>
      <c r="Z1715" s="300"/>
      <c r="AA1715" s="300"/>
      <c r="AB1715" s="300"/>
      <c r="AC1715" s="300"/>
      <c r="AD1715" s="300"/>
      <c r="AE1715" s="300"/>
      <c r="AF1715" s="300"/>
      <c r="AG1715" s="300"/>
      <c r="AH1715" s="300"/>
      <c r="AI1715" s="300"/>
      <c r="AJ1715" s="300"/>
      <c r="AK1715" s="300"/>
      <c r="AL1715" s="300"/>
      <c r="AM1715" s="300"/>
      <c r="AN1715" s="300"/>
      <c r="AO1715" s="300"/>
      <c r="AP1715" s="300"/>
      <c r="AQ1715" s="300"/>
      <c r="AR1715" s="300"/>
      <c r="AS1715" s="300"/>
      <c r="AT1715" s="300"/>
      <c r="AU1715" s="300"/>
      <c r="AV1715" s="300"/>
      <c r="AW1715" s="300"/>
      <c r="AX1715" s="300"/>
      <c r="AY1715" s="300"/>
      <c r="AZ1715" s="300"/>
      <c r="BA1715" s="300"/>
      <c r="BB1715" s="300"/>
      <c r="BC1715" s="300"/>
      <c r="BD1715" s="300"/>
      <c r="BE1715" s="300"/>
      <c r="BF1715" s="300"/>
      <c r="BG1715" s="300"/>
      <c r="BH1715" s="300"/>
      <c r="BI1715" s="300"/>
      <c r="BJ1715" s="300"/>
      <c r="BK1715" s="300"/>
      <c r="BL1715" s="300"/>
      <c r="BM1715" s="300"/>
      <c r="BN1715" s="300"/>
      <c r="BO1715" s="300"/>
      <c r="BP1715" s="300"/>
      <c r="BQ1715" s="300"/>
      <c r="BR1715" s="300"/>
      <c r="BS1715" s="300"/>
      <c r="BT1715" s="300"/>
      <c r="BU1715" s="300"/>
      <c r="BV1715" s="300"/>
      <c r="BW1715" s="300"/>
      <c r="BX1715" s="300"/>
      <c r="BY1715" s="300"/>
      <c r="BZ1715" s="300"/>
      <c r="CA1715" s="300"/>
      <c r="CB1715" s="300"/>
      <c r="CC1715" s="300"/>
      <c r="CD1715" s="300"/>
      <c r="CE1715" s="300"/>
      <c r="CF1715" s="300"/>
      <c r="CG1715" s="300"/>
      <c r="CH1715" s="300"/>
      <c r="CI1715" s="300"/>
      <c r="CJ1715" s="300"/>
      <c r="CK1715" s="300"/>
      <c r="CL1715" s="300"/>
      <c r="CM1715" s="300"/>
    </row>
    <row r="1716" spans="1:91" s="245" customFormat="1" x14ac:dyDescent="0.2">
      <c r="A1716" s="299"/>
      <c r="B1716" s="299"/>
      <c r="C1716" s="133"/>
      <c r="D1716" s="134"/>
      <c r="E1716" s="135"/>
      <c r="F1716" s="300"/>
      <c r="G1716" s="300"/>
      <c r="H1716" s="137"/>
      <c r="I1716" s="300"/>
      <c r="J1716" s="138"/>
      <c r="K1716" s="300"/>
      <c r="L1716" s="139"/>
      <c r="M1716" s="300"/>
      <c r="N1716" s="134"/>
      <c r="O1716" s="300"/>
      <c r="P1716" s="300"/>
      <c r="Q1716" s="300"/>
      <c r="R1716" s="300"/>
      <c r="S1716" s="300"/>
      <c r="T1716" s="300"/>
      <c r="U1716" s="300"/>
      <c r="V1716" s="300"/>
      <c r="W1716" s="300"/>
      <c r="X1716" s="300"/>
      <c r="Y1716" s="300"/>
      <c r="Z1716" s="300"/>
      <c r="AA1716" s="300"/>
      <c r="AB1716" s="300"/>
      <c r="AC1716" s="300"/>
      <c r="AD1716" s="300"/>
      <c r="AE1716" s="300"/>
      <c r="AF1716" s="300"/>
      <c r="AG1716" s="300"/>
      <c r="AH1716" s="300"/>
      <c r="AI1716" s="300"/>
      <c r="AJ1716" s="300"/>
      <c r="AK1716" s="300"/>
      <c r="AL1716" s="300"/>
      <c r="AM1716" s="300"/>
      <c r="AN1716" s="300"/>
      <c r="AO1716" s="300"/>
      <c r="AP1716" s="300"/>
      <c r="AQ1716" s="300"/>
      <c r="AR1716" s="300"/>
      <c r="AS1716" s="300"/>
      <c r="AT1716" s="300"/>
      <c r="AU1716" s="300"/>
      <c r="AV1716" s="300"/>
      <c r="AW1716" s="300"/>
      <c r="AX1716" s="300"/>
      <c r="AY1716" s="300"/>
      <c r="AZ1716" s="300"/>
      <c r="BA1716" s="300"/>
      <c r="BB1716" s="300"/>
      <c r="BC1716" s="300"/>
      <c r="BD1716" s="300"/>
      <c r="BE1716" s="300"/>
      <c r="BF1716" s="300"/>
      <c r="BG1716" s="300"/>
      <c r="BH1716" s="300"/>
      <c r="BI1716" s="300"/>
      <c r="BJ1716" s="300"/>
      <c r="BK1716" s="300"/>
      <c r="BL1716" s="300"/>
      <c r="BM1716" s="300"/>
      <c r="BN1716" s="300"/>
      <c r="BO1716" s="300"/>
      <c r="BP1716" s="300"/>
      <c r="BQ1716" s="300"/>
      <c r="BR1716" s="300"/>
      <c r="BS1716" s="300"/>
      <c r="BT1716" s="300"/>
      <c r="BU1716" s="300"/>
      <c r="BV1716" s="300"/>
      <c r="BW1716" s="300"/>
      <c r="BX1716" s="300"/>
      <c r="BY1716" s="300"/>
      <c r="BZ1716" s="300"/>
      <c r="CA1716" s="300"/>
      <c r="CB1716" s="300"/>
      <c r="CC1716" s="300"/>
      <c r="CD1716" s="300"/>
      <c r="CE1716" s="300"/>
      <c r="CF1716" s="300"/>
      <c r="CG1716" s="300"/>
      <c r="CH1716" s="300"/>
      <c r="CI1716" s="300"/>
      <c r="CJ1716" s="300"/>
      <c r="CK1716" s="300"/>
      <c r="CL1716" s="300"/>
      <c r="CM1716" s="300"/>
    </row>
    <row r="1717" spans="1:91" s="245" customFormat="1" x14ac:dyDescent="0.2">
      <c r="A1717" s="299"/>
      <c r="B1717" s="299"/>
      <c r="C1717" s="133"/>
      <c r="D1717" s="134"/>
      <c r="E1717" s="135"/>
      <c r="F1717" s="300"/>
      <c r="G1717" s="300"/>
      <c r="H1717" s="137"/>
      <c r="I1717" s="300"/>
      <c r="J1717" s="138"/>
      <c r="K1717" s="300"/>
      <c r="L1717" s="139"/>
      <c r="M1717" s="300"/>
      <c r="N1717" s="134"/>
      <c r="O1717" s="300"/>
      <c r="P1717" s="300"/>
      <c r="Q1717" s="300"/>
      <c r="R1717" s="300"/>
      <c r="S1717" s="300"/>
      <c r="T1717" s="300"/>
      <c r="U1717" s="300"/>
      <c r="V1717" s="300"/>
      <c r="W1717" s="300"/>
      <c r="X1717" s="300"/>
      <c r="Y1717" s="300"/>
      <c r="Z1717" s="300"/>
      <c r="AA1717" s="300"/>
      <c r="AB1717" s="300"/>
      <c r="AC1717" s="300"/>
      <c r="AD1717" s="300"/>
      <c r="AE1717" s="300"/>
      <c r="AF1717" s="300"/>
      <c r="AG1717" s="300"/>
      <c r="AH1717" s="300"/>
      <c r="AI1717" s="300"/>
      <c r="AJ1717" s="300"/>
      <c r="AK1717" s="300"/>
      <c r="AL1717" s="300"/>
      <c r="AM1717" s="300"/>
      <c r="AN1717" s="300"/>
      <c r="AO1717" s="300"/>
      <c r="AP1717" s="300"/>
      <c r="AQ1717" s="300"/>
      <c r="AR1717" s="300"/>
      <c r="AS1717" s="300"/>
      <c r="AT1717" s="300"/>
      <c r="AU1717" s="300"/>
      <c r="AV1717" s="300"/>
      <c r="AW1717" s="300"/>
      <c r="AX1717" s="300"/>
      <c r="AY1717" s="300"/>
      <c r="AZ1717" s="300"/>
      <c r="BA1717" s="300"/>
      <c r="BB1717" s="300"/>
      <c r="BC1717" s="300"/>
      <c r="BD1717" s="300"/>
      <c r="BE1717" s="300"/>
      <c r="BF1717" s="300"/>
      <c r="BG1717" s="300"/>
      <c r="BH1717" s="300"/>
      <c r="BI1717" s="300"/>
      <c r="BJ1717" s="300"/>
      <c r="BK1717" s="300"/>
      <c r="BL1717" s="300"/>
      <c r="BM1717" s="300"/>
      <c r="BN1717" s="300"/>
      <c r="BO1717" s="300"/>
      <c r="BP1717" s="300"/>
      <c r="BQ1717" s="300"/>
      <c r="BR1717" s="300"/>
      <c r="BS1717" s="300"/>
      <c r="BT1717" s="300"/>
      <c r="BU1717" s="300"/>
      <c r="BV1717" s="300"/>
      <c r="BW1717" s="300"/>
      <c r="BX1717" s="300"/>
      <c r="BY1717" s="300"/>
      <c r="BZ1717" s="300"/>
      <c r="CA1717" s="300"/>
      <c r="CB1717" s="300"/>
      <c r="CC1717" s="300"/>
      <c r="CD1717" s="300"/>
      <c r="CE1717" s="300"/>
      <c r="CF1717" s="300"/>
      <c r="CG1717" s="300"/>
      <c r="CH1717" s="300"/>
      <c r="CI1717" s="300"/>
      <c r="CJ1717" s="300"/>
      <c r="CK1717" s="300"/>
      <c r="CL1717" s="300"/>
      <c r="CM1717" s="300"/>
    </row>
    <row r="1718" spans="1:91" s="245" customFormat="1" x14ac:dyDescent="0.2">
      <c r="A1718" s="299"/>
      <c r="B1718" s="299"/>
      <c r="C1718" s="133"/>
      <c r="D1718" s="134"/>
      <c r="E1718" s="135"/>
      <c r="F1718" s="300"/>
      <c r="G1718" s="300"/>
      <c r="H1718" s="137"/>
      <c r="I1718" s="300"/>
      <c r="J1718" s="138"/>
      <c r="K1718" s="300"/>
      <c r="L1718" s="139"/>
      <c r="M1718" s="300"/>
      <c r="N1718" s="134"/>
      <c r="O1718" s="300"/>
      <c r="P1718" s="300"/>
      <c r="Q1718" s="300"/>
      <c r="R1718" s="300"/>
      <c r="S1718" s="300"/>
      <c r="T1718" s="300"/>
      <c r="U1718" s="300"/>
      <c r="V1718" s="300"/>
      <c r="W1718" s="300"/>
      <c r="X1718" s="300"/>
      <c r="Y1718" s="300"/>
      <c r="Z1718" s="300"/>
      <c r="AA1718" s="300"/>
      <c r="AB1718" s="300"/>
      <c r="AC1718" s="300"/>
      <c r="AD1718" s="300"/>
      <c r="AE1718" s="300"/>
      <c r="AF1718" s="300"/>
      <c r="AG1718" s="300"/>
      <c r="AH1718" s="300"/>
      <c r="AI1718" s="300"/>
      <c r="AJ1718" s="300"/>
      <c r="AK1718" s="300"/>
      <c r="AL1718" s="300"/>
      <c r="AM1718" s="300"/>
      <c r="AN1718" s="300"/>
      <c r="AO1718" s="300"/>
      <c r="AP1718" s="300"/>
      <c r="AQ1718" s="300"/>
      <c r="AR1718" s="300"/>
      <c r="AS1718" s="300"/>
      <c r="AT1718" s="300"/>
      <c r="AU1718" s="300"/>
      <c r="AV1718" s="300"/>
      <c r="AW1718" s="300"/>
      <c r="AX1718" s="300"/>
      <c r="AY1718" s="300"/>
      <c r="AZ1718" s="300"/>
      <c r="BA1718" s="300"/>
      <c r="BB1718" s="300"/>
      <c r="BC1718" s="300"/>
      <c r="BD1718" s="300"/>
      <c r="BE1718" s="300"/>
      <c r="BF1718" s="300"/>
      <c r="BG1718" s="300"/>
      <c r="BH1718" s="300"/>
      <c r="BI1718" s="300"/>
      <c r="BJ1718" s="300"/>
      <c r="BK1718" s="300"/>
      <c r="BL1718" s="300"/>
      <c r="BM1718" s="300"/>
      <c r="BN1718" s="300"/>
      <c r="BO1718" s="300"/>
      <c r="BP1718" s="300"/>
      <c r="BQ1718" s="300"/>
      <c r="BR1718" s="300"/>
      <c r="BS1718" s="300"/>
      <c r="BT1718" s="300"/>
      <c r="BU1718" s="300"/>
      <c r="BV1718" s="300"/>
      <c r="BW1718" s="300"/>
      <c r="BX1718" s="300"/>
      <c r="BY1718" s="300"/>
      <c r="BZ1718" s="300"/>
      <c r="CA1718" s="300"/>
      <c r="CB1718" s="300"/>
      <c r="CC1718" s="300"/>
      <c r="CD1718" s="300"/>
      <c r="CE1718" s="300"/>
      <c r="CF1718" s="300"/>
      <c r="CG1718" s="300"/>
      <c r="CH1718" s="300"/>
      <c r="CI1718" s="300"/>
      <c r="CJ1718" s="300"/>
      <c r="CK1718" s="300"/>
      <c r="CL1718" s="300"/>
      <c r="CM1718" s="300"/>
    </row>
    <row r="1719" spans="1:91" s="245" customFormat="1" x14ac:dyDescent="0.2">
      <c r="A1719" s="299"/>
      <c r="B1719" s="299"/>
      <c r="C1719" s="133"/>
      <c r="D1719" s="134"/>
      <c r="E1719" s="135"/>
      <c r="F1719" s="300"/>
      <c r="G1719" s="300"/>
      <c r="H1719" s="137"/>
      <c r="I1719" s="300"/>
      <c r="J1719" s="138"/>
      <c r="K1719" s="300"/>
      <c r="L1719" s="139"/>
      <c r="M1719" s="300"/>
      <c r="N1719" s="134"/>
      <c r="O1719" s="300"/>
      <c r="P1719" s="300"/>
      <c r="Q1719" s="152"/>
      <c r="R1719" s="300"/>
      <c r="S1719" s="300"/>
      <c r="T1719" s="300"/>
      <c r="U1719" s="300"/>
      <c r="V1719" s="300"/>
      <c r="W1719" s="300"/>
      <c r="X1719" s="300"/>
      <c r="Y1719" s="300"/>
      <c r="Z1719" s="300"/>
      <c r="AA1719" s="300"/>
      <c r="AB1719" s="300"/>
      <c r="AC1719" s="300"/>
      <c r="AD1719" s="300"/>
      <c r="AE1719" s="300"/>
      <c r="AF1719" s="300"/>
      <c r="AG1719" s="300"/>
      <c r="AH1719" s="300"/>
      <c r="AI1719" s="300"/>
      <c r="AJ1719" s="300"/>
      <c r="AK1719" s="300"/>
      <c r="AL1719" s="300"/>
      <c r="AM1719" s="300"/>
      <c r="AN1719" s="300"/>
      <c r="AO1719" s="300"/>
      <c r="AP1719" s="300"/>
      <c r="AQ1719" s="300"/>
      <c r="AR1719" s="300"/>
      <c r="AS1719" s="300"/>
      <c r="AT1719" s="300"/>
      <c r="AU1719" s="300"/>
      <c r="AV1719" s="300"/>
      <c r="AW1719" s="300"/>
      <c r="AX1719" s="300"/>
      <c r="AY1719" s="300"/>
      <c r="AZ1719" s="300"/>
      <c r="BA1719" s="300"/>
      <c r="BB1719" s="300"/>
      <c r="BC1719" s="300"/>
      <c r="BD1719" s="300"/>
      <c r="BE1719" s="300"/>
      <c r="BF1719" s="300"/>
      <c r="BG1719" s="300"/>
      <c r="BH1719" s="300"/>
      <c r="BI1719" s="300"/>
      <c r="BJ1719" s="300"/>
      <c r="BK1719" s="300"/>
      <c r="BL1719" s="300"/>
      <c r="BM1719" s="300"/>
      <c r="BN1719" s="300"/>
      <c r="BO1719" s="300"/>
      <c r="BP1719" s="300"/>
      <c r="BQ1719" s="300"/>
      <c r="BR1719" s="300"/>
      <c r="BS1719" s="300"/>
      <c r="BT1719" s="300"/>
      <c r="BU1719" s="300"/>
      <c r="BV1719" s="300"/>
      <c r="BW1719" s="300"/>
      <c r="BX1719" s="300"/>
      <c r="BY1719" s="300"/>
      <c r="BZ1719" s="300"/>
      <c r="CA1719" s="300"/>
      <c r="CB1719" s="300"/>
      <c r="CC1719" s="300"/>
      <c r="CD1719" s="300"/>
      <c r="CE1719" s="300"/>
      <c r="CF1719" s="300"/>
      <c r="CG1719" s="300"/>
      <c r="CH1719" s="300"/>
      <c r="CI1719" s="300"/>
      <c r="CJ1719" s="300"/>
      <c r="CK1719" s="300"/>
      <c r="CL1719" s="300"/>
      <c r="CM1719" s="300"/>
    </row>
    <row r="1720" spans="1:91" s="245" customFormat="1" x14ac:dyDescent="0.2">
      <c r="A1720" s="299"/>
      <c r="B1720" s="299"/>
      <c r="C1720" s="133"/>
      <c r="D1720" s="134"/>
      <c r="E1720" s="135"/>
      <c r="F1720" s="300"/>
      <c r="G1720" s="300"/>
      <c r="H1720" s="137"/>
      <c r="I1720" s="300"/>
      <c r="J1720" s="138"/>
      <c r="K1720" s="300"/>
      <c r="L1720" s="139"/>
      <c r="M1720" s="300"/>
      <c r="N1720" s="134"/>
      <c r="O1720" s="300"/>
      <c r="P1720" s="300"/>
      <c r="Q1720" s="300"/>
      <c r="R1720" s="300"/>
      <c r="S1720" s="300"/>
      <c r="T1720" s="300"/>
      <c r="U1720" s="300"/>
      <c r="V1720" s="300"/>
      <c r="W1720" s="300"/>
      <c r="X1720" s="300"/>
      <c r="Y1720" s="300"/>
      <c r="Z1720" s="300"/>
      <c r="AA1720" s="300"/>
      <c r="AB1720" s="300"/>
      <c r="AC1720" s="300"/>
      <c r="AD1720" s="300"/>
      <c r="AE1720" s="300"/>
      <c r="AF1720" s="300"/>
      <c r="AG1720" s="300"/>
      <c r="AH1720" s="300"/>
      <c r="AI1720" s="300"/>
      <c r="AJ1720" s="300"/>
      <c r="AK1720" s="300"/>
      <c r="AL1720" s="300"/>
      <c r="AM1720" s="300"/>
      <c r="AN1720" s="300"/>
      <c r="AO1720" s="300"/>
      <c r="AP1720" s="300"/>
      <c r="AQ1720" s="300"/>
      <c r="AR1720" s="300"/>
      <c r="AS1720" s="300"/>
      <c r="AT1720" s="300"/>
      <c r="AU1720" s="300"/>
      <c r="AV1720" s="300"/>
      <c r="AW1720" s="300"/>
      <c r="AX1720" s="300"/>
      <c r="AY1720" s="300"/>
      <c r="AZ1720" s="300"/>
      <c r="BA1720" s="300"/>
      <c r="BB1720" s="300"/>
      <c r="BC1720" s="300"/>
      <c r="BD1720" s="300"/>
      <c r="BE1720" s="300"/>
      <c r="BF1720" s="300"/>
      <c r="BG1720" s="300"/>
      <c r="BH1720" s="300"/>
      <c r="BI1720" s="300"/>
      <c r="BJ1720" s="300"/>
      <c r="BK1720" s="300"/>
      <c r="BL1720" s="300"/>
      <c r="BM1720" s="300"/>
      <c r="BN1720" s="300"/>
      <c r="BO1720" s="300"/>
      <c r="BP1720" s="300"/>
      <c r="BQ1720" s="300"/>
      <c r="BR1720" s="300"/>
      <c r="BS1720" s="300"/>
      <c r="BT1720" s="300"/>
      <c r="BU1720" s="300"/>
      <c r="BV1720" s="300"/>
      <c r="BW1720" s="300"/>
      <c r="BX1720" s="300"/>
      <c r="BY1720" s="300"/>
      <c r="BZ1720" s="300"/>
      <c r="CA1720" s="300"/>
      <c r="CB1720" s="300"/>
      <c r="CC1720" s="300"/>
      <c r="CD1720" s="300"/>
      <c r="CE1720" s="300"/>
      <c r="CF1720" s="300"/>
      <c r="CG1720" s="300"/>
      <c r="CH1720" s="300"/>
      <c r="CI1720" s="300"/>
      <c r="CJ1720" s="300"/>
      <c r="CK1720" s="300"/>
      <c r="CL1720" s="300"/>
      <c r="CM1720" s="300"/>
    </row>
    <row r="1721" spans="1:91" s="245" customFormat="1" x14ac:dyDescent="0.2">
      <c r="A1721" s="299"/>
      <c r="B1721" s="299"/>
      <c r="C1721" s="133"/>
      <c r="D1721" s="134"/>
      <c r="E1721" s="135"/>
      <c r="F1721" s="300"/>
      <c r="G1721" s="300"/>
      <c r="H1721" s="137"/>
      <c r="I1721" s="300"/>
      <c r="J1721" s="138"/>
      <c r="K1721" s="300"/>
      <c r="L1721" s="139"/>
      <c r="M1721" s="300"/>
      <c r="N1721" s="134"/>
      <c r="O1721" s="300"/>
      <c r="P1721" s="300"/>
      <c r="Q1721" s="300"/>
      <c r="R1721" s="300"/>
      <c r="S1721" s="300"/>
      <c r="T1721" s="300"/>
      <c r="U1721" s="300"/>
      <c r="V1721" s="300"/>
      <c r="W1721" s="300"/>
      <c r="X1721" s="300"/>
      <c r="Y1721" s="300"/>
      <c r="Z1721" s="300"/>
      <c r="AA1721" s="300"/>
      <c r="AB1721" s="300"/>
      <c r="AC1721" s="300"/>
      <c r="AD1721" s="300"/>
      <c r="AE1721" s="300"/>
      <c r="AF1721" s="300"/>
      <c r="AG1721" s="300"/>
      <c r="AH1721" s="300"/>
      <c r="AI1721" s="300"/>
      <c r="AJ1721" s="300"/>
      <c r="AK1721" s="300"/>
      <c r="AL1721" s="300"/>
      <c r="AM1721" s="300"/>
      <c r="AN1721" s="300"/>
      <c r="AO1721" s="300"/>
      <c r="AP1721" s="300"/>
      <c r="AQ1721" s="300"/>
      <c r="AR1721" s="300"/>
      <c r="AS1721" s="300"/>
      <c r="AT1721" s="300"/>
      <c r="AU1721" s="300"/>
      <c r="AV1721" s="300"/>
      <c r="AW1721" s="300"/>
      <c r="AX1721" s="300"/>
      <c r="AY1721" s="300"/>
      <c r="AZ1721" s="300"/>
      <c r="BA1721" s="300"/>
      <c r="BB1721" s="300"/>
      <c r="BC1721" s="300"/>
      <c r="BD1721" s="300"/>
      <c r="BE1721" s="300"/>
      <c r="BF1721" s="300"/>
      <c r="BG1721" s="300"/>
      <c r="BH1721" s="300"/>
      <c r="BI1721" s="300"/>
      <c r="BJ1721" s="300"/>
      <c r="BK1721" s="300"/>
      <c r="BL1721" s="300"/>
      <c r="BM1721" s="300"/>
      <c r="BN1721" s="300"/>
      <c r="BO1721" s="300"/>
      <c r="BP1721" s="300"/>
      <c r="BQ1721" s="300"/>
      <c r="BR1721" s="300"/>
      <c r="BS1721" s="300"/>
      <c r="BT1721" s="300"/>
      <c r="BU1721" s="300"/>
      <c r="BV1721" s="300"/>
      <c r="BW1721" s="300"/>
      <c r="BX1721" s="300"/>
      <c r="BY1721" s="300"/>
      <c r="BZ1721" s="300"/>
      <c r="CA1721" s="300"/>
      <c r="CB1721" s="300"/>
      <c r="CC1721" s="300"/>
      <c r="CD1721" s="300"/>
      <c r="CE1721" s="300"/>
      <c r="CF1721" s="300"/>
      <c r="CG1721" s="300"/>
      <c r="CH1721" s="300"/>
      <c r="CI1721" s="300"/>
      <c r="CJ1721" s="300"/>
      <c r="CK1721" s="300"/>
      <c r="CL1721" s="300"/>
      <c r="CM1721" s="300"/>
    </row>
    <row r="1722" spans="1:91" s="245" customFormat="1" x14ac:dyDescent="0.2">
      <c r="A1722" s="299"/>
      <c r="B1722" s="299"/>
      <c r="C1722" s="133"/>
      <c r="D1722" s="134"/>
      <c r="E1722" s="135"/>
      <c r="F1722" s="300"/>
      <c r="G1722" s="300"/>
      <c r="H1722" s="137"/>
      <c r="I1722" s="300"/>
      <c r="J1722" s="138"/>
      <c r="K1722" s="300"/>
      <c r="L1722" s="139"/>
      <c r="M1722" s="300"/>
      <c r="N1722" s="134"/>
      <c r="O1722" s="300"/>
      <c r="P1722" s="300"/>
      <c r="Q1722" s="300"/>
      <c r="R1722" s="300"/>
      <c r="S1722" s="300"/>
      <c r="T1722" s="300"/>
      <c r="U1722" s="300"/>
      <c r="V1722" s="300"/>
      <c r="W1722" s="300"/>
      <c r="X1722" s="300"/>
      <c r="Y1722" s="300"/>
      <c r="Z1722" s="300"/>
      <c r="AA1722" s="300"/>
      <c r="AB1722" s="300"/>
      <c r="AC1722" s="300"/>
      <c r="AD1722" s="300"/>
      <c r="AE1722" s="300"/>
      <c r="AF1722" s="300"/>
      <c r="AG1722" s="300"/>
      <c r="AH1722" s="300"/>
      <c r="AI1722" s="300"/>
      <c r="AJ1722" s="300"/>
      <c r="AK1722" s="300"/>
      <c r="AL1722" s="300"/>
      <c r="AM1722" s="300"/>
      <c r="AN1722" s="300"/>
      <c r="AO1722" s="300"/>
      <c r="AP1722" s="300"/>
      <c r="AQ1722" s="300"/>
      <c r="AR1722" s="300"/>
      <c r="AS1722" s="300"/>
      <c r="AT1722" s="300"/>
      <c r="AU1722" s="300"/>
      <c r="AV1722" s="300"/>
      <c r="AW1722" s="300"/>
      <c r="AX1722" s="300"/>
      <c r="AY1722" s="300"/>
      <c r="AZ1722" s="300"/>
      <c r="BA1722" s="300"/>
      <c r="BB1722" s="300"/>
      <c r="BC1722" s="300"/>
      <c r="BD1722" s="300"/>
      <c r="BE1722" s="300"/>
      <c r="BF1722" s="300"/>
      <c r="BG1722" s="300"/>
      <c r="BH1722" s="300"/>
      <c r="BI1722" s="300"/>
      <c r="BJ1722" s="300"/>
      <c r="BK1722" s="300"/>
      <c r="BL1722" s="300"/>
      <c r="BM1722" s="300"/>
      <c r="BN1722" s="300"/>
      <c r="BO1722" s="300"/>
      <c r="BP1722" s="300"/>
      <c r="BQ1722" s="300"/>
      <c r="BR1722" s="300"/>
      <c r="BS1722" s="300"/>
      <c r="BT1722" s="300"/>
      <c r="BU1722" s="300"/>
      <c r="BV1722" s="300"/>
      <c r="BW1722" s="300"/>
      <c r="BX1722" s="300"/>
      <c r="BY1722" s="300"/>
      <c r="BZ1722" s="300"/>
      <c r="CA1722" s="300"/>
      <c r="CB1722" s="300"/>
      <c r="CC1722" s="300"/>
      <c r="CD1722" s="300"/>
      <c r="CE1722" s="300"/>
      <c r="CF1722" s="300"/>
      <c r="CG1722" s="300"/>
      <c r="CH1722" s="300"/>
      <c r="CI1722" s="300"/>
      <c r="CJ1722" s="300"/>
      <c r="CK1722" s="300"/>
      <c r="CL1722" s="300"/>
      <c r="CM1722" s="300"/>
    </row>
    <row r="1723" spans="1:91" s="245" customFormat="1" x14ac:dyDescent="0.2">
      <c r="A1723" s="299"/>
      <c r="B1723" s="299"/>
      <c r="C1723" s="133"/>
      <c r="D1723" s="134"/>
      <c r="E1723" s="135"/>
      <c r="F1723" s="300"/>
      <c r="G1723" s="300"/>
      <c r="H1723" s="137"/>
      <c r="I1723" s="300"/>
      <c r="J1723" s="138"/>
      <c r="K1723" s="300"/>
      <c r="L1723" s="139"/>
      <c r="M1723" s="300"/>
      <c r="N1723" s="134"/>
      <c r="O1723" s="300"/>
      <c r="P1723" s="300"/>
      <c r="Q1723" s="300"/>
      <c r="R1723" s="300"/>
      <c r="S1723" s="300"/>
      <c r="T1723" s="300"/>
      <c r="U1723" s="300"/>
      <c r="V1723" s="300"/>
      <c r="W1723" s="300"/>
      <c r="X1723" s="300"/>
      <c r="Y1723" s="300"/>
      <c r="Z1723" s="300"/>
      <c r="AA1723" s="300"/>
      <c r="AB1723" s="300"/>
      <c r="AC1723" s="300"/>
      <c r="AD1723" s="300"/>
      <c r="AE1723" s="300"/>
      <c r="AF1723" s="300"/>
      <c r="AG1723" s="300"/>
      <c r="AH1723" s="300"/>
      <c r="AI1723" s="300"/>
      <c r="AJ1723" s="300"/>
      <c r="AK1723" s="300"/>
      <c r="AL1723" s="300"/>
      <c r="AM1723" s="300"/>
      <c r="AN1723" s="300"/>
      <c r="AO1723" s="300"/>
      <c r="AP1723" s="300"/>
      <c r="AQ1723" s="300"/>
      <c r="AR1723" s="300"/>
      <c r="AS1723" s="300"/>
      <c r="AT1723" s="300"/>
      <c r="AU1723" s="300"/>
      <c r="AV1723" s="300"/>
      <c r="AW1723" s="300"/>
      <c r="AX1723" s="300"/>
      <c r="AY1723" s="300"/>
      <c r="AZ1723" s="300"/>
      <c r="BA1723" s="300"/>
      <c r="BB1723" s="300"/>
      <c r="BC1723" s="300"/>
      <c r="BD1723" s="300"/>
      <c r="BE1723" s="300"/>
      <c r="BF1723" s="300"/>
      <c r="BG1723" s="300"/>
      <c r="BH1723" s="300"/>
      <c r="BI1723" s="300"/>
      <c r="BJ1723" s="300"/>
      <c r="BK1723" s="300"/>
      <c r="BL1723" s="300"/>
      <c r="BM1723" s="300"/>
      <c r="BN1723" s="300"/>
      <c r="BO1723" s="300"/>
      <c r="BP1723" s="300"/>
      <c r="BQ1723" s="300"/>
      <c r="BR1723" s="300"/>
      <c r="BS1723" s="300"/>
      <c r="BT1723" s="300"/>
      <c r="BU1723" s="300"/>
      <c r="BV1723" s="300"/>
      <c r="BW1723" s="300"/>
      <c r="BX1723" s="300"/>
      <c r="BY1723" s="300"/>
      <c r="BZ1723" s="300"/>
      <c r="CA1723" s="300"/>
      <c r="CB1723" s="300"/>
      <c r="CC1723" s="300"/>
      <c r="CD1723" s="300"/>
      <c r="CE1723" s="300"/>
      <c r="CF1723" s="300"/>
      <c r="CG1723" s="300"/>
      <c r="CH1723" s="300"/>
      <c r="CI1723" s="300"/>
      <c r="CJ1723" s="300"/>
      <c r="CK1723" s="300"/>
      <c r="CL1723" s="300"/>
      <c r="CM1723" s="300"/>
    </row>
    <row r="1724" spans="1:91" s="245" customFormat="1" x14ac:dyDescent="0.2">
      <c r="A1724" s="299"/>
      <c r="B1724" s="299"/>
      <c r="C1724" s="133"/>
      <c r="D1724" s="134"/>
      <c r="E1724" s="135"/>
      <c r="F1724" s="300"/>
      <c r="G1724" s="300"/>
      <c r="H1724" s="137"/>
      <c r="I1724" s="300"/>
      <c r="J1724" s="138"/>
      <c r="K1724" s="300"/>
      <c r="L1724" s="139"/>
      <c r="M1724" s="300"/>
      <c r="N1724" s="134"/>
      <c r="O1724" s="300"/>
      <c r="P1724" s="300"/>
      <c r="Q1724" s="300"/>
      <c r="R1724" s="300"/>
      <c r="S1724" s="300"/>
      <c r="T1724" s="300"/>
      <c r="U1724" s="300"/>
      <c r="V1724" s="300"/>
      <c r="W1724" s="300"/>
      <c r="X1724" s="300"/>
      <c r="Y1724" s="300"/>
      <c r="Z1724" s="300"/>
      <c r="AA1724" s="300"/>
      <c r="AB1724" s="300"/>
      <c r="AC1724" s="300"/>
      <c r="AD1724" s="300"/>
      <c r="AE1724" s="300"/>
      <c r="AF1724" s="300"/>
      <c r="AG1724" s="300"/>
      <c r="AH1724" s="300"/>
      <c r="AI1724" s="300"/>
      <c r="AJ1724" s="300"/>
      <c r="AK1724" s="300"/>
      <c r="AL1724" s="300"/>
      <c r="AM1724" s="300"/>
      <c r="AN1724" s="300"/>
      <c r="AO1724" s="300"/>
      <c r="AP1724" s="300"/>
      <c r="AQ1724" s="300"/>
      <c r="AR1724" s="300"/>
      <c r="AS1724" s="300"/>
      <c r="AT1724" s="300"/>
      <c r="AU1724" s="300"/>
      <c r="AV1724" s="300"/>
      <c r="AW1724" s="300"/>
      <c r="AX1724" s="300"/>
      <c r="AY1724" s="300"/>
      <c r="AZ1724" s="300"/>
      <c r="BA1724" s="300"/>
      <c r="BB1724" s="300"/>
      <c r="BC1724" s="300"/>
      <c r="BD1724" s="300"/>
      <c r="BE1724" s="300"/>
      <c r="BF1724" s="300"/>
      <c r="BG1724" s="300"/>
      <c r="BH1724" s="300"/>
      <c r="BI1724" s="300"/>
      <c r="BJ1724" s="300"/>
      <c r="BK1724" s="300"/>
      <c r="BL1724" s="300"/>
      <c r="BM1724" s="300"/>
      <c r="BN1724" s="300"/>
      <c r="BO1724" s="300"/>
      <c r="BP1724" s="300"/>
      <c r="BQ1724" s="300"/>
      <c r="BR1724" s="300"/>
      <c r="BS1724" s="300"/>
      <c r="BT1724" s="300"/>
      <c r="BU1724" s="300"/>
      <c r="BV1724" s="300"/>
      <c r="BW1724" s="300"/>
      <c r="BX1724" s="300"/>
      <c r="BY1724" s="300"/>
      <c r="BZ1724" s="300"/>
      <c r="CA1724" s="300"/>
      <c r="CB1724" s="300"/>
      <c r="CC1724" s="300"/>
      <c r="CD1724" s="300"/>
      <c r="CE1724" s="300"/>
      <c r="CF1724" s="300"/>
      <c r="CG1724" s="300"/>
      <c r="CH1724" s="300"/>
      <c r="CI1724" s="300"/>
      <c r="CJ1724" s="300"/>
      <c r="CK1724" s="300"/>
      <c r="CL1724" s="300"/>
      <c r="CM1724" s="300"/>
    </row>
    <row r="1725" spans="1:91" s="245" customFormat="1" x14ac:dyDescent="0.2">
      <c r="A1725" s="299"/>
      <c r="B1725" s="291"/>
      <c r="C1725" s="133"/>
      <c r="D1725" s="293"/>
      <c r="E1725" s="135"/>
      <c r="F1725" s="295"/>
      <c r="G1725" s="291"/>
      <c r="H1725" s="291"/>
      <c r="I1725" s="291"/>
      <c r="J1725" s="295"/>
      <c r="K1725" s="291"/>
      <c r="L1725" s="293"/>
      <c r="M1725" s="291"/>
      <c r="N1725" s="293"/>
      <c r="O1725" s="291"/>
      <c r="P1725" s="291"/>
      <c r="Q1725" s="291"/>
      <c r="R1725" s="291"/>
      <c r="S1725" s="291"/>
      <c r="T1725" s="291"/>
      <c r="U1725" s="291"/>
    </row>
    <row r="1726" spans="1:91" s="245" customFormat="1" x14ac:dyDescent="0.2">
      <c r="A1726" s="299"/>
      <c r="B1726" s="299"/>
      <c r="C1726" s="133"/>
      <c r="D1726" s="134"/>
      <c r="E1726" s="135"/>
      <c r="F1726" s="300"/>
      <c r="G1726" s="300"/>
      <c r="H1726" s="137"/>
      <c r="I1726" s="300"/>
      <c r="J1726" s="138"/>
      <c r="K1726" s="300"/>
      <c r="L1726" s="139"/>
      <c r="M1726" s="300"/>
      <c r="N1726" s="134"/>
      <c r="O1726" s="300"/>
      <c r="P1726" s="300"/>
      <c r="Q1726" s="300"/>
      <c r="R1726" s="300"/>
      <c r="S1726" s="300"/>
      <c r="T1726" s="300"/>
      <c r="U1726" s="300"/>
      <c r="V1726" s="300"/>
      <c r="W1726" s="300"/>
      <c r="X1726" s="300"/>
      <c r="Y1726" s="300"/>
      <c r="Z1726" s="300"/>
      <c r="AA1726" s="300"/>
      <c r="AB1726" s="300"/>
      <c r="AC1726" s="300"/>
      <c r="AD1726" s="300"/>
      <c r="AE1726" s="300"/>
      <c r="AF1726" s="300"/>
      <c r="AG1726" s="300"/>
      <c r="AH1726" s="300"/>
      <c r="AI1726" s="300"/>
      <c r="AJ1726" s="300"/>
      <c r="AK1726" s="300"/>
      <c r="AL1726" s="300"/>
      <c r="AM1726" s="300"/>
      <c r="AN1726" s="300"/>
      <c r="AO1726" s="300"/>
      <c r="AP1726" s="300"/>
      <c r="AQ1726" s="300"/>
      <c r="AR1726" s="300"/>
      <c r="AS1726" s="300"/>
      <c r="AT1726" s="300"/>
      <c r="AU1726" s="300"/>
      <c r="AV1726" s="300"/>
      <c r="AW1726" s="300"/>
      <c r="AX1726" s="300"/>
      <c r="AY1726" s="300"/>
      <c r="AZ1726" s="300"/>
      <c r="BA1726" s="300"/>
      <c r="BB1726" s="300"/>
      <c r="BC1726" s="300"/>
      <c r="BD1726" s="300"/>
      <c r="BE1726" s="300"/>
      <c r="BF1726" s="300"/>
      <c r="BG1726" s="300"/>
      <c r="BH1726" s="300"/>
      <c r="BI1726" s="300"/>
      <c r="BJ1726" s="300"/>
      <c r="BK1726" s="300"/>
      <c r="BL1726" s="300"/>
      <c r="BM1726" s="300"/>
      <c r="BN1726" s="300"/>
      <c r="BO1726" s="300"/>
      <c r="BP1726" s="300"/>
      <c r="BQ1726" s="300"/>
      <c r="BR1726" s="300"/>
      <c r="BS1726" s="300"/>
      <c r="BT1726" s="300"/>
      <c r="BU1726" s="300"/>
      <c r="BV1726" s="300"/>
      <c r="BW1726" s="300"/>
      <c r="BX1726" s="300"/>
      <c r="BY1726" s="300"/>
      <c r="BZ1726" s="300"/>
      <c r="CA1726" s="300"/>
      <c r="CB1726" s="300"/>
      <c r="CC1726" s="300"/>
      <c r="CD1726" s="300"/>
      <c r="CE1726" s="300"/>
      <c r="CF1726" s="300"/>
      <c r="CG1726" s="300"/>
      <c r="CH1726" s="300"/>
      <c r="CI1726" s="300"/>
      <c r="CJ1726" s="300"/>
      <c r="CK1726" s="300"/>
      <c r="CL1726" s="300"/>
      <c r="CM1726" s="300"/>
    </row>
    <row r="1727" spans="1:91" s="245" customFormat="1" x14ac:dyDescent="0.2">
      <c r="A1727" s="299"/>
      <c r="B1727" s="299"/>
      <c r="C1727" s="133"/>
      <c r="D1727" s="134"/>
      <c r="E1727" s="135"/>
      <c r="F1727" s="300"/>
      <c r="G1727" s="300"/>
      <c r="H1727" s="137"/>
      <c r="I1727" s="300"/>
      <c r="J1727" s="138"/>
      <c r="K1727" s="300"/>
      <c r="L1727" s="139"/>
      <c r="M1727" s="300"/>
      <c r="N1727" s="134"/>
      <c r="O1727" s="300"/>
      <c r="P1727" s="300"/>
      <c r="Q1727" s="300"/>
      <c r="R1727" s="300"/>
      <c r="S1727" s="300"/>
      <c r="T1727" s="300"/>
      <c r="U1727" s="300"/>
      <c r="V1727" s="300"/>
      <c r="W1727" s="300"/>
      <c r="X1727" s="300"/>
      <c r="Y1727" s="300"/>
      <c r="Z1727" s="300"/>
      <c r="AA1727" s="300"/>
      <c r="AB1727" s="300"/>
      <c r="AC1727" s="300"/>
      <c r="AD1727" s="300"/>
      <c r="AE1727" s="300"/>
      <c r="AF1727" s="300"/>
      <c r="AG1727" s="300"/>
      <c r="AH1727" s="300"/>
      <c r="AI1727" s="300"/>
      <c r="AJ1727" s="300"/>
      <c r="AK1727" s="300"/>
      <c r="AL1727" s="300"/>
      <c r="AM1727" s="300"/>
      <c r="AN1727" s="300"/>
      <c r="AO1727" s="300"/>
      <c r="AP1727" s="300"/>
      <c r="AQ1727" s="300"/>
      <c r="AR1727" s="300"/>
      <c r="AS1727" s="300"/>
      <c r="AT1727" s="300"/>
      <c r="AU1727" s="300"/>
      <c r="AV1727" s="300"/>
      <c r="AW1727" s="300"/>
      <c r="AX1727" s="300"/>
      <c r="AY1727" s="300"/>
      <c r="AZ1727" s="300"/>
      <c r="BA1727" s="300"/>
      <c r="BB1727" s="300"/>
      <c r="BC1727" s="300"/>
      <c r="BD1727" s="300"/>
      <c r="BE1727" s="300"/>
      <c r="BF1727" s="300"/>
      <c r="BG1727" s="300"/>
      <c r="BH1727" s="300"/>
      <c r="BI1727" s="300"/>
      <c r="BJ1727" s="300"/>
      <c r="BK1727" s="300"/>
      <c r="BL1727" s="300"/>
      <c r="BM1727" s="300"/>
      <c r="BN1727" s="300"/>
      <c r="BO1727" s="300"/>
      <c r="BP1727" s="300"/>
      <c r="BQ1727" s="300"/>
      <c r="BR1727" s="300"/>
      <c r="BS1727" s="300"/>
      <c r="BT1727" s="300"/>
      <c r="BU1727" s="300"/>
      <c r="BV1727" s="300"/>
      <c r="BW1727" s="300"/>
      <c r="BX1727" s="300"/>
      <c r="BY1727" s="300"/>
      <c r="BZ1727" s="300"/>
      <c r="CA1727" s="300"/>
      <c r="CB1727" s="300"/>
      <c r="CC1727" s="300"/>
      <c r="CD1727" s="300"/>
      <c r="CE1727" s="300"/>
      <c r="CF1727" s="300"/>
      <c r="CG1727" s="300"/>
      <c r="CH1727" s="300"/>
      <c r="CI1727" s="300"/>
      <c r="CJ1727" s="300"/>
      <c r="CK1727" s="300"/>
      <c r="CL1727" s="300"/>
      <c r="CM1727" s="300"/>
    </row>
    <row r="1728" spans="1:91" s="245" customFormat="1" x14ac:dyDescent="0.2">
      <c r="A1728" s="299"/>
      <c r="B1728" s="299"/>
      <c r="C1728" s="133"/>
      <c r="D1728" s="134"/>
      <c r="E1728" s="135"/>
      <c r="F1728" s="300"/>
      <c r="G1728" s="300"/>
      <c r="H1728" s="137"/>
      <c r="I1728" s="300"/>
      <c r="J1728" s="138"/>
      <c r="K1728" s="300"/>
      <c r="L1728" s="139"/>
      <c r="M1728" s="300"/>
      <c r="N1728" s="134"/>
      <c r="O1728" s="300"/>
      <c r="P1728" s="300"/>
      <c r="Q1728" s="300"/>
      <c r="R1728" s="300"/>
      <c r="S1728" s="300"/>
      <c r="T1728" s="300"/>
      <c r="U1728" s="300"/>
      <c r="V1728" s="300"/>
      <c r="W1728" s="300"/>
      <c r="X1728" s="300"/>
      <c r="Y1728" s="300"/>
      <c r="Z1728" s="300"/>
      <c r="AA1728" s="300"/>
      <c r="AB1728" s="300"/>
      <c r="AC1728" s="300"/>
      <c r="AD1728" s="300"/>
      <c r="AE1728" s="300"/>
      <c r="AF1728" s="300"/>
      <c r="AG1728" s="300"/>
      <c r="AH1728" s="300"/>
      <c r="AI1728" s="300"/>
      <c r="AJ1728" s="300"/>
      <c r="AK1728" s="300"/>
      <c r="AL1728" s="300"/>
      <c r="AM1728" s="300"/>
      <c r="AN1728" s="300"/>
      <c r="AO1728" s="300"/>
      <c r="AP1728" s="300"/>
      <c r="AQ1728" s="300"/>
      <c r="AR1728" s="300"/>
      <c r="AS1728" s="300"/>
      <c r="AT1728" s="300"/>
      <c r="AU1728" s="300"/>
      <c r="AV1728" s="300"/>
      <c r="AW1728" s="300"/>
      <c r="AX1728" s="300"/>
      <c r="AY1728" s="300"/>
      <c r="AZ1728" s="300"/>
      <c r="BA1728" s="300"/>
      <c r="BB1728" s="300"/>
      <c r="BC1728" s="300"/>
      <c r="BD1728" s="300"/>
      <c r="BE1728" s="300"/>
      <c r="BF1728" s="300"/>
      <c r="BG1728" s="300"/>
      <c r="BH1728" s="300"/>
      <c r="BI1728" s="300"/>
      <c r="BJ1728" s="300"/>
      <c r="BK1728" s="300"/>
      <c r="BL1728" s="300"/>
      <c r="BM1728" s="300"/>
      <c r="BN1728" s="300"/>
      <c r="BO1728" s="300"/>
      <c r="BP1728" s="300"/>
      <c r="BQ1728" s="300"/>
      <c r="BR1728" s="300"/>
      <c r="BS1728" s="300"/>
      <c r="BT1728" s="300"/>
      <c r="BU1728" s="300"/>
      <c r="BV1728" s="300"/>
      <c r="BW1728" s="300"/>
      <c r="BX1728" s="300"/>
      <c r="BY1728" s="300"/>
      <c r="BZ1728" s="300"/>
      <c r="CA1728" s="300"/>
      <c r="CB1728" s="300"/>
      <c r="CC1728" s="300"/>
      <c r="CD1728" s="300"/>
      <c r="CE1728" s="300"/>
      <c r="CF1728" s="300"/>
      <c r="CG1728" s="300"/>
      <c r="CH1728" s="300"/>
      <c r="CI1728" s="300"/>
      <c r="CJ1728" s="300"/>
      <c r="CK1728" s="300"/>
      <c r="CL1728" s="300"/>
      <c r="CM1728" s="300"/>
    </row>
    <row r="1729" spans="1:91" s="245" customFormat="1" x14ac:dyDescent="0.2">
      <c r="A1729" s="299"/>
      <c r="B1729" s="299"/>
      <c r="C1729" s="133"/>
      <c r="D1729" s="134"/>
      <c r="E1729" s="135"/>
      <c r="F1729" s="300"/>
      <c r="G1729" s="300"/>
      <c r="H1729" s="137"/>
      <c r="I1729" s="300"/>
      <c r="J1729" s="138"/>
      <c r="K1729" s="300"/>
      <c r="L1729" s="139"/>
      <c r="M1729" s="300"/>
      <c r="N1729" s="134"/>
      <c r="O1729" s="300"/>
      <c r="P1729" s="300"/>
      <c r="Q1729" s="300"/>
      <c r="R1729" s="300"/>
      <c r="S1729" s="300"/>
      <c r="T1729" s="300"/>
      <c r="U1729" s="300"/>
      <c r="V1729" s="300"/>
      <c r="W1729" s="300"/>
      <c r="X1729" s="300"/>
      <c r="Y1729" s="300"/>
      <c r="Z1729" s="300"/>
      <c r="AA1729" s="300"/>
      <c r="AB1729" s="300"/>
      <c r="AC1729" s="300"/>
      <c r="AD1729" s="300"/>
      <c r="AE1729" s="300"/>
      <c r="AF1729" s="300"/>
      <c r="AG1729" s="300"/>
      <c r="AH1729" s="300"/>
      <c r="AI1729" s="300"/>
      <c r="AJ1729" s="300"/>
      <c r="AK1729" s="300"/>
      <c r="AL1729" s="300"/>
      <c r="AM1729" s="300"/>
      <c r="AN1729" s="300"/>
      <c r="AO1729" s="300"/>
      <c r="AP1729" s="300"/>
      <c r="AQ1729" s="300"/>
      <c r="AR1729" s="300"/>
      <c r="AS1729" s="300"/>
      <c r="AT1729" s="300"/>
      <c r="AU1729" s="300"/>
      <c r="AV1729" s="300"/>
      <c r="AW1729" s="300"/>
      <c r="AX1729" s="300"/>
      <c r="AY1729" s="300"/>
      <c r="AZ1729" s="300"/>
      <c r="BA1729" s="300"/>
      <c r="BB1729" s="300"/>
      <c r="BC1729" s="300"/>
      <c r="BD1729" s="300"/>
      <c r="BE1729" s="300"/>
      <c r="BF1729" s="300"/>
      <c r="BG1729" s="300"/>
      <c r="BH1729" s="300"/>
      <c r="BI1729" s="300"/>
      <c r="BJ1729" s="300"/>
      <c r="BK1729" s="300"/>
      <c r="BL1729" s="300"/>
      <c r="BM1729" s="300"/>
      <c r="BN1729" s="300"/>
      <c r="BO1729" s="300"/>
      <c r="BP1729" s="300"/>
      <c r="BQ1729" s="300"/>
      <c r="BR1729" s="300"/>
      <c r="BS1729" s="300"/>
      <c r="BT1729" s="300"/>
      <c r="BU1729" s="300"/>
      <c r="BV1729" s="300"/>
      <c r="BW1729" s="300"/>
      <c r="BX1729" s="300"/>
      <c r="BY1729" s="300"/>
      <c r="BZ1729" s="300"/>
      <c r="CA1729" s="300"/>
      <c r="CB1729" s="300"/>
      <c r="CC1729" s="300"/>
      <c r="CD1729" s="300"/>
      <c r="CE1729" s="300"/>
      <c r="CF1729" s="300"/>
      <c r="CG1729" s="300"/>
      <c r="CH1729" s="300"/>
      <c r="CI1729" s="300"/>
      <c r="CJ1729" s="300"/>
      <c r="CK1729" s="300"/>
      <c r="CL1729" s="300"/>
      <c r="CM1729" s="300"/>
    </row>
    <row r="1730" spans="1:91" s="245" customFormat="1" x14ac:dyDescent="0.2">
      <c r="A1730" s="299"/>
      <c r="B1730" s="299"/>
      <c r="C1730" s="133"/>
      <c r="D1730" s="134"/>
      <c r="E1730" s="135"/>
      <c r="F1730" s="300"/>
      <c r="G1730" s="300"/>
      <c r="H1730" s="137"/>
      <c r="I1730" s="300"/>
      <c r="J1730" s="138"/>
      <c r="K1730" s="300"/>
      <c r="L1730" s="139"/>
      <c r="M1730" s="300"/>
      <c r="N1730" s="134"/>
      <c r="O1730" s="300"/>
      <c r="P1730" s="300"/>
      <c r="Q1730" s="300"/>
      <c r="R1730" s="300"/>
      <c r="S1730" s="300"/>
      <c r="T1730" s="300"/>
      <c r="U1730" s="300"/>
      <c r="V1730" s="300"/>
      <c r="W1730" s="300"/>
      <c r="X1730" s="300"/>
      <c r="Y1730" s="300"/>
      <c r="Z1730" s="300"/>
      <c r="AA1730" s="300"/>
      <c r="AB1730" s="300"/>
      <c r="AC1730" s="300"/>
      <c r="AD1730" s="300"/>
      <c r="AE1730" s="300"/>
      <c r="AF1730" s="300"/>
      <c r="AG1730" s="300"/>
      <c r="AH1730" s="300"/>
      <c r="AI1730" s="300"/>
      <c r="AJ1730" s="300"/>
      <c r="AK1730" s="300"/>
      <c r="AL1730" s="300"/>
      <c r="AM1730" s="300"/>
      <c r="AN1730" s="300"/>
      <c r="AO1730" s="300"/>
      <c r="AP1730" s="300"/>
      <c r="AQ1730" s="300"/>
      <c r="AR1730" s="300"/>
      <c r="AS1730" s="300"/>
      <c r="AT1730" s="300"/>
      <c r="AU1730" s="300"/>
      <c r="AV1730" s="300"/>
      <c r="AW1730" s="300"/>
      <c r="AX1730" s="300"/>
      <c r="AY1730" s="300"/>
      <c r="AZ1730" s="300"/>
      <c r="BA1730" s="300"/>
      <c r="BB1730" s="300"/>
      <c r="BC1730" s="300"/>
      <c r="BD1730" s="300"/>
      <c r="BE1730" s="300"/>
      <c r="BF1730" s="300"/>
      <c r="BG1730" s="300"/>
      <c r="BH1730" s="300"/>
      <c r="BI1730" s="300"/>
      <c r="BJ1730" s="300"/>
      <c r="BK1730" s="300"/>
      <c r="BL1730" s="300"/>
      <c r="BM1730" s="300"/>
      <c r="BN1730" s="300"/>
      <c r="BO1730" s="300"/>
      <c r="BP1730" s="300"/>
      <c r="BQ1730" s="300"/>
      <c r="BR1730" s="300"/>
      <c r="BS1730" s="300"/>
      <c r="BT1730" s="300"/>
      <c r="BU1730" s="300"/>
      <c r="BV1730" s="300"/>
      <c r="BW1730" s="300"/>
      <c r="BX1730" s="300"/>
      <c r="BY1730" s="300"/>
      <c r="BZ1730" s="300"/>
      <c r="CA1730" s="300"/>
      <c r="CB1730" s="300"/>
      <c r="CC1730" s="300"/>
      <c r="CD1730" s="300"/>
      <c r="CE1730" s="300"/>
      <c r="CF1730" s="300"/>
      <c r="CG1730" s="300"/>
      <c r="CH1730" s="300"/>
      <c r="CI1730" s="300"/>
      <c r="CJ1730" s="300"/>
      <c r="CK1730" s="300"/>
      <c r="CL1730" s="300"/>
      <c r="CM1730" s="300"/>
    </row>
    <row r="1731" spans="1:91" s="245" customFormat="1" x14ac:dyDescent="0.2">
      <c r="A1731" s="299"/>
      <c r="B1731" s="299"/>
      <c r="C1731" s="133"/>
      <c r="D1731" s="134"/>
      <c r="E1731" s="135"/>
      <c r="F1731" s="300"/>
      <c r="G1731" s="300"/>
      <c r="H1731" s="137"/>
      <c r="I1731" s="300"/>
      <c r="J1731" s="138"/>
      <c r="K1731" s="300"/>
      <c r="L1731" s="139"/>
      <c r="M1731" s="300"/>
      <c r="N1731" s="134"/>
      <c r="O1731" s="300"/>
      <c r="P1731" s="300"/>
      <c r="Q1731" s="300"/>
      <c r="R1731" s="300"/>
      <c r="S1731" s="300"/>
      <c r="T1731" s="300"/>
      <c r="U1731" s="300"/>
      <c r="V1731" s="300"/>
      <c r="W1731" s="300"/>
      <c r="X1731" s="300"/>
      <c r="Y1731" s="300"/>
      <c r="Z1731" s="300"/>
      <c r="AA1731" s="300"/>
      <c r="AB1731" s="300"/>
      <c r="AC1731" s="300"/>
      <c r="AD1731" s="300"/>
      <c r="AE1731" s="300"/>
      <c r="AF1731" s="300"/>
      <c r="AG1731" s="300"/>
      <c r="AH1731" s="300"/>
      <c r="AI1731" s="300"/>
      <c r="AJ1731" s="300"/>
      <c r="AK1731" s="300"/>
      <c r="AL1731" s="300"/>
      <c r="AM1731" s="300"/>
      <c r="AN1731" s="300"/>
      <c r="AO1731" s="300"/>
      <c r="AP1731" s="300"/>
      <c r="AQ1731" s="300"/>
      <c r="AR1731" s="300"/>
      <c r="AS1731" s="300"/>
      <c r="AT1731" s="300"/>
      <c r="AU1731" s="300"/>
      <c r="AV1731" s="300"/>
      <c r="AW1731" s="300"/>
      <c r="AX1731" s="300"/>
      <c r="AY1731" s="300"/>
      <c r="AZ1731" s="300"/>
      <c r="BA1731" s="300"/>
      <c r="BB1731" s="300"/>
      <c r="BC1731" s="300"/>
      <c r="BD1731" s="300"/>
      <c r="BE1731" s="300"/>
      <c r="BF1731" s="300"/>
      <c r="BG1731" s="300"/>
      <c r="BH1731" s="300"/>
      <c r="BI1731" s="300"/>
      <c r="BJ1731" s="300"/>
      <c r="BK1731" s="300"/>
      <c r="BL1731" s="300"/>
      <c r="BM1731" s="300"/>
      <c r="BN1731" s="300"/>
      <c r="BO1731" s="300"/>
      <c r="BP1731" s="300"/>
      <c r="BQ1731" s="300"/>
      <c r="BR1731" s="300"/>
      <c r="BS1731" s="300"/>
      <c r="BT1731" s="300"/>
      <c r="BU1731" s="300"/>
      <c r="BV1731" s="300"/>
      <c r="BW1731" s="300"/>
      <c r="BX1731" s="300"/>
      <c r="BY1731" s="300"/>
      <c r="BZ1731" s="300"/>
      <c r="CA1731" s="300"/>
      <c r="CB1731" s="300"/>
      <c r="CC1731" s="300"/>
      <c r="CD1731" s="300"/>
      <c r="CE1731" s="300"/>
      <c r="CF1731" s="300"/>
      <c r="CG1731" s="300"/>
      <c r="CH1731" s="300"/>
      <c r="CI1731" s="300"/>
      <c r="CJ1731" s="300"/>
      <c r="CK1731" s="300"/>
      <c r="CL1731" s="300"/>
      <c r="CM1731" s="300"/>
    </row>
    <row r="1732" spans="1:91" s="245" customFormat="1" x14ac:dyDescent="0.2">
      <c r="A1732" s="299"/>
      <c r="B1732" s="299"/>
      <c r="C1732" s="133"/>
      <c r="D1732" s="134"/>
      <c r="E1732" s="135"/>
      <c r="F1732" s="300"/>
      <c r="G1732" s="300"/>
      <c r="H1732" s="137"/>
      <c r="I1732" s="300"/>
      <c r="J1732" s="138"/>
      <c r="K1732" s="300"/>
      <c r="L1732" s="139"/>
      <c r="M1732" s="300"/>
      <c r="N1732" s="134"/>
      <c r="O1732" s="300"/>
      <c r="P1732" s="300"/>
      <c r="Q1732" s="152"/>
      <c r="R1732" s="300"/>
      <c r="S1732" s="300"/>
      <c r="T1732" s="300"/>
      <c r="U1732" s="300"/>
      <c r="V1732" s="300"/>
      <c r="W1732" s="300"/>
      <c r="X1732" s="300"/>
      <c r="Y1732" s="300"/>
      <c r="Z1732" s="300"/>
      <c r="AA1732" s="300"/>
      <c r="AB1732" s="300"/>
      <c r="AC1732" s="300"/>
      <c r="AD1732" s="300"/>
      <c r="AE1732" s="300"/>
      <c r="AF1732" s="300"/>
      <c r="AG1732" s="300"/>
      <c r="AH1732" s="300"/>
      <c r="AI1732" s="300"/>
      <c r="AJ1732" s="300"/>
      <c r="AK1732" s="300"/>
      <c r="AL1732" s="300"/>
      <c r="AM1732" s="300"/>
      <c r="AN1732" s="300"/>
      <c r="AO1732" s="300"/>
      <c r="AP1732" s="300"/>
      <c r="AQ1732" s="300"/>
      <c r="AR1732" s="300"/>
      <c r="AS1732" s="300"/>
      <c r="AT1732" s="300"/>
      <c r="AU1732" s="300"/>
      <c r="AV1732" s="300"/>
      <c r="AW1732" s="300"/>
      <c r="AX1732" s="300"/>
      <c r="AY1732" s="300"/>
      <c r="AZ1732" s="300"/>
      <c r="BA1732" s="300"/>
      <c r="BB1732" s="300"/>
      <c r="BC1732" s="300"/>
      <c r="BD1732" s="300"/>
      <c r="BE1732" s="300"/>
      <c r="BF1732" s="300"/>
      <c r="BG1732" s="300"/>
      <c r="BH1732" s="300"/>
      <c r="BI1732" s="300"/>
      <c r="BJ1732" s="300"/>
      <c r="BK1732" s="300"/>
      <c r="BL1732" s="300"/>
      <c r="BM1732" s="300"/>
      <c r="BN1732" s="300"/>
      <c r="BO1732" s="300"/>
      <c r="BP1732" s="300"/>
      <c r="BQ1732" s="300"/>
      <c r="BR1732" s="300"/>
      <c r="BS1732" s="300"/>
      <c r="BT1732" s="300"/>
      <c r="BU1732" s="300"/>
      <c r="BV1732" s="300"/>
      <c r="BW1732" s="300"/>
      <c r="BX1732" s="300"/>
      <c r="BY1732" s="300"/>
      <c r="BZ1732" s="300"/>
      <c r="CA1732" s="300"/>
      <c r="CB1732" s="300"/>
      <c r="CC1732" s="300"/>
      <c r="CD1732" s="300"/>
      <c r="CE1732" s="300"/>
      <c r="CF1732" s="300"/>
      <c r="CG1732" s="300"/>
      <c r="CH1732" s="300"/>
      <c r="CI1732" s="300"/>
      <c r="CJ1732" s="300"/>
      <c r="CK1732" s="300"/>
      <c r="CL1732" s="300"/>
      <c r="CM1732" s="300"/>
    </row>
    <row r="1733" spans="1:91" s="245" customFormat="1" x14ac:dyDescent="0.2">
      <c r="A1733" s="299"/>
      <c r="B1733" s="299"/>
      <c r="C1733" s="133"/>
      <c r="D1733" s="134"/>
      <c r="E1733" s="135"/>
      <c r="F1733" s="300"/>
      <c r="G1733" s="300"/>
      <c r="H1733" s="137"/>
      <c r="I1733" s="300"/>
      <c r="J1733" s="138"/>
      <c r="K1733" s="300"/>
      <c r="L1733" s="139"/>
      <c r="M1733" s="300"/>
      <c r="N1733" s="134"/>
      <c r="O1733" s="300"/>
      <c r="P1733" s="300"/>
      <c r="Q1733" s="300"/>
      <c r="R1733" s="300"/>
      <c r="S1733" s="300"/>
      <c r="T1733" s="300"/>
      <c r="U1733" s="300"/>
      <c r="V1733" s="300"/>
      <c r="W1733" s="300"/>
      <c r="X1733" s="300"/>
      <c r="Y1733" s="300"/>
      <c r="Z1733" s="300"/>
      <c r="AA1733" s="300"/>
      <c r="AB1733" s="300"/>
      <c r="AC1733" s="300"/>
      <c r="AD1733" s="300"/>
      <c r="AE1733" s="300"/>
      <c r="AF1733" s="300"/>
      <c r="AG1733" s="300"/>
      <c r="AH1733" s="300"/>
      <c r="AI1733" s="300"/>
      <c r="AJ1733" s="300"/>
      <c r="AK1733" s="300"/>
      <c r="AL1733" s="300"/>
      <c r="AM1733" s="300"/>
      <c r="AN1733" s="300"/>
      <c r="AO1733" s="300"/>
      <c r="AP1733" s="300"/>
      <c r="AQ1733" s="300"/>
      <c r="AR1733" s="300"/>
      <c r="AS1733" s="300"/>
      <c r="AT1733" s="300"/>
      <c r="AU1733" s="300"/>
      <c r="AV1733" s="300"/>
      <c r="AW1733" s="300"/>
      <c r="AX1733" s="300"/>
      <c r="AY1733" s="300"/>
      <c r="AZ1733" s="300"/>
      <c r="BA1733" s="300"/>
      <c r="BB1733" s="300"/>
      <c r="BC1733" s="300"/>
      <c r="BD1733" s="300"/>
      <c r="BE1733" s="300"/>
      <c r="BF1733" s="300"/>
      <c r="BG1733" s="300"/>
      <c r="BH1733" s="300"/>
      <c r="BI1733" s="300"/>
      <c r="BJ1733" s="300"/>
      <c r="BK1733" s="300"/>
      <c r="BL1733" s="300"/>
      <c r="BM1733" s="300"/>
      <c r="BN1733" s="300"/>
      <c r="BO1733" s="300"/>
      <c r="BP1733" s="300"/>
      <c r="BQ1733" s="300"/>
      <c r="BR1733" s="300"/>
      <c r="BS1733" s="300"/>
      <c r="BT1733" s="300"/>
      <c r="BU1733" s="300"/>
      <c r="BV1733" s="300"/>
      <c r="BW1733" s="300"/>
      <c r="BX1733" s="300"/>
      <c r="BY1733" s="300"/>
      <c r="BZ1733" s="300"/>
      <c r="CA1733" s="300"/>
      <c r="CB1733" s="300"/>
      <c r="CC1733" s="300"/>
      <c r="CD1733" s="300"/>
      <c r="CE1733" s="300"/>
      <c r="CF1733" s="300"/>
      <c r="CG1733" s="300"/>
      <c r="CH1733" s="300"/>
      <c r="CI1733" s="300"/>
      <c r="CJ1733" s="300"/>
      <c r="CK1733" s="300"/>
      <c r="CL1733" s="300"/>
      <c r="CM1733" s="300"/>
    </row>
    <row r="1734" spans="1:91" s="245" customFormat="1" x14ac:dyDescent="0.2">
      <c r="A1734" s="299"/>
      <c r="B1734" s="299"/>
      <c r="C1734" s="133"/>
      <c r="D1734" s="134"/>
      <c r="E1734" s="135"/>
      <c r="F1734" s="300"/>
      <c r="G1734" s="300"/>
      <c r="H1734" s="137"/>
      <c r="I1734" s="300"/>
      <c r="J1734" s="138"/>
      <c r="K1734" s="300"/>
      <c r="L1734" s="139"/>
      <c r="M1734" s="300"/>
      <c r="N1734" s="134"/>
      <c r="O1734" s="300"/>
      <c r="P1734" s="300"/>
      <c r="Q1734" s="300"/>
      <c r="R1734" s="300"/>
      <c r="S1734" s="300"/>
      <c r="T1734" s="300"/>
      <c r="U1734" s="300"/>
      <c r="V1734" s="300"/>
      <c r="W1734" s="300"/>
      <c r="X1734" s="300"/>
      <c r="Y1734" s="300"/>
      <c r="Z1734" s="300"/>
      <c r="AA1734" s="300"/>
      <c r="AB1734" s="300"/>
      <c r="AC1734" s="300"/>
      <c r="AD1734" s="300"/>
      <c r="AE1734" s="300"/>
      <c r="AF1734" s="300"/>
      <c r="AG1734" s="300"/>
      <c r="AH1734" s="300"/>
      <c r="AI1734" s="300"/>
      <c r="AJ1734" s="300"/>
      <c r="AK1734" s="300"/>
      <c r="AL1734" s="300"/>
      <c r="AM1734" s="300"/>
      <c r="AN1734" s="300"/>
      <c r="AO1734" s="300"/>
      <c r="AP1734" s="300"/>
      <c r="AQ1734" s="300"/>
      <c r="AR1734" s="300"/>
      <c r="AS1734" s="300"/>
      <c r="AT1734" s="300"/>
      <c r="AU1734" s="300"/>
      <c r="AV1734" s="300"/>
      <c r="AW1734" s="300"/>
      <c r="AX1734" s="300"/>
      <c r="AY1734" s="300"/>
      <c r="AZ1734" s="300"/>
      <c r="BA1734" s="300"/>
      <c r="BB1734" s="300"/>
      <c r="BC1734" s="300"/>
      <c r="BD1734" s="300"/>
      <c r="BE1734" s="300"/>
      <c r="BF1734" s="300"/>
      <c r="BG1734" s="300"/>
      <c r="BH1734" s="300"/>
      <c r="BI1734" s="300"/>
      <c r="BJ1734" s="300"/>
      <c r="BK1734" s="300"/>
      <c r="BL1734" s="300"/>
      <c r="BM1734" s="300"/>
      <c r="BN1734" s="300"/>
      <c r="BO1734" s="300"/>
      <c r="BP1734" s="300"/>
      <c r="BQ1734" s="300"/>
      <c r="BR1734" s="300"/>
      <c r="BS1734" s="300"/>
      <c r="BT1734" s="300"/>
      <c r="BU1734" s="300"/>
      <c r="BV1734" s="300"/>
      <c r="BW1734" s="300"/>
      <c r="BX1734" s="300"/>
      <c r="BY1734" s="300"/>
      <c r="BZ1734" s="300"/>
      <c r="CA1734" s="300"/>
      <c r="CB1734" s="300"/>
      <c r="CC1734" s="300"/>
      <c r="CD1734" s="300"/>
      <c r="CE1734" s="300"/>
      <c r="CF1734" s="300"/>
      <c r="CG1734" s="300"/>
      <c r="CH1734" s="300"/>
      <c r="CI1734" s="300"/>
      <c r="CJ1734" s="300"/>
      <c r="CK1734" s="300"/>
      <c r="CL1734" s="300"/>
      <c r="CM1734" s="300"/>
    </row>
    <row r="1735" spans="1:91" s="245" customFormat="1" x14ac:dyDescent="0.2">
      <c r="A1735" s="299"/>
      <c r="B1735" s="299"/>
      <c r="C1735" s="133"/>
      <c r="D1735" s="134"/>
      <c r="E1735" s="135"/>
      <c r="F1735" s="300"/>
      <c r="G1735" s="300"/>
      <c r="H1735" s="137"/>
      <c r="I1735" s="300"/>
      <c r="J1735" s="138"/>
      <c r="K1735" s="300"/>
      <c r="L1735" s="139"/>
      <c r="M1735" s="300"/>
      <c r="N1735" s="134"/>
      <c r="O1735" s="300"/>
      <c r="P1735" s="300"/>
      <c r="Q1735" s="300"/>
      <c r="R1735" s="300"/>
      <c r="S1735" s="300"/>
      <c r="T1735" s="300"/>
      <c r="U1735" s="300"/>
      <c r="V1735" s="300"/>
      <c r="W1735" s="300"/>
      <c r="X1735" s="300"/>
      <c r="Y1735" s="300"/>
      <c r="Z1735" s="300"/>
      <c r="AA1735" s="300"/>
      <c r="AB1735" s="300"/>
      <c r="AC1735" s="300"/>
      <c r="AD1735" s="300"/>
      <c r="AE1735" s="300"/>
      <c r="AF1735" s="300"/>
      <c r="AG1735" s="300"/>
      <c r="AH1735" s="300"/>
      <c r="AI1735" s="300"/>
      <c r="AJ1735" s="300"/>
      <c r="AK1735" s="300"/>
      <c r="AL1735" s="300"/>
      <c r="AM1735" s="300"/>
      <c r="AN1735" s="300"/>
      <c r="AO1735" s="300"/>
      <c r="AP1735" s="300"/>
      <c r="AQ1735" s="300"/>
      <c r="AR1735" s="300"/>
      <c r="AS1735" s="300"/>
      <c r="AT1735" s="300"/>
      <c r="AU1735" s="300"/>
      <c r="AV1735" s="300"/>
      <c r="AW1735" s="300"/>
      <c r="AX1735" s="300"/>
      <c r="AY1735" s="300"/>
      <c r="AZ1735" s="300"/>
      <c r="BA1735" s="300"/>
      <c r="BB1735" s="300"/>
      <c r="BC1735" s="300"/>
      <c r="BD1735" s="300"/>
      <c r="BE1735" s="300"/>
      <c r="BF1735" s="300"/>
      <c r="BG1735" s="300"/>
      <c r="BH1735" s="300"/>
      <c r="BI1735" s="300"/>
      <c r="BJ1735" s="300"/>
      <c r="BK1735" s="300"/>
      <c r="BL1735" s="300"/>
      <c r="BM1735" s="300"/>
      <c r="BN1735" s="300"/>
      <c r="BO1735" s="300"/>
      <c r="BP1735" s="300"/>
      <c r="BQ1735" s="300"/>
      <c r="BR1735" s="300"/>
      <c r="BS1735" s="300"/>
      <c r="BT1735" s="300"/>
      <c r="BU1735" s="300"/>
      <c r="BV1735" s="300"/>
      <c r="BW1735" s="300"/>
      <c r="BX1735" s="300"/>
      <c r="BY1735" s="300"/>
      <c r="BZ1735" s="300"/>
      <c r="CA1735" s="300"/>
      <c r="CB1735" s="300"/>
      <c r="CC1735" s="300"/>
      <c r="CD1735" s="300"/>
      <c r="CE1735" s="300"/>
      <c r="CF1735" s="300"/>
      <c r="CG1735" s="300"/>
      <c r="CH1735" s="300"/>
      <c r="CI1735" s="300"/>
      <c r="CJ1735" s="300"/>
      <c r="CK1735" s="300"/>
      <c r="CL1735" s="300"/>
      <c r="CM1735" s="300"/>
    </row>
    <row r="1736" spans="1:91" s="245" customFormat="1" x14ac:dyDescent="0.2">
      <c r="A1736" s="299"/>
      <c r="B1736" s="299"/>
      <c r="C1736" s="133"/>
      <c r="D1736" s="134"/>
      <c r="E1736" s="135"/>
      <c r="F1736" s="300"/>
      <c r="G1736" s="300"/>
      <c r="H1736" s="137"/>
      <c r="I1736" s="300"/>
      <c r="J1736" s="138"/>
      <c r="K1736" s="300"/>
      <c r="L1736" s="139"/>
      <c r="M1736" s="300"/>
      <c r="N1736" s="134"/>
      <c r="O1736" s="300"/>
      <c r="P1736" s="300"/>
      <c r="Q1736" s="300"/>
      <c r="R1736" s="300"/>
      <c r="S1736" s="300"/>
      <c r="T1736" s="300"/>
      <c r="U1736" s="300"/>
      <c r="V1736" s="300"/>
      <c r="W1736" s="300"/>
      <c r="X1736" s="300"/>
      <c r="Y1736" s="300"/>
      <c r="Z1736" s="300"/>
      <c r="AA1736" s="300"/>
      <c r="AB1736" s="300"/>
      <c r="AC1736" s="300"/>
      <c r="AD1736" s="300"/>
      <c r="AE1736" s="300"/>
      <c r="AF1736" s="300"/>
      <c r="AG1736" s="300"/>
      <c r="AH1736" s="300"/>
      <c r="AI1736" s="300"/>
      <c r="AJ1736" s="300"/>
      <c r="AK1736" s="300"/>
      <c r="AL1736" s="300"/>
      <c r="AM1736" s="300"/>
      <c r="AN1736" s="300"/>
      <c r="AO1736" s="300"/>
      <c r="AP1736" s="300"/>
      <c r="AQ1736" s="300"/>
      <c r="AR1736" s="300"/>
      <c r="AS1736" s="300"/>
      <c r="AT1736" s="300"/>
      <c r="AU1736" s="300"/>
      <c r="AV1736" s="300"/>
      <c r="AW1736" s="300"/>
      <c r="AX1736" s="300"/>
      <c r="AY1736" s="300"/>
      <c r="AZ1736" s="300"/>
      <c r="BA1736" s="300"/>
      <c r="BB1736" s="300"/>
      <c r="BC1736" s="300"/>
      <c r="BD1736" s="300"/>
      <c r="BE1736" s="300"/>
      <c r="BF1736" s="300"/>
      <c r="BG1736" s="300"/>
      <c r="BH1736" s="300"/>
      <c r="BI1736" s="300"/>
      <c r="BJ1736" s="300"/>
      <c r="BK1736" s="300"/>
      <c r="BL1736" s="300"/>
      <c r="BM1736" s="300"/>
      <c r="BN1736" s="300"/>
      <c r="BO1736" s="300"/>
      <c r="BP1736" s="300"/>
      <c r="BQ1736" s="300"/>
      <c r="BR1736" s="300"/>
      <c r="BS1736" s="300"/>
      <c r="BT1736" s="300"/>
      <c r="BU1736" s="300"/>
      <c r="BV1736" s="300"/>
      <c r="BW1736" s="300"/>
      <c r="BX1736" s="300"/>
      <c r="BY1736" s="300"/>
      <c r="BZ1736" s="300"/>
      <c r="CA1736" s="300"/>
      <c r="CB1736" s="300"/>
      <c r="CC1736" s="300"/>
      <c r="CD1736" s="300"/>
      <c r="CE1736" s="300"/>
      <c r="CF1736" s="300"/>
      <c r="CG1736" s="300"/>
      <c r="CH1736" s="300"/>
      <c r="CI1736" s="300"/>
      <c r="CJ1736" s="300"/>
      <c r="CK1736" s="300"/>
      <c r="CL1736" s="300"/>
      <c r="CM1736" s="300"/>
    </row>
    <row r="1737" spans="1:91" s="245" customFormat="1" x14ac:dyDescent="0.2">
      <c r="A1737" s="299"/>
      <c r="B1737" s="299"/>
      <c r="C1737" s="133"/>
      <c r="D1737" s="134"/>
      <c r="E1737" s="135"/>
      <c r="F1737" s="300"/>
      <c r="G1737" s="300"/>
      <c r="H1737" s="137"/>
      <c r="I1737" s="300"/>
      <c r="J1737" s="138"/>
      <c r="K1737" s="300"/>
      <c r="L1737" s="139"/>
      <c r="M1737" s="300"/>
      <c r="N1737" s="134"/>
      <c r="O1737" s="300"/>
      <c r="P1737" s="300"/>
      <c r="Q1737" s="300"/>
      <c r="R1737" s="300"/>
      <c r="S1737" s="300"/>
      <c r="T1737" s="300"/>
      <c r="U1737" s="300"/>
      <c r="V1737" s="300"/>
      <c r="W1737" s="300"/>
      <c r="X1737" s="300"/>
      <c r="Y1737" s="300"/>
      <c r="Z1737" s="300"/>
      <c r="AA1737" s="300"/>
      <c r="AB1737" s="300"/>
      <c r="AC1737" s="300"/>
      <c r="AD1737" s="300"/>
      <c r="AE1737" s="300"/>
      <c r="AF1737" s="300"/>
      <c r="AG1737" s="300"/>
      <c r="AH1737" s="300"/>
      <c r="AI1737" s="300"/>
      <c r="AJ1737" s="300"/>
      <c r="AK1737" s="300"/>
      <c r="AL1737" s="300"/>
      <c r="AM1737" s="300"/>
      <c r="AN1737" s="300"/>
      <c r="AO1737" s="300"/>
      <c r="AP1737" s="300"/>
      <c r="AQ1737" s="300"/>
      <c r="AR1737" s="300"/>
      <c r="AS1737" s="300"/>
      <c r="AT1737" s="300"/>
      <c r="AU1737" s="300"/>
      <c r="AV1737" s="300"/>
      <c r="AW1737" s="300"/>
      <c r="AX1737" s="300"/>
      <c r="AY1737" s="300"/>
      <c r="AZ1737" s="300"/>
      <c r="BA1737" s="300"/>
      <c r="BB1737" s="300"/>
      <c r="BC1737" s="300"/>
      <c r="BD1737" s="300"/>
      <c r="BE1737" s="300"/>
      <c r="BF1737" s="300"/>
      <c r="BG1737" s="300"/>
      <c r="BH1737" s="300"/>
      <c r="BI1737" s="300"/>
      <c r="BJ1737" s="300"/>
      <c r="BK1737" s="300"/>
      <c r="BL1737" s="300"/>
      <c r="BM1737" s="300"/>
      <c r="BN1737" s="300"/>
      <c r="BO1737" s="300"/>
      <c r="BP1737" s="300"/>
      <c r="BQ1737" s="300"/>
      <c r="BR1737" s="300"/>
      <c r="BS1737" s="300"/>
      <c r="BT1737" s="300"/>
      <c r="BU1737" s="300"/>
      <c r="BV1737" s="300"/>
      <c r="BW1737" s="300"/>
      <c r="BX1737" s="300"/>
      <c r="BY1737" s="300"/>
      <c r="BZ1737" s="300"/>
      <c r="CA1737" s="300"/>
      <c r="CB1737" s="300"/>
      <c r="CC1737" s="300"/>
      <c r="CD1737" s="300"/>
      <c r="CE1737" s="300"/>
      <c r="CF1737" s="300"/>
      <c r="CG1737" s="300"/>
      <c r="CH1737" s="300"/>
      <c r="CI1737" s="300"/>
      <c r="CJ1737" s="300"/>
      <c r="CK1737" s="300"/>
      <c r="CL1737" s="300"/>
      <c r="CM1737" s="300"/>
    </row>
    <row r="1738" spans="1:91" s="245" customFormat="1" x14ac:dyDescent="0.2">
      <c r="A1738" s="299"/>
      <c r="B1738" s="291"/>
      <c r="C1738" s="133"/>
      <c r="D1738" s="293"/>
      <c r="E1738" s="135"/>
      <c r="F1738" s="295"/>
      <c r="G1738" s="291"/>
      <c r="H1738" s="291"/>
      <c r="I1738" s="291"/>
      <c r="J1738" s="295"/>
      <c r="K1738" s="291"/>
      <c r="L1738" s="293"/>
      <c r="M1738" s="291"/>
      <c r="N1738" s="293"/>
      <c r="O1738" s="291"/>
      <c r="P1738" s="291"/>
      <c r="Q1738" s="291"/>
      <c r="R1738" s="291"/>
      <c r="S1738" s="291"/>
      <c r="T1738" s="291"/>
      <c r="U1738" s="291"/>
    </row>
    <row r="1739" spans="1:91" s="245" customFormat="1" x14ac:dyDescent="0.2">
      <c r="A1739" s="299"/>
      <c r="B1739" s="299"/>
      <c r="C1739" s="133"/>
      <c r="D1739" s="134"/>
      <c r="E1739" s="135"/>
      <c r="F1739" s="300"/>
      <c r="G1739" s="300"/>
      <c r="H1739" s="137"/>
      <c r="I1739" s="300"/>
      <c r="J1739" s="138"/>
      <c r="K1739" s="300"/>
      <c r="L1739" s="139"/>
      <c r="M1739" s="300"/>
      <c r="N1739" s="134"/>
      <c r="O1739" s="300"/>
      <c r="P1739" s="300"/>
      <c r="Q1739" s="300"/>
      <c r="R1739" s="300"/>
      <c r="S1739" s="300"/>
      <c r="T1739" s="300"/>
      <c r="U1739" s="300"/>
      <c r="V1739" s="300"/>
      <c r="W1739" s="300"/>
      <c r="X1739" s="300"/>
      <c r="Y1739" s="300"/>
      <c r="Z1739" s="300"/>
      <c r="AA1739" s="300"/>
      <c r="AB1739" s="300"/>
      <c r="AC1739" s="300"/>
      <c r="AD1739" s="300"/>
      <c r="AE1739" s="300"/>
      <c r="AF1739" s="300"/>
      <c r="AG1739" s="300"/>
      <c r="AH1739" s="300"/>
      <c r="AI1739" s="300"/>
      <c r="AJ1739" s="300"/>
      <c r="AK1739" s="300"/>
      <c r="AL1739" s="300"/>
      <c r="AM1739" s="300"/>
      <c r="AN1739" s="300"/>
      <c r="AO1739" s="300"/>
      <c r="AP1739" s="300"/>
      <c r="AQ1739" s="300"/>
      <c r="AR1739" s="300"/>
      <c r="AS1739" s="300"/>
      <c r="AT1739" s="300"/>
      <c r="AU1739" s="300"/>
      <c r="AV1739" s="300"/>
      <c r="AW1739" s="300"/>
      <c r="AX1739" s="300"/>
      <c r="AY1739" s="300"/>
      <c r="AZ1739" s="300"/>
      <c r="BA1739" s="300"/>
      <c r="BB1739" s="300"/>
      <c r="BC1739" s="300"/>
      <c r="BD1739" s="300"/>
      <c r="BE1739" s="300"/>
      <c r="BF1739" s="300"/>
      <c r="BG1739" s="300"/>
      <c r="BH1739" s="300"/>
      <c r="BI1739" s="300"/>
      <c r="BJ1739" s="300"/>
      <c r="BK1739" s="300"/>
      <c r="BL1739" s="300"/>
      <c r="BM1739" s="300"/>
      <c r="BN1739" s="300"/>
      <c r="BO1739" s="300"/>
      <c r="BP1739" s="300"/>
      <c r="BQ1739" s="300"/>
      <c r="BR1739" s="300"/>
      <c r="BS1739" s="300"/>
      <c r="BT1739" s="300"/>
      <c r="BU1739" s="300"/>
      <c r="BV1739" s="300"/>
      <c r="BW1739" s="300"/>
      <c r="BX1739" s="300"/>
      <c r="BY1739" s="300"/>
      <c r="BZ1739" s="300"/>
      <c r="CA1739" s="300"/>
      <c r="CB1739" s="300"/>
      <c r="CC1739" s="300"/>
      <c r="CD1739" s="300"/>
      <c r="CE1739" s="300"/>
      <c r="CF1739" s="300"/>
      <c r="CG1739" s="300"/>
      <c r="CH1739" s="300"/>
      <c r="CI1739" s="300"/>
      <c r="CJ1739" s="300"/>
      <c r="CK1739" s="300"/>
      <c r="CL1739" s="300"/>
      <c r="CM1739" s="300"/>
    </row>
    <row r="1740" spans="1:91" s="245" customFormat="1" x14ac:dyDescent="0.2">
      <c r="A1740" s="299"/>
      <c r="B1740" s="299"/>
      <c r="C1740" s="133"/>
      <c r="D1740" s="134"/>
      <c r="E1740" s="135"/>
      <c r="F1740" s="300"/>
      <c r="G1740" s="300"/>
      <c r="H1740" s="137"/>
      <c r="I1740" s="300"/>
      <c r="J1740" s="138"/>
      <c r="K1740" s="300"/>
      <c r="L1740" s="139"/>
      <c r="M1740" s="300"/>
      <c r="N1740" s="134"/>
      <c r="O1740" s="300"/>
      <c r="P1740" s="300"/>
      <c r="Q1740" s="300"/>
      <c r="R1740" s="300"/>
      <c r="S1740" s="300"/>
      <c r="T1740" s="300"/>
      <c r="U1740" s="300"/>
      <c r="V1740" s="300"/>
      <c r="W1740" s="300"/>
      <c r="X1740" s="300"/>
      <c r="Y1740" s="300"/>
      <c r="Z1740" s="300"/>
      <c r="AA1740" s="300"/>
      <c r="AB1740" s="300"/>
      <c r="AC1740" s="300"/>
      <c r="AD1740" s="300"/>
      <c r="AE1740" s="300"/>
      <c r="AF1740" s="300"/>
      <c r="AG1740" s="300"/>
      <c r="AH1740" s="300"/>
      <c r="AI1740" s="300"/>
      <c r="AJ1740" s="300"/>
      <c r="AK1740" s="300"/>
      <c r="AL1740" s="300"/>
      <c r="AM1740" s="300"/>
      <c r="AN1740" s="300"/>
      <c r="AO1740" s="300"/>
      <c r="AP1740" s="300"/>
      <c r="AQ1740" s="300"/>
      <c r="AR1740" s="300"/>
      <c r="AS1740" s="300"/>
      <c r="AT1740" s="300"/>
      <c r="AU1740" s="300"/>
      <c r="AV1740" s="300"/>
      <c r="AW1740" s="300"/>
      <c r="AX1740" s="300"/>
      <c r="AY1740" s="300"/>
      <c r="AZ1740" s="300"/>
      <c r="BA1740" s="300"/>
      <c r="BB1740" s="300"/>
      <c r="BC1740" s="300"/>
      <c r="BD1740" s="300"/>
      <c r="BE1740" s="300"/>
      <c r="BF1740" s="300"/>
      <c r="BG1740" s="300"/>
      <c r="BH1740" s="300"/>
      <c r="BI1740" s="300"/>
      <c r="BJ1740" s="300"/>
      <c r="BK1740" s="300"/>
      <c r="BL1740" s="300"/>
      <c r="BM1740" s="300"/>
      <c r="BN1740" s="300"/>
      <c r="BO1740" s="300"/>
      <c r="BP1740" s="300"/>
      <c r="BQ1740" s="300"/>
      <c r="BR1740" s="300"/>
      <c r="BS1740" s="300"/>
      <c r="BT1740" s="300"/>
      <c r="BU1740" s="300"/>
      <c r="BV1740" s="300"/>
      <c r="BW1740" s="300"/>
      <c r="BX1740" s="300"/>
      <c r="BY1740" s="300"/>
      <c r="BZ1740" s="300"/>
      <c r="CA1740" s="300"/>
      <c r="CB1740" s="300"/>
      <c r="CC1740" s="300"/>
      <c r="CD1740" s="300"/>
      <c r="CE1740" s="300"/>
      <c r="CF1740" s="300"/>
      <c r="CG1740" s="300"/>
      <c r="CH1740" s="300"/>
      <c r="CI1740" s="300"/>
      <c r="CJ1740" s="300"/>
      <c r="CK1740" s="300"/>
      <c r="CL1740" s="300"/>
      <c r="CM1740" s="300"/>
    </row>
    <row r="1741" spans="1:91" s="245" customFormat="1" x14ac:dyDescent="0.2">
      <c r="A1741" s="299"/>
      <c r="B1741" s="299"/>
      <c r="C1741" s="133"/>
      <c r="D1741" s="134"/>
      <c r="E1741" s="135"/>
      <c r="F1741" s="300"/>
      <c r="G1741" s="300"/>
      <c r="H1741" s="137"/>
      <c r="I1741" s="300"/>
      <c r="J1741" s="138"/>
      <c r="K1741" s="300"/>
      <c r="L1741" s="139"/>
      <c r="M1741" s="300"/>
      <c r="N1741" s="134"/>
      <c r="O1741" s="300"/>
      <c r="P1741" s="300"/>
      <c r="Q1741" s="300"/>
      <c r="R1741" s="300"/>
      <c r="S1741" s="300"/>
      <c r="T1741" s="300"/>
      <c r="U1741" s="300"/>
      <c r="V1741" s="300"/>
      <c r="W1741" s="300"/>
      <c r="X1741" s="300"/>
      <c r="Y1741" s="300"/>
      <c r="Z1741" s="300"/>
      <c r="AA1741" s="300"/>
      <c r="AB1741" s="300"/>
      <c r="AC1741" s="300"/>
      <c r="AD1741" s="300"/>
      <c r="AE1741" s="300"/>
      <c r="AF1741" s="300"/>
      <c r="AG1741" s="300"/>
      <c r="AH1741" s="300"/>
      <c r="AI1741" s="300"/>
      <c r="AJ1741" s="300"/>
      <c r="AK1741" s="300"/>
      <c r="AL1741" s="300"/>
      <c r="AM1741" s="300"/>
      <c r="AN1741" s="300"/>
      <c r="AO1741" s="300"/>
      <c r="AP1741" s="300"/>
      <c r="AQ1741" s="300"/>
      <c r="AR1741" s="300"/>
      <c r="AS1741" s="300"/>
      <c r="AT1741" s="300"/>
      <c r="AU1741" s="300"/>
      <c r="AV1741" s="300"/>
      <c r="AW1741" s="300"/>
      <c r="AX1741" s="300"/>
      <c r="AY1741" s="300"/>
      <c r="AZ1741" s="300"/>
      <c r="BA1741" s="300"/>
      <c r="BB1741" s="300"/>
      <c r="BC1741" s="300"/>
      <c r="BD1741" s="300"/>
      <c r="BE1741" s="300"/>
      <c r="BF1741" s="300"/>
      <c r="BG1741" s="300"/>
      <c r="BH1741" s="300"/>
      <c r="BI1741" s="300"/>
      <c r="BJ1741" s="300"/>
      <c r="BK1741" s="300"/>
      <c r="BL1741" s="300"/>
      <c r="BM1741" s="300"/>
      <c r="BN1741" s="300"/>
      <c r="BO1741" s="300"/>
      <c r="BP1741" s="300"/>
      <c r="BQ1741" s="300"/>
      <c r="BR1741" s="300"/>
      <c r="BS1741" s="300"/>
      <c r="BT1741" s="300"/>
      <c r="BU1741" s="300"/>
      <c r="BV1741" s="300"/>
      <c r="BW1741" s="300"/>
      <c r="BX1741" s="300"/>
      <c r="BY1741" s="300"/>
      <c r="BZ1741" s="300"/>
      <c r="CA1741" s="300"/>
      <c r="CB1741" s="300"/>
      <c r="CC1741" s="300"/>
      <c r="CD1741" s="300"/>
      <c r="CE1741" s="300"/>
      <c r="CF1741" s="300"/>
      <c r="CG1741" s="300"/>
      <c r="CH1741" s="300"/>
      <c r="CI1741" s="300"/>
      <c r="CJ1741" s="300"/>
      <c r="CK1741" s="300"/>
      <c r="CL1741" s="300"/>
      <c r="CM1741" s="300"/>
    </row>
    <row r="1742" spans="1:91" s="245" customFormat="1" x14ac:dyDescent="0.2">
      <c r="A1742" s="299"/>
      <c r="B1742" s="299"/>
      <c r="C1742" s="133"/>
      <c r="D1742" s="134"/>
      <c r="E1742" s="135"/>
      <c r="F1742" s="300"/>
      <c r="G1742" s="300"/>
      <c r="H1742" s="137"/>
      <c r="I1742" s="300"/>
      <c r="J1742" s="138"/>
      <c r="K1742" s="300"/>
      <c r="L1742" s="139"/>
      <c r="M1742" s="300"/>
      <c r="N1742" s="134"/>
      <c r="O1742" s="300"/>
      <c r="P1742" s="300"/>
      <c r="Q1742" s="300"/>
      <c r="R1742" s="300"/>
      <c r="S1742" s="300"/>
      <c r="T1742" s="300"/>
      <c r="U1742" s="300"/>
      <c r="V1742" s="300"/>
      <c r="W1742" s="300"/>
      <c r="X1742" s="300"/>
      <c r="Y1742" s="300"/>
      <c r="Z1742" s="300"/>
      <c r="AA1742" s="300"/>
      <c r="AB1742" s="300"/>
      <c r="AC1742" s="300"/>
      <c r="AD1742" s="300"/>
      <c r="AE1742" s="300"/>
      <c r="AF1742" s="300"/>
      <c r="AG1742" s="300"/>
      <c r="AH1742" s="300"/>
      <c r="AI1742" s="300"/>
      <c r="AJ1742" s="300"/>
      <c r="AK1742" s="300"/>
      <c r="AL1742" s="300"/>
      <c r="AM1742" s="300"/>
      <c r="AN1742" s="300"/>
      <c r="AO1742" s="300"/>
      <c r="AP1742" s="300"/>
      <c r="AQ1742" s="300"/>
      <c r="AR1742" s="300"/>
      <c r="AS1742" s="300"/>
      <c r="AT1742" s="300"/>
      <c r="AU1742" s="300"/>
      <c r="AV1742" s="300"/>
      <c r="AW1742" s="300"/>
      <c r="AX1742" s="300"/>
      <c r="AY1742" s="300"/>
      <c r="AZ1742" s="300"/>
      <c r="BA1742" s="300"/>
      <c r="BB1742" s="300"/>
      <c r="BC1742" s="300"/>
      <c r="BD1742" s="300"/>
      <c r="BE1742" s="300"/>
      <c r="BF1742" s="300"/>
      <c r="BG1742" s="300"/>
      <c r="BH1742" s="300"/>
      <c r="BI1742" s="300"/>
      <c r="BJ1742" s="300"/>
      <c r="BK1742" s="300"/>
      <c r="BL1742" s="300"/>
      <c r="BM1742" s="300"/>
      <c r="BN1742" s="300"/>
      <c r="BO1742" s="300"/>
      <c r="BP1742" s="300"/>
      <c r="BQ1742" s="300"/>
      <c r="BR1742" s="300"/>
      <c r="BS1742" s="300"/>
      <c r="BT1742" s="300"/>
      <c r="BU1742" s="300"/>
      <c r="BV1742" s="300"/>
      <c r="BW1742" s="300"/>
      <c r="BX1742" s="300"/>
      <c r="BY1742" s="300"/>
      <c r="BZ1742" s="300"/>
      <c r="CA1742" s="300"/>
      <c r="CB1742" s="300"/>
      <c r="CC1742" s="300"/>
      <c r="CD1742" s="300"/>
      <c r="CE1742" s="300"/>
      <c r="CF1742" s="300"/>
      <c r="CG1742" s="300"/>
      <c r="CH1742" s="300"/>
      <c r="CI1742" s="300"/>
      <c r="CJ1742" s="300"/>
      <c r="CK1742" s="300"/>
      <c r="CL1742" s="300"/>
      <c r="CM1742" s="300"/>
    </row>
    <row r="1743" spans="1:91" s="245" customFormat="1" x14ac:dyDescent="0.2">
      <c r="A1743" s="299"/>
      <c r="B1743" s="299"/>
      <c r="C1743" s="133"/>
      <c r="D1743" s="134"/>
      <c r="E1743" s="135"/>
      <c r="F1743" s="300"/>
      <c r="G1743" s="300"/>
      <c r="H1743" s="137"/>
      <c r="I1743" s="300"/>
      <c r="J1743" s="138"/>
      <c r="K1743" s="300"/>
      <c r="L1743" s="139"/>
      <c r="M1743" s="300"/>
      <c r="N1743" s="134"/>
      <c r="O1743" s="300"/>
      <c r="P1743" s="300"/>
      <c r="Q1743" s="300"/>
      <c r="R1743" s="300"/>
      <c r="S1743" s="300"/>
      <c r="T1743" s="300"/>
      <c r="U1743" s="300"/>
      <c r="V1743" s="300"/>
      <c r="W1743" s="300"/>
      <c r="X1743" s="300"/>
      <c r="Y1743" s="300"/>
      <c r="Z1743" s="300"/>
      <c r="AA1743" s="300"/>
      <c r="AB1743" s="300"/>
      <c r="AC1743" s="300"/>
      <c r="AD1743" s="300"/>
      <c r="AE1743" s="300"/>
      <c r="AF1743" s="300"/>
      <c r="AG1743" s="300"/>
      <c r="AH1743" s="300"/>
      <c r="AI1743" s="300"/>
      <c r="AJ1743" s="300"/>
      <c r="AK1743" s="300"/>
      <c r="AL1743" s="300"/>
      <c r="AM1743" s="300"/>
      <c r="AN1743" s="300"/>
      <c r="AO1743" s="300"/>
      <c r="AP1743" s="300"/>
      <c r="AQ1743" s="300"/>
      <c r="AR1743" s="300"/>
      <c r="AS1743" s="300"/>
      <c r="AT1743" s="300"/>
      <c r="AU1743" s="300"/>
      <c r="AV1743" s="300"/>
      <c r="AW1743" s="300"/>
      <c r="AX1743" s="300"/>
      <c r="AY1743" s="300"/>
      <c r="AZ1743" s="300"/>
      <c r="BA1743" s="300"/>
      <c r="BB1743" s="300"/>
      <c r="BC1743" s="300"/>
      <c r="BD1743" s="300"/>
      <c r="BE1743" s="300"/>
      <c r="BF1743" s="300"/>
      <c r="BG1743" s="300"/>
      <c r="BH1743" s="300"/>
      <c r="BI1743" s="300"/>
      <c r="BJ1743" s="300"/>
      <c r="BK1743" s="300"/>
      <c r="BL1743" s="300"/>
      <c r="BM1743" s="300"/>
      <c r="BN1743" s="300"/>
      <c r="BO1743" s="300"/>
      <c r="BP1743" s="300"/>
      <c r="BQ1743" s="300"/>
      <c r="BR1743" s="300"/>
      <c r="BS1743" s="300"/>
      <c r="BT1743" s="300"/>
      <c r="BU1743" s="300"/>
      <c r="BV1743" s="300"/>
      <c r="BW1743" s="300"/>
      <c r="BX1743" s="300"/>
      <c r="BY1743" s="300"/>
      <c r="BZ1743" s="300"/>
      <c r="CA1743" s="300"/>
      <c r="CB1743" s="300"/>
      <c r="CC1743" s="300"/>
      <c r="CD1743" s="300"/>
      <c r="CE1743" s="300"/>
      <c r="CF1743" s="300"/>
      <c r="CG1743" s="300"/>
      <c r="CH1743" s="300"/>
      <c r="CI1743" s="300"/>
      <c r="CJ1743" s="300"/>
      <c r="CK1743" s="300"/>
      <c r="CL1743" s="300"/>
      <c r="CM1743" s="300"/>
    </row>
    <row r="1744" spans="1:91" s="245" customFormat="1" x14ac:dyDescent="0.2">
      <c r="A1744" s="299"/>
      <c r="B1744" s="299"/>
      <c r="C1744" s="133"/>
      <c r="D1744" s="134"/>
      <c r="E1744" s="135"/>
      <c r="F1744" s="300"/>
      <c r="G1744" s="300"/>
      <c r="H1744" s="137"/>
      <c r="I1744" s="300"/>
      <c r="J1744" s="138"/>
      <c r="K1744" s="300"/>
      <c r="L1744" s="139"/>
      <c r="M1744" s="300"/>
      <c r="N1744" s="134"/>
      <c r="O1744" s="300"/>
      <c r="P1744" s="300"/>
      <c r="Q1744" s="300"/>
      <c r="R1744" s="300"/>
      <c r="S1744" s="300"/>
      <c r="T1744" s="300"/>
      <c r="U1744" s="300"/>
      <c r="V1744" s="300"/>
      <c r="W1744" s="300"/>
      <c r="X1744" s="300"/>
      <c r="Y1744" s="300"/>
      <c r="Z1744" s="300"/>
      <c r="AA1744" s="300"/>
      <c r="AB1744" s="300"/>
      <c r="AC1744" s="300"/>
      <c r="AD1744" s="300"/>
      <c r="AE1744" s="300"/>
      <c r="AF1744" s="300"/>
      <c r="AG1744" s="300"/>
      <c r="AH1744" s="300"/>
      <c r="AI1744" s="300"/>
      <c r="AJ1744" s="300"/>
      <c r="AK1744" s="300"/>
      <c r="AL1744" s="300"/>
      <c r="AM1744" s="300"/>
      <c r="AN1744" s="300"/>
      <c r="AO1744" s="300"/>
      <c r="AP1744" s="300"/>
      <c r="AQ1744" s="300"/>
      <c r="AR1744" s="300"/>
      <c r="AS1744" s="300"/>
      <c r="AT1744" s="300"/>
      <c r="AU1744" s="300"/>
      <c r="AV1744" s="300"/>
      <c r="AW1744" s="300"/>
      <c r="AX1744" s="300"/>
      <c r="AY1744" s="300"/>
      <c r="AZ1744" s="300"/>
      <c r="BA1744" s="300"/>
      <c r="BB1744" s="300"/>
      <c r="BC1744" s="300"/>
      <c r="BD1744" s="300"/>
      <c r="BE1744" s="300"/>
      <c r="BF1744" s="300"/>
      <c r="BG1744" s="300"/>
      <c r="BH1744" s="300"/>
      <c r="BI1744" s="300"/>
      <c r="BJ1744" s="300"/>
      <c r="BK1744" s="300"/>
      <c r="BL1744" s="300"/>
      <c r="BM1744" s="300"/>
      <c r="BN1744" s="300"/>
      <c r="BO1744" s="300"/>
      <c r="BP1744" s="300"/>
      <c r="BQ1744" s="300"/>
      <c r="BR1744" s="300"/>
      <c r="BS1744" s="300"/>
      <c r="BT1744" s="300"/>
      <c r="BU1744" s="300"/>
      <c r="BV1744" s="300"/>
      <c r="BW1744" s="300"/>
      <c r="BX1744" s="300"/>
      <c r="BY1744" s="300"/>
      <c r="BZ1744" s="300"/>
      <c r="CA1744" s="300"/>
      <c r="CB1744" s="300"/>
      <c r="CC1744" s="300"/>
      <c r="CD1744" s="300"/>
      <c r="CE1744" s="300"/>
      <c r="CF1744" s="300"/>
      <c r="CG1744" s="300"/>
      <c r="CH1744" s="300"/>
      <c r="CI1744" s="300"/>
      <c r="CJ1744" s="300"/>
      <c r="CK1744" s="300"/>
      <c r="CL1744" s="300"/>
      <c r="CM1744" s="300"/>
    </row>
    <row r="1745" spans="1:91" s="245" customFormat="1" x14ac:dyDescent="0.2">
      <c r="A1745" s="299"/>
      <c r="B1745" s="299"/>
      <c r="C1745" s="133"/>
      <c r="D1745" s="134"/>
      <c r="E1745" s="135"/>
      <c r="F1745" s="300"/>
      <c r="G1745" s="300"/>
      <c r="H1745" s="137"/>
      <c r="I1745" s="300"/>
      <c r="J1745" s="138"/>
      <c r="K1745" s="300"/>
      <c r="L1745" s="139"/>
      <c r="M1745" s="300"/>
      <c r="N1745" s="134"/>
      <c r="O1745" s="300"/>
      <c r="P1745" s="300"/>
      <c r="Q1745" s="152"/>
      <c r="R1745" s="300"/>
      <c r="S1745" s="300"/>
      <c r="T1745" s="300"/>
      <c r="U1745" s="300"/>
      <c r="V1745" s="300"/>
      <c r="W1745" s="300"/>
      <c r="X1745" s="300"/>
      <c r="Y1745" s="300"/>
      <c r="Z1745" s="300"/>
      <c r="AA1745" s="300"/>
      <c r="AB1745" s="300"/>
      <c r="AC1745" s="300"/>
      <c r="AD1745" s="300"/>
      <c r="AE1745" s="300"/>
      <c r="AF1745" s="300"/>
      <c r="AG1745" s="300"/>
      <c r="AH1745" s="300"/>
      <c r="AI1745" s="300"/>
      <c r="AJ1745" s="300"/>
      <c r="AK1745" s="300"/>
      <c r="AL1745" s="300"/>
      <c r="AM1745" s="300"/>
      <c r="AN1745" s="300"/>
      <c r="AO1745" s="300"/>
      <c r="AP1745" s="300"/>
      <c r="AQ1745" s="300"/>
      <c r="AR1745" s="300"/>
      <c r="AS1745" s="300"/>
      <c r="AT1745" s="300"/>
      <c r="AU1745" s="300"/>
      <c r="AV1745" s="300"/>
      <c r="AW1745" s="300"/>
      <c r="AX1745" s="300"/>
      <c r="AY1745" s="300"/>
      <c r="AZ1745" s="300"/>
      <c r="BA1745" s="300"/>
      <c r="BB1745" s="300"/>
      <c r="BC1745" s="300"/>
      <c r="BD1745" s="300"/>
      <c r="BE1745" s="300"/>
      <c r="BF1745" s="300"/>
      <c r="BG1745" s="300"/>
      <c r="BH1745" s="300"/>
      <c r="BI1745" s="300"/>
      <c r="BJ1745" s="300"/>
      <c r="BK1745" s="300"/>
      <c r="BL1745" s="300"/>
      <c r="BM1745" s="300"/>
      <c r="BN1745" s="300"/>
      <c r="BO1745" s="300"/>
      <c r="BP1745" s="300"/>
      <c r="BQ1745" s="300"/>
      <c r="BR1745" s="300"/>
      <c r="BS1745" s="300"/>
      <c r="BT1745" s="300"/>
      <c r="BU1745" s="300"/>
      <c r="BV1745" s="300"/>
      <c r="BW1745" s="300"/>
      <c r="BX1745" s="300"/>
      <c r="BY1745" s="300"/>
      <c r="BZ1745" s="300"/>
      <c r="CA1745" s="300"/>
      <c r="CB1745" s="300"/>
      <c r="CC1745" s="300"/>
      <c r="CD1745" s="300"/>
      <c r="CE1745" s="300"/>
      <c r="CF1745" s="300"/>
      <c r="CG1745" s="300"/>
      <c r="CH1745" s="300"/>
      <c r="CI1745" s="300"/>
      <c r="CJ1745" s="300"/>
      <c r="CK1745" s="300"/>
      <c r="CL1745" s="300"/>
      <c r="CM1745" s="300"/>
    </row>
    <row r="1746" spans="1:91" s="245" customFormat="1" x14ac:dyDescent="0.2">
      <c r="A1746" s="299"/>
      <c r="B1746" s="299"/>
      <c r="C1746" s="133"/>
      <c r="D1746" s="134"/>
      <c r="E1746" s="135"/>
      <c r="F1746" s="300"/>
      <c r="G1746" s="300"/>
      <c r="H1746" s="137"/>
      <c r="I1746" s="300"/>
      <c r="J1746" s="138"/>
      <c r="K1746" s="300"/>
      <c r="L1746" s="139"/>
      <c r="M1746" s="300"/>
      <c r="N1746" s="134"/>
      <c r="O1746" s="300"/>
      <c r="P1746" s="300"/>
      <c r="Q1746" s="300"/>
      <c r="R1746" s="300"/>
      <c r="S1746" s="300"/>
      <c r="T1746" s="300"/>
      <c r="U1746" s="300"/>
      <c r="V1746" s="300"/>
      <c r="W1746" s="300"/>
      <c r="X1746" s="300"/>
      <c r="Y1746" s="300"/>
      <c r="Z1746" s="300"/>
      <c r="AA1746" s="300"/>
      <c r="AB1746" s="300"/>
      <c r="AC1746" s="300"/>
      <c r="AD1746" s="300"/>
      <c r="AE1746" s="300"/>
      <c r="AF1746" s="300"/>
      <c r="AG1746" s="300"/>
      <c r="AH1746" s="300"/>
      <c r="AI1746" s="300"/>
      <c r="AJ1746" s="300"/>
      <c r="AK1746" s="300"/>
      <c r="AL1746" s="300"/>
      <c r="AM1746" s="300"/>
      <c r="AN1746" s="300"/>
      <c r="AO1746" s="300"/>
      <c r="AP1746" s="300"/>
      <c r="AQ1746" s="300"/>
      <c r="AR1746" s="300"/>
      <c r="AS1746" s="300"/>
      <c r="AT1746" s="300"/>
      <c r="AU1746" s="300"/>
      <c r="AV1746" s="300"/>
      <c r="AW1746" s="300"/>
      <c r="AX1746" s="300"/>
      <c r="AY1746" s="300"/>
      <c r="AZ1746" s="300"/>
      <c r="BA1746" s="300"/>
      <c r="BB1746" s="300"/>
      <c r="BC1746" s="300"/>
      <c r="BD1746" s="300"/>
      <c r="BE1746" s="300"/>
      <c r="BF1746" s="300"/>
      <c r="BG1746" s="300"/>
      <c r="BH1746" s="300"/>
      <c r="BI1746" s="300"/>
      <c r="BJ1746" s="300"/>
      <c r="BK1746" s="300"/>
      <c r="BL1746" s="300"/>
      <c r="BM1746" s="300"/>
      <c r="BN1746" s="300"/>
      <c r="BO1746" s="300"/>
      <c r="BP1746" s="300"/>
      <c r="BQ1746" s="300"/>
      <c r="BR1746" s="300"/>
      <c r="BS1746" s="300"/>
      <c r="BT1746" s="300"/>
      <c r="BU1746" s="300"/>
      <c r="BV1746" s="300"/>
      <c r="BW1746" s="300"/>
      <c r="BX1746" s="300"/>
      <c r="BY1746" s="300"/>
      <c r="BZ1746" s="300"/>
      <c r="CA1746" s="300"/>
      <c r="CB1746" s="300"/>
      <c r="CC1746" s="300"/>
      <c r="CD1746" s="300"/>
      <c r="CE1746" s="300"/>
      <c r="CF1746" s="300"/>
      <c r="CG1746" s="300"/>
      <c r="CH1746" s="300"/>
      <c r="CI1746" s="300"/>
      <c r="CJ1746" s="300"/>
      <c r="CK1746" s="300"/>
      <c r="CL1746" s="300"/>
      <c r="CM1746" s="300"/>
    </row>
    <row r="1747" spans="1:91" s="245" customFormat="1" x14ac:dyDescent="0.2">
      <c r="A1747" s="299"/>
      <c r="B1747" s="299"/>
      <c r="C1747" s="133"/>
      <c r="D1747" s="134"/>
      <c r="E1747" s="135"/>
      <c r="F1747" s="300"/>
      <c r="G1747" s="300"/>
      <c r="H1747" s="137"/>
      <c r="I1747" s="300"/>
      <c r="J1747" s="138"/>
      <c r="K1747" s="300"/>
      <c r="L1747" s="139"/>
      <c r="M1747" s="300"/>
      <c r="N1747" s="134"/>
      <c r="O1747" s="300"/>
      <c r="P1747" s="300"/>
      <c r="Q1747" s="300"/>
      <c r="R1747" s="300"/>
      <c r="S1747" s="300"/>
      <c r="T1747" s="300"/>
      <c r="U1747" s="300"/>
      <c r="V1747" s="300"/>
      <c r="W1747" s="300"/>
      <c r="X1747" s="300"/>
      <c r="Y1747" s="300"/>
      <c r="Z1747" s="300"/>
      <c r="AA1747" s="300"/>
      <c r="AB1747" s="300"/>
      <c r="AC1747" s="300"/>
      <c r="AD1747" s="300"/>
      <c r="AE1747" s="300"/>
      <c r="AF1747" s="300"/>
      <c r="AG1747" s="300"/>
      <c r="AH1747" s="300"/>
      <c r="AI1747" s="300"/>
      <c r="AJ1747" s="300"/>
      <c r="AK1747" s="300"/>
      <c r="AL1747" s="300"/>
      <c r="AM1747" s="300"/>
      <c r="AN1747" s="300"/>
      <c r="AO1747" s="300"/>
      <c r="AP1747" s="300"/>
      <c r="AQ1747" s="300"/>
      <c r="AR1747" s="300"/>
      <c r="AS1747" s="300"/>
      <c r="AT1747" s="300"/>
      <c r="AU1747" s="300"/>
      <c r="AV1747" s="300"/>
      <c r="AW1747" s="300"/>
      <c r="AX1747" s="300"/>
      <c r="AY1747" s="300"/>
      <c r="AZ1747" s="300"/>
      <c r="BA1747" s="300"/>
      <c r="BB1747" s="300"/>
      <c r="BC1747" s="300"/>
      <c r="BD1747" s="300"/>
      <c r="BE1747" s="300"/>
      <c r="BF1747" s="300"/>
      <c r="BG1747" s="300"/>
      <c r="BH1747" s="300"/>
      <c r="BI1747" s="300"/>
      <c r="BJ1747" s="300"/>
      <c r="BK1747" s="300"/>
      <c r="BL1747" s="300"/>
      <c r="BM1747" s="300"/>
      <c r="BN1747" s="300"/>
      <c r="BO1747" s="300"/>
      <c r="BP1747" s="300"/>
      <c r="BQ1747" s="300"/>
      <c r="BR1747" s="300"/>
      <c r="BS1747" s="300"/>
      <c r="BT1747" s="300"/>
      <c r="BU1747" s="300"/>
      <c r="BV1747" s="300"/>
      <c r="BW1747" s="300"/>
      <c r="BX1747" s="300"/>
      <c r="BY1747" s="300"/>
      <c r="BZ1747" s="300"/>
      <c r="CA1747" s="300"/>
      <c r="CB1747" s="300"/>
      <c r="CC1747" s="300"/>
      <c r="CD1747" s="300"/>
      <c r="CE1747" s="300"/>
      <c r="CF1747" s="300"/>
      <c r="CG1747" s="300"/>
      <c r="CH1747" s="300"/>
      <c r="CI1747" s="300"/>
      <c r="CJ1747" s="300"/>
      <c r="CK1747" s="300"/>
      <c r="CL1747" s="300"/>
      <c r="CM1747" s="300"/>
    </row>
    <row r="1748" spans="1:91" s="245" customFormat="1" x14ac:dyDescent="0.2">
      <c r="A1748" s="299"/>
      <c r="B1748" s="299"/>
      <c r="C1748" s="133"/>
      <c r="D1748" s="134"/>
      <c r="E1748" s="135"/>
      <c r="F1748" s="300"/>
      <c r="G1748" s="300"/>
      <c r="H1748" s="137"/>
      <c r="I1748" s="300"/>
      <c r="J1748" s="138"/>
      <c r="K1748" s="300"/>
      <c r="L1748" s="139"/>
      <c r="M1748" s="300"/>
      <c r="N1748" s="134"/>
      <c r="O1748" s="300"/>
      <c r="P1748" s="300"/>
      <c r="Q1748" s="300"/>
      <c r="R1748" s="300"/>
      <c r="S1748" s="300"/>
      <c r="T1748" s="300"/>
      <c r="U1748" s="300"/>
      <c r="V1748" s="300"/>
      <c r="W1748" s="300"/>
      <c r="X1748" s="300"/>
      <c r="Y1748" s="300"/>
      <c r="Z1748" s="300"/>
      <c r="AA1748" s="300"/>
      <c r="AB1748" s="300"/>
      <c r="AC1748" s="300"/>
      <c r="AD1748" s="300"/>
      <c r="AE1748" s="300"/>
      <c r="AF1748" s="300"/>
      <c r="AG1748" s="300"/>
      <c r="AH1748" s="300"/>
      <c r="AI1748" s="300"/>
      <c r="AJ1748" s="300"/>
      <c r="AK1748" s="300"/>
      <c r="AL1748" s="300"/>
      <c r="AM1748" s="300"/>
      <c r="AN1748" s="300"/>
      <c r="AO1748" s="300"/>
      <c r="AP1748" s="300"/>
      <c r="AQ1748" s="300"/>
      <c r="AR1748" s="300"/>
      <c r="AS1748" s="300"/>
      <c r="AT1748" s="300"/>
      <c r="AU1748" s="300"/>
      <c r="AV1748" s="300"/>
      <c r="AW1748" s="300"/>
      <c r="AX1748" s="300"/>
      <c r="AY1748" s="300"/>
      <c r="AZ1748" s="300"/>
      <c r="BA1748" s="300"/>
      <c r="BB1748" s="300"/>
      <c r="BC1748" s="300"/>
      <c r="BD1748" s="300"/>
      <c r="BE1748" s="300"/>
      <c r="BF1748" s="300"/>
      <c r="BG1748" s="300"/>
      <c r="BH1748" s="300"/>
      <c r="BI1748" s="300"/>
      <c r="BJ1748" s="300"/>
      <c r="BK1748" s="300"/>
      <c r="BL1748" s="300"/>
      <c r="BM1748" s="300"/>
      <c r="BN1748" s="300"/>
      <c r="BO1748" s="300"/>
      <c r="BP1748" s="300"/>
      <c r="BQ1748" s="300"/>
      <c r="BR1748" s="300"/>
      <c r="BS1748" s="300"/>
      <c r="BT1748" s="300"/>
      <c r="BU1748" s="300"/>
      <c r="BV1748" s="300"/>
      <c r="BW1748" s="300"/>
      <c r="BX1748" s="300"/>
      <c r="BY1748" s="300"/>
      <c r="BZ1748" s="300"/>
      <c r="CA1748" s="300"/>
      <c r="CB1748" s="300"/>
      <c r="CC1748" s="300"/>
      <c r="CD1748" s="300"/>
      <c r="CE1748" s="300"/>
      <c r="CF1748" s="300"/>
      <c r="CG1748" s="300"/>
      <c r="CH1748" s="300"/>
      <c r="CI1748" s="300"/>
      <c r="CJ1748" s="300"/>
      <c r="CK1748" s="300"/>
      <c r="CL1748" s="300"/>
      <c r="CM1748" s="300"/>
    </row>
    <row r="1749" spans="1:91" s="245" customFormat="1" x14ac:dyDescent="0.2">
      <c r="A1749" s="299"/>
      <c r="B1749" s="299"/>
      <c r="C1749" s="133"/>
      <c r="D1749" s="134"/>
      <c r="E1749" s="135"/>
      <c r="F1749" s="300"/>
      <c r="G1749" s="300"/>
      <c r="H1749" s="137"/>
      <c r="I1749" s="300"/>
      <c r="J1749" s="138"/>
      <c r="K1749" s="300"/>
      <c r="L1749" s="139"/>
      <c r="M1749" s="300"/>
      <c r="N1749" s="134"/>
      <c r="O1749" s="300"/>
      <c r="P1749" s="300"/>
      <c r="Q1749" s="300"/>
      <c r="R1749" s="300"/>
      <c r="S1749" s="300"/>
      <c r="T1749" s="300"/>
      <c r="U1749" s="300"/>
      <c r="V1749" s="300"/>
      <c r="W1749" s="300"/>
      <c r="X1749" s="300"/>
      <c r="Y1749" s="300"/>
      <c r="Z1749" s="300"/>
      <c r="AA1749" s="300"/>
      <c r="AB1749" s="300"/>
      <c r="AC1749" s="300"/>
      <c r="AD1749" s="300"/>
      <c r="AE1749" s="300"/>
      <c r="AF1749" s="300"/>
      <c r="AG1749" s="300"/>
      <c r="AH1749" s="300"/>
      <c r="AI1749" s="300"/>
      <c r="AJ1749" s="300"/>
      <c r="AK1749" s="300"/>
      <c r="AL1749" s="300"/>
      <c r="AM1749" s="300"/>
      <c r="AN1749" s="300"/>
      <c r="AO1749" s="300"/>
      <c r="AP1749" s="300"/>
      <c r="AQ1749" s="300"/>
      <c r="AR1749" s="300"/>
      <c r="AS1749" s="300"/>
      <c r="AT1749" s="300"/>
      <c r="AU1749" s="300"/>
      <c r="AV1749" s="300"/>
      <c r="AW1749" s="300"/>
      <c r="AX1749" s="300"/>
      <c r="AY1749" s="300"/>
      <c r="AZ1749" s="300"/>
      <c r="BA1749" s="300"/>
      <c r="BB1749" s="300"/>
      <c r="BC1749" s="300"/>
      <c r="BD1749" s="300"/>
      <c r="BE1749" s="300"/>
      <c r="BF1749" s="300"/>
      <c r="BG1749" s="300"/>
      <c r="BH1749" s="300"/>
      <c r="BI1749" s="300"/>
      <c r="BJ1749" s="300"/>
      <c r="BK1749" s="300"/>
      <c r="BL1749" s="300"/>
      <c r="BM1749" s="300"/>
      <c r="BN1749" s="300"/>
      <c r="BO1749" s="300"/>
      <c r="BP1749" s="300"/>
      <c r="BQ1749" s="300"/>
      <c r="BR1749" s="300"/>
      <c r="BS1749" s="300"/>
      <c r="BT1749" s="300"/>
      <c r="BU1749" s="300"/>
      <c r="BV1749" s="300"/>
      <c r="BW1749" s="300"/>
      <c r="BX1749" s="300"/>
      <c r="BY1749" s="300"/>
      <c r="BZ1749" s="300"/>
      <c r="CA1749" s="300"/>
      <c r="CB1749" s="300"/>
      <c r="CC1749" s="300"/>
      <c r="CD1749" s="300"/>
      <c r="CE1749" s="300"/>
      <c r="CF1749" s="300"/>
      <c r="CG1749" s="300"/>
      <c r="CH1749" s="300"/>
      <c r="CI1749" s="300"/>
      <c r="CJ1749" s="300"/>
      <c r="CK1749" s="300"/>
      <c r="CL1749" s="300"/>
      <c r="CM1749" s="300"/>
    </row>
    <row r="1750" spans="1:91" s="245" customFormat="1" x14ac:dyDescent="0.2">
      <c r="A1750" s="299"/>
      <c r="B1750" s="299"/>
      <c r="C1750" s="133"/>
      <c r="D1750" s="134"/>
      <c r="E1750" s="135"/>
      <c r="F1750" s="300"/>
      <c r="G1750" s="300"/>
      <c r="H1750" s="137"/>
      <c r="I1750" s="300"/>
      <c r="J1750" s="138"/>
      <c r="K1750" s="300"/>
      <c r="L1750" s="139"/>
      <c r="M1750" s="300"/>
      <c r="N1750" s="134"/>
      <c r="O1750" s="300"/>
      <c r="P1750" s="300"/>
      <c r="Q1750" s="300"/>
      <c r="R1750" s="300"/>
      <c r="S1750" s="300"/>
      <c r="T1750" s="300"/>
      <c r="U1750" s="300"/>
      <c r="V1750" s="300"/>
      <c r="W1750" s="300"/>
      <c r="X1750" s="300"/>
      <c r="Y1750" s="300"/>
      <c r="Z1750" s="300"/>
      <c r="AA1750" s="300"/>
      <c r="AB1750" s="300"/>
      <c r="AC1750" s="300"/>
      <c r="AD1750" s="300"/>
      <c r="AE1750" s="300"/>
      <c r="AF1750" s="300"/>
      <c r="AG1750" s="300"/>
      <c r="AH1750" s="300"/>
      <c r="AI1750" s="300"/>
      <c r="AJ1750" s="300"/>
      <c r="AK1750" s="300"/>
      <c r="AL1750" s="300"/>
      <c r="AM1750" s="300"/>
      <c r="AN1750" s="300"/>
      <c r="AO1750" s="300"/>
      <c r="AP1750" s="300"/>
      <c r="AQ1750" s="300"/>
      <c r="AR1750" s="300"/>
      <c r="AS1750" s="300"/>
      <c r="AT1750" s="300"/>
      <c r="AU1750" s="300"/>
      <c r="AV1750" s="300"/>
      <c r="AW1750" s="300"/>
      <c r="AX1750" s="300"/>
      <c r="AY1750" s="300"/>
      <c r="AZ1750" s="300"/>
      <c r="BA1750" s="300"/>
      <c r="BB1750" s="300"/>
      <c r="BC1750" s="300"/>
      <c r="BD1750" s="300"/>
      <c r="BE1750" s="300"/>
      <c r="BF1750" s="300"/>
      <c r="BG1750" s="300"/>
      <c r="BH1750" s="300"/>
      <c r="BI1750" s="300"/>
      <c r="BJ1750" s="300"/>
      <c r="BK1750" s="300"/>
      <c r="BL1750" s="300"/>
      <c r="BM1750" s="300"/>
      <c r="BN1750" s="300"/>
      <c r="BO1750" s="300"/>
      <c r="BP1750" s="300"/>
      <c r="BQ1750" s="300"/>
      <c r="BR1750" s="300"/>
      <c r="BS1750" s="300"/>
      <c r="BT1750" s="300"/>
      <c r="BU1750" s="300"/>
      <c r="BV1750" s="300"/>
      <c r="BW1750" s="300"/>
      <c r="BX1750" s="300"/>
      <c r="BY1750" s="300"/>
      <c r="BZ1750" s="300"/>
      <c r="CA1750" s="300"/>
      <c r="CB1750" s="300"/>
      <c r="CC1750" s="300"/>
      <c r="CD1750" s="300"/>
      <c r="CE1750" s="300"/>
      <c r="CF1750" s="300"/>
      <c r="CG1750" s="300"/>
      <c r="CH1750" s="300"/>
      <c r="CI1750" s="300"/>
      <c r="CJ1750" s="300"/>
      <c r="CK1750" s="300"/>
      <c r="CL1750" s="300"/>
      <c r="CM1750" s="300"/>
    </row>
    <row r="1751" spans="1:91" s="245" customFormat="1" x14ac:dyDescent="0.2">
      <c r="A1751" s="299"/>
      <c r="B1751" s="291"/>
      <c r="C1751" s="133"/>
      <c r="D1751" s="293"/>
      <c r="E1751" s="135"/>
      <c r="F1751" s="295"/>
      <c r="G1751" s="291"/>
      <c r="H1751" s="291"/>
      <c r="I1751" s="291"/>
      <c r="J1751" s="295"/>
      <c r="K1751" s="291"/>
      <c r="L1751" s="293"/>
      <c r="M1751" s="291"/>
      <c r="N1751" s="293"/>
      <c r="O1751" s="291"/>
      <c r="P1751" s="291"/>
      <c r="Q1751" s="291"/>
      <c r="R1751" s="291"/>
      <c r="S1751" s="291"/>
      <c r="T1751" s="291"/>
      <c r="U1751" s="291"/>
    </row>
    <row r="1752" spans="1:91" s="245" customFormat="1" x14ac:dyDescent="0.2">
      <c r="A1752" s="299"/>
      <c r="B1752" s="299"/>
      <c r="C1752" s="133"/>
      <c r="D1752" s="134"/>
      <c r="E1752" s="135"/>
      <c r="F1752" s="300"/>
      <c r="G1752" s="300"/>
      <c r="H1752" s="137"/>
      <c r="I1752" s="300"/>
      <c r="J1752" s="138"/>
      <c r="K1752" s="300"/>
      <c r="L1752" s="139"/>
      <c r="M1752" s="300"/>
      <c r="N1752" s="134"/>
      <c r="O1752" s="300"/>
      <c r="P1752" s="300"/>
      <c r="Q1752" s="300"/>
      <c r="R1752" s="300"/>
      <c r="S1752" s="300"/>
      <c r="T1752" s="300"/>
      <c r="U1752" s="300"/>
      <c r="V1752" s="300"/>
      <c r="W1752" s="300"/>
      <c r="X1752" s="300"/>
      <c r="Y1752" s="300"/>
      <c r="Z1752" s="300"/>
      <c r="AA1752" s="300"/>
      <c r="AB1752" s="300"/>
      <c r="AC1752" s="300"/>
      <c r="AD1752" s="300"/>
      <c r="AE1752" s="300"/>
      <c r="AF1752" s="300"/>
      <c r="AG1752" s="300"/>
      <c r="AH1752" s="300"/>
      <c r="AI1752" s="300"/>
      <c r="AJ1752" s="300"/>
      <c r="AK1752" s="300"/>
      <c r="AL1752" s="300"/>
      <c r="AM1752" s="300"/>
      <c r="AN1752" s="300"/>
      <c r="AO1752" s="300"/>
      <c r="AP1752" s="300"/>
      <c r="AQ1752" s="300"/>
      <c r="AR1752" s="300"/>
      <c r="AS1752" s="300"/>
      <c r="AT1752" s="300"/>
      <c r="AU1752" s="300"/>
      <c r="AV1752" s="300"/>
      <c r="AW1752" s="300"/>
      <c r="AX1752" s="300"/>
      <c r="AY1752" s="300"/>
      <c r="AZ1752" s="300"/>
      <c r="BA1752" s="300"/>
      <c r="BB1752" s="300"/>
      <c r="BC1752" s="300"/>
      <c r="BD1752" s="300"/>
      <c r="BE1752" s="300"/>
      <c r="BF1752" s="300"/>
      <c r="BG1752" s="300"/>
      <c r="BH1752" s="300"/>
      <c r="BI1752" s="300"/>
      <c r="BJ1752" s="300"/>
      <c r="BK1752" s="300"/>
      <c r="BL1752" s="300"/>
      <c r="BM1752" s="300"/>
      <c r="BN1752" s="300"/>
      <c r="BO1752" s="300"/>
      <c r="BP1752" s="300"/>
      <c r="BQ1752" s="300"/>
      <c r="BR1752" s="300"/>
      <c r="BS1752" s="300"/>
      <c r="BT1752" s="300"/>
      <c r="BU1752" s="300"/>
      <c r="BV1752" s="300"/>
      <c r="BW1752" s="300"/>
      <c r="BX1752" s="300"/>
      <c r="BY1752" s="300"/>
      <c r="BZ1752" s="300"/>
      <c r="CA1752" s="300"/>
      <c r="CB1752" s="300"/>
      <c r="CC1752" s="300"/>
      <c r="CD1752" s="300"/>
      <c r="CE1752" s="300"/>
      <c r="CF1752" s="300"/>
      <c r="CG1752" s="300"/>
      <c r="CH1752" s="300"/>
      <c r="CI1752" s="300"/>
      <c r="CJ1752" s="300"/>
      <c r="CK1752" s="300"/>
      <c r="CL1752" s="300"/>
      <c r="CM1752" s="300"/>
    </row>
    <row r="1753" spans="1:91" s="245" customFormat="1" x14ac:dyDescent="0.2">
      <c r="A1753" s="299"/>
      <c r="B1753" s="299"/>
      <c r="C1753" s="133"/>
      <c r="D1753" s="134"/>
      <c r="E1753" s="135"/>
      <c r="F1753" s="300"/>
      <c r="G1753" s="300"/>
      <c r="H1753" s="137"/>
      <c r="I1753" s="300"/>
      <c r="J1753" s="138"/>
      <c r="K1753" s="300"/>
      <c r="L1753" s="139"/>
      <c r="M1753" s="300"/>
      <c r="N1753" s="134"/>
      <c r="O1753" s="300"/>
      <c r="P1753" s="300"/>
      <c r="Q1753" s="300"/>
      <c r="R1753" s="300"/>
      <c r="S1753" s="300"/>
      <c r="T1753" s="300"/>
      <c r="U1753" s="300"/>
      <c r="V1753" s="300"/>
      <c r="W1753" s="300"/>
      <c r="X1753" s="300"/>
      <c r="Y1753" s="300"/>
      <c r="Z1753" s="300"/>
      <c r="AA1753" s="300"/>
      <c r="AB1753" s="300"/>
      <c r="AC1753" s="300"/>
      <c r="AD1753" s="300"/>
      <c r="AE1753" s="300"/>
      <c r="AF1753" s="300"/>
      <c r="AG1753" s="300"/>
      <c r="AH1753" s="300"/>
      <c r="AI1753" s="300"/>
      <c r="AJ1753" s="300"/>
      <c r="AK1753" s="300"/>
      <c r="AL1753" s="300"/>
      <c r="AM1753" s="300"/>
      <c r="AN1753" s="300"/>
      <c r="AO1753" s="300"/>
      <c r="AP1753" s="300"/>
      <c r="AQ1753" s="300"/>
      <c r="AR1753" s="300"/>
      <c r="AS1753" s="300"/>
      <c r="AT1753" s="300"/>
      <c r="AU1753" s="300"/>
      <c r="AV1753" s="300"/>
      <c r="AW1753" s="300"/>
      <c r="AX1753" s="300"/>
      <c r="AY1753" s="300"/>
      <c r="AZ1753" s="300"/>
      <c r="BA1753" s="300"/>
      <c r="BB1753" s="300"/>
      <c r="BC1753" s="300"/>
      <c r="BD1753" s="300"/>
      <c r="BE1753" s="300"/>
      <c r="BF1753" s="300"/>
      <c r="BG1753" s="300"/>
      <c r="BH1753" s="300"/>
      <c r="BI1753" s="300"/>
      <c r="BJ1753" s="300"/>
      <c r="BK1753" s="300"/>
      <c r="BL1753" s="300"/>
      <c r="BM1753" s="300"/>
      <c r="BN1753" s="300"/>
      <c r="BO1753" s="300"/>
      <c r="BP1753" s="300"/>
      <c r="BQ1753" s="300"/>
      <c r="BR1753" s="300"/>
      <c r="BS1753" s="300"/>
      <c r="BT1753" s="300"/>
      <c r="BU1753" s="300"/>
      <c r="BV1753" s="300"/>
      <c r="BW1753" s="300"/>
      <c r="BX1753" s="300"/>
      <c r="BY1753" s="300"/>
      <c r="BZ1753" s="300"/>
      <c r="CA1753" s="300"/>
      <c r="CB1753" s="300"/>
      <c r="CC1753" s="300"/>
      <c r="CD1753" s="300"/>
      <c r="CE1753" s="300"/>
      <c r="CF1753" s="300"/>
      <c r="CG1753" s="300"/>
      <c r="CH1753" s="300"/>
      <c r="CI1753" s="300"/>
      <c r="CJ1753" s="300"/>
      <c r="CK1753" s="300"/>
      <c r="CL1753" s="300"/>
      <c r="CM1753" s="300"/>
    </row>
    <row r="1754" spans="1:91" s="245" customFormat="1" x14ac:dyDescent="0.2">
      <c r="A1754" s="299"/>
      <c r="B1754" s="299"/>
      <c r="C1754" s="133"/>
      <c r="D1754" s="134"/>
      <c r="E1754" s="135"/>
      <c r="F1754" s="300"/>
      <c r="G1754" s="300"/>
      <c r="H1754" s="137"/>
      <c r="I1754" s="300"/>
      <c r="J1754" s="138"/>
      <c r="K1754" s="300"/>
      <c r="L1754" s="139"/>
      <c r="M1754" s="300"/>
      <c r="N1754" s="134"/>
      <c r="O1754" s="300"/>
      <c r="P1754" s="300"/>
      <c r="Q1754" s="300"/>
      <c r="R1754" s="300"/>
      <c r="S1754" s="300"/>
      <c r="T1754" s="300"/>
      <c r="U1754" s="300"/>
      <c r="V1754" s="300"/>
      <c r="W1754" s="300"/>
      <c r="X1754" s="300"/>
      <c r="Y1754" s="300"/>
      <c r="Z1754" s="300"/>
      <c r="AA1754" s="300"/>
      <c r="AB1754" s="300"/>
      <c r="AC1754" s="300"/>
      <c r="AD1754" s="300"/>
      <c r="AE1754" s="300"/>
      <c r="AF1754" s="300"/>
      <c r="AG1754" s="300"/>
      <c r="AH1754" s="300"/>
      <c r="AI1754" s="300"/>
      <c r="AJ1754" s="300"/>
      <c r="AK1754" s="300"/>
      <c r="AL1754" s="300"/>
      <c r="AM1754" s="300"/>
      <c r="AN1754" s="300"/>
      <c r="AO1754" s="300"/>
      <c r="AP1754" s="300"/>
      <c r="AQ1754" s="300"/>
      <c r="AR1754" s="300"/>
      <c r="AS1754" s="300"/>
      <c r="AT1754" s="300"/>
      <c r="AU1754" s="300"/>
      <c r="AV1754" s="300"/>
      <c r="AW1754" s="300"/>
      <c r="AX1754" s="300"/>
      <c r="AY1754" s="300"/>
      <c r="AZ1754" s="300"/>
      <c r="BA1754" s="300"/>
      <c r="BB1754" s="300"/>
      <c r="BC1754" s="300"/>
      <c r="BD1754" s="300"/>
      <c r="BE1754" s="300"/>
      <c r="BF1754" s="300"/>
      <c r="BG1754" s="300"/>
      <c r="BH1754" s="300"/>
      <c r="BI1754" s="300"/>
      <c r="BJ1754" s="300"/>
      <c r="BK1754" s="300"/>
      <c r="BL1754" s="300"/>
      <c r="BM1754" s="300"/>
      <c r="BN1754" s="300"/>
      <c r="BO1754" s="300"/>
      <c r="BP1754" s="300"/>
      <c r="BQ1754" s="300"/>
      <c r="BR1754" s="300"/>
      <c r="BS1754" s="300"/>
      <c r="BT1754" s="300"/>
      <c r="BU1754" s="300"/>
      <c r="BV1754" s="300"/>
      <c r="BW1754" s="300"/>
      <c r="BX1754" s="300"/>
      <c r="BY1754" s="300"/>
      <c r="BZ1754" s="300"/>
      <c r="CA1754" s="300"/>
      <c r="CB1754" s="300"/>
      <c r="CC1754" s="300"/>
      <c r="CD1754" s="300"/>
      <c r="CE1754" s="300"/>
      <c r="CF1754" s="300"/>
      <c r="CG1754" s="300"/>
      <c r="CH1754" s="300"/>
      <c r="CI1754" s="300"/>
      <c r="CJ1754" s="300"/>
      <c r="CK1754" s="300"/>
      <c r="CL1754" s="300"/>
      <c r="CM1754" s="300"/>
    </row>
    <row r="1755" spans="1:91" s="245" customFormat="1" x14ac:dyDescent="0.2">
      <c r="A1755" s="299"/>
      <c r="B1755" s="299"/>
      <c r="C1755" s="133"/>
      <c r="D1755" s="134"/>
      <c r="E1755" s="135"/>
      <c r="F1755" s="300"/>
      <c r="G1755" s="300"/>
      <c r="H1755" s="137"/>
      <c r="I1755" s="300"/>
      <c r="J1755" s="138"/>
      <c r="K1755" s="300"/>
      <c r="L1755" s="139"/>
      <c r="M1755" s="300"/>
      <c r="N1755" s="134"/>
      <c r="O1755" s="300"/>
      <c r="P1755" s="300"/>
      <c r="Q1755" s="300"/>
      <c r="R1755" s="300"/>
      <c r="S1755" s="300"/>
      <c r="T1755" s="300"/>
      <c r="U1755" s="300"/>
      <c r="V1755" s="300"/>
      <c r="W1755" s="300"/>
      <c r="X1755" s="300"/>
      <c r="Y1755" s="300"/>
      <c r="Z1755" s="300"/>
      <c r="AA1755" s="300"/>
      <c r="AB1755" s="300"/>
      <c r="AC1755" s="300"/>
      <c r="AD1755" s="300"/>
      <c r="AE1755" s="300"/>
      <c r="AF1755" s="300"/>
      <c r="AG1755" s="300"/>
      <c r="AH1755" s="300"/>
      <c r="AI1755" s="300"/>
      <c r="AJ1755" s="300"/>
      <c r="AK1755" s="300"/>
      <c r="AL1755" s="300"/>
      <c r="AM1755" s="300"/>
      <c r="AN1755" s="300"/>
      <c r="AO1755" s="300"/>
      <c r="AP1755" s="300"/>
      <c r="AQ1755" s="300"/>
      <c r="AR1755" s="300"/>
      <c r="AS1755" s="300"/>
      <c r="AT1755" s="300"/>
      <c r="AU1755" s="300"/>
      <c r="AV1755" s="300"/>
      <c r="AW1755" s="300"/>
      <c r="AX1755" s="300"/>
      <c r="AY1755" s="300"/>
      <c r="AZ1755" s="300"/>
      <c r="BA1755" s="300"/>
      <c r="BB1755" s="300"/>
      <c r="BC1755" s="300"/>
      <c r="BD1755" s="300"/>
      <c r="BE1755" s="300"/>
      <c r="BF1755" s="300"/>
      <c r="BG1755" s="300"/>
      <c r="BH1755" s="300"/>
      <c r="BI1755" s="300"/>
      <c r="BJ1755" s="300"/>
      <c r="BK1755" s="300"/>
      <c r="BL1755" s="300"/>
      <c r="BM1755" s="300"/>
      <c r="BN1755" s="300"/>
      <c r="BO1755" s="300"/>
      <c r="BP1755" s="300"/>
      <c r="BQ1755" s="300"/>
      <c r="BR1755" s="300"/>
      <c r="BS1755" s="300"/>
      <c r="BT1755" s="300"/>
      <c r="BU1755" s="300"/>
      <c r="BV1755" s="300"/>
      <c r="BW1755" s="300"/>
      <c r="BX1755" s="300"/>
      <c r="BY1755" s="300"/>
      <c r="BZ1755" s="300"/>
      <c r="CA1755" s="300"/>
      <c r="CB1755" s="300"/>
      <c r="CC1755" s="300"/>
      <c r="CD1755" s="300"/>
      <c r="CE1755" s="300"/>
      <c r="CF1755" s="300"/>
      <c r="CG1755" s="300"/>
      <c r="CH1755" s="300"/>
      <c r="CI1755" s="300"/>
      <c r="CJ1755" s="300"/>
      <c r="CK1755" s="300"/>
      <c r="CL1755" s="300"/>
      <c r="CM1755" s="300"/>
    </row>
    <row r="1756" spans="1:91" s="245" customFormat="1" x14ac:dyDescent="0.2">
      <c r="A1756" s="299"/>
      <c r="B1756" s="299"/>
      <c r="C1756" s="133"/>
      <c r="D1756" s="134"/>
      <c r="E1756" s="135"/>
      <c r="F1756" s="300"/>
      <c r="G1756" s="300"/>
      <c r="H1756" s="137"/>
      <c r="I1756" s="300"/>
      <c r="J1756" s="138"/>
      <c r="K1756" s="300"/>
      <c r="L1756" s="139"/>
      <c r="M1756" s="300"/>
      <c r="N1756" s="134"/>
      <c r="O1756" s="300"/>
      <c r="P1756" s="300"/>
      <c r="Q1756" s="300"/>
      <c r="R1756" s="300"/>
      <c r="S1756" s="300"/>
      <c r="T1756" s="300"/>
      <c r="U1756" s="300"/>
      <c r="V1756" s="300"/>
      <c r="W1756" s="300"/>
      <c r="X1756" s="300"/>
      <c r="Y1756" s="300"/>
      <c r="Z1756" s="300"/>
      <c r="AA1756" s="300"/>
      <c r="AB1756" s="300"/>
      <c r="AC1756" s="300"/>
      <c r="AD1756" s="300"/>
      <c r="AE1756" s="300"/>
      <c r="AF1756" s="300"/>
      <c r="AG1756" s="300"/>
      <c r="AH1756" s="300"/>
      <c r="AI1756" s="300"/>
      <c r="AJ1756" s="300"/>
      <c r="AK1756" s="300"/>
      <c r="AL1756" s="300"/>
      <c r="AM1756" s="300"/>
      <c r="AN1756" s="300"/>
      <c r="AO1756" s="300"/>
      <c r="AP1756" s="300"/>
      <c r="AQ1756" s="300"/>
      <c r="AR1756" s="300"/>
      <c r="AS1756" s="300"/>
      <c r="AT1756" s="300"/>
      <c r="AU1756" s="300"/>
      <c r="AV1756" s="300"/>
      <c r="AW1756" s="300"/>
      <c r="AX1756" s="300"/>
      <c r="AY1756" s="300"/>
      <c r="AZ1756" s="300"/>
      <c r="BA1756" s="300"/>
      <c r="BB1756" s="300"/>
      <c r="BC1756" s="300"/>
      <c r="BD1756" s="300"/>
      <c r="BE1756" s="300"/>
      <c r="BF1756" s="300"/>
      <c r="BG1756" s="300"/>
      <c r="BH1756" s="300"/>
      <c r="BI1756" s="300"/>
      <c r="BJ1756" s="300"/>
      <c r="BK1756" s="300"/>
      <c r="BL1756" s="300"/>
      <c r="BM1756" s="300"/>
      <c r="BN1756" s="300"/>
      <c r="BO1756" s="300"/>
      <c r="BP1756" s="300"/>
      <c r="BQ1756" s="300"/>
      <c r="BR1756" s="300"/>
      <c r="BS1756" s="300"/>
      <c r="BT1756" s="300"/>
      <c r="BU1756" s="300"/>
      <c r="BV1756" s="300"/>
      <c r="BW1756" s="300"/>
      <c r="BX1756" s="300"/>
      <c r="BY1756" s="300"/>
      <c r="BZ1756" s="300"/>
      <c r="CA1756" s="300"/>
      <c r="CB1756" s="300"/>
      <c r="CC1756" s="300"/>
      <c r="CD1756" s="300"/>
      <c r="CE1756" s="300"/>
      <c r="CF1756" s="300"/>
      <c r="CG1756" s="300"/>
      <c r="CH1756" s="300"/>
      <c r="CI1756" s="300"/>
      <c r="CJ1756" s="300"/>
      <c r="CK1756" s="300"/>
      <c r="CL1756" s="300"/>
      <c r="CM1756" s="300"/>
    </row>
    <row r="1757" spans="1:91" s="245" customFormat="1" x14ac:dyDescent="0.2">
      <c r="A1757" s="299"/>
      <c r="B1757" s="299"/>
      <c r="C1757" s="133"/>
      <c r="D1757" s="134"/>
      <c r="E1757" s="135"/>
      <c r="F1757" s="300"/>
      <c r="G1757" s="300"/>
      <c r="H1757" s="137"/>
      <c r="I1757" s="300"/>
      <c r="J1757" s="138"/>
      <c r="K1757" s="300"/>
      <c r="L1757" s="139"/>
      <c r="M1757" s="300"/>
      <c r="N1757" s="134"/>
      <c r="O1757" s="300"/>
      <c r="P1757" s="300"/>
      <c r="Q1757" s="300"/>
      <c r="R1757" s="300"/>
      <c r="S1757" s="300"/>
      <c r="T1757" s="300"/>
      <c r="U1757" s="300"/>
      <c r="V1757" s="300"/>
      <c r="W1757" s="300"/>
      <c r="X1757" s="300"/>
      <c r="Y1757" s="300"/>
      <c r="Z1757" s="300"/>
      <c r="AA1757" s="300"/>
      <c r="AB1757" s="300"/>
      <c r="AC1757" s="300"/>
      <c r="AD1757" s="300"/>
      <c r="AE1757" s="300"/>
      <c r="AF1757" s="300"/>
      <c r="AG1757" s="300"/>
      <c r="AH1757" s="300"/>
      <c r="AI1757" s="300"/>
      <c r="AJ1757" s="300"/>
      <c r="AK1757" s="300"/>
      <c r="AL1757" s="300"/>
      <c r="AM1757" s="300"/>
      <c r="AN1757" s="300"/>
      <c r="AO1757" s="300"/>
      <c r="AP1757" s="300"/>
      <c r="AQ1757" s="300"/>
      <c r="AR1757" s="300"/>
      <c r="AS1757" s="300"/>
      <c r="AT1757" s="300"/>
      <c r="AU1757" s="300"/>
      <c r="AV1757" s="300"/>
      <c r="AW1757" s="300"/>
      <c r="AX1757" s="300"/>
      <c r="AY1757" s="300"/>
      <c r="AZ1757" s="300"/>
      <c r="BA1757" s="300"/>
      <c r="BB1757" s="300"/>
      <c r="BC1757" s="300"/>
      <c r="BD1757" s="300"/>
      <c r="BE1757" s="300"/>
      <c r="BF1757" s="300"/>
      <c r="BG1757" s="300"/>
      <c r="BH1757" s="300"/>
      <c r="BI1757" s="300"/>
      <c r="BJ1757" s="300"/>
      <c r="BK1757" s="300"/>
      <c r="BL1757" s="300"/>
      <c r="BM1757" s="300"/>
      <c r="BN1757" s="300"/>
      <c r="BO1757" s="300"/>
      <c r="BP1757" s="300"/>
      <c r="BQ1757" s="300"/>
      <c r="BR1757" s="300"/>
      <c r="BS1757" s="300"/>
      <c r="BT1757" s="300"/>
      <c r="BU1757" s="300"/>
      <c r="BV1757" s="300"/>
      <c r="BW1757" s="300"/>
      <c r="BX1757" s="300"/>
      <c r="BY1757" s="300"/>
      <c r="BZ1757" s="300"/>
      <c r="CA1757" s="300"/>
      <c r="CB1757" s="300"/>
      <c r="CC1757" s="300"/>
      <c r="CD1757" s="300"/>
      <c r="CE1757" s="300"/>
      <c r="CF1757" s="300"/>
      <c r="CG1757" s="300"/>
      <c r="CH1757" s="300"/>
      <c r="CI1757" s="300"/>
      <c r="CJ1757" s="300"/>
      <c r="CK1757" s="300"/>
      <c r="CL1757" s="300"/>
      <c r="CM1757" s="300"/>
    </row>
    <row r="1758" spans="1:91" s="245" customFormat="1" x14ac:dyDescent="0.2">
      <c r="A1758" s="299"/>
      <c r="B1758" s="299"/>
      <c r="C1758" s="133"/>
      <c r="D1758" s="134"/>
      <c r="E1758" s="135"/>
      <c r="F1758" s="300"/>
      <c r="G1758" s="300"/>
      <c r="H1758" s="137"/>
      <c r="I1758" s="300"/>
      <c r="J1758" s="138"/>
      <c r="K1758" s="300"/>
      <c r="L1758" s="139"/>
      <c r="M1758" s="300"/>
      <c r="N1758" s="134"/>
      <c r="O1758" s="300"/>
      <c r="P1758" s="300"/>
      <c r="Q1758" s="152"/>
      <c r="R1758" s="300"/>
      <c r="S1758" s="300"/>
      <c r="T1758" s="300"/>
      <c r="U1758" s="300"/>
      <c r="V1758" s="300"/>
      <c r="W1758" s="300"/>
      <c r="X1758" s="300"/>
      <c r="Y1758" s="300"/>
      <c r="Z1758" s="300"/>
      <c r="AA1758" s="300"/>
      <c r="AB1758" s="300"/>
      <c r="AC1758" s="300"/>
      <c r="AD1758" s="300"/>
      <c r="AE1758" s="300"/>
      <c r="AF1758" s="300"/>
      <c r="AG1758" s="300"/>
      <c r="AH1758" s="300"/>
      <c r="AI1758" s="300"/>
      <c r="AJ1758" s="300"/>
      <c r="AK1758" s="300"/>
      <c r="AL1758" s="300"/>
      <c r="AM1758" s="300"/>
      <c r="AN1758" s="300"/>
      <c r="AO1758" s="300"/>
      <c r="AP1758" s="300"/>
      <c r="AQ1758" s="300"/>
      <c r="AR1758" s="300"/>
      <c r="AS1758" s="300"/>
      <c r="AT1758" s="300"/>
      <c r="AU1758" s="300"/>
      <c r="AV1758" s="300"/>
      <c r="AW1758" s="300"/>
      <c r="AX1758" s="300"/>
      <c r="AY1758" s="300"/>
      <c r="AZ1758" s="300"/>
      <c r="BA1758" s="300"/>
      <c r="BB1758" s="300"/>
      <c r="BC1758" s="300"/>
      <c r="BD1758" s="300"/>
      <c r="BE1758" s="300"/>
      <c r="BF1758" s="300"/>
      <c r="BG1758" s="300"/>
      <c r="BH1758" s="300"/>
      <c r="BI1758" s="300"/>
      <c r="BJ1758" s="300"/>
      <c r="BK1758" s="300"/>
      <c r="BL1758" s="300"/>
      <c r="BM1758" s="300"/>
      <c r="BN1758" s="300"/>
      <c r="BO1758" s="300"/>
      <c r="BP1758" s="300"/>
      <c r="BQ1758" s="300"/>
      <c r="BR1758" s="300"/>
      <c r="BS1758" s="300"/>
      <c r="BT1758" s="300"/>
      <c r="BU1758" s="300"/>
      <c r="BV1758" s="300"/>
      <c r="BW1758" s="300"/>
      <c r="BX1758" s="300"/>
      <c r="BY1758" s="300"/>
      <c r="BZ1758" s="300"/>
      <c r="CA1758" s="300"/>
      <c r="CB1758" s="300"/>
      <c r="CC1758" s="300"/>
      <c r="CD1758" s="300"/>
      <c r="CE1758" s="300"/>
      <c r="CF1758" s="300"/>
      <c r="CG1758" s="300"/>
      <c r="CH1758" s="300"/>
      <c r="CI1758" s="300"/>
      <c r="CJ1758" s="300"/>
      <c r="CK1758" s="300"/>
      <c r="CL1758" s="300"/>
      <c r="CM1758" s="300"/>
    </row>
    <row r="1759" spans="1:91" s="245" customFormat="1" x14ac:dyDescent="0.2">
      <c r="A1759" s="299"/>
      <c r="B1759" s="299"/>
      <c r="C1759" s="133"/>
      <c r="D1759" s="134"/>
      <c r="E1759" s="135"/>
      <c r="F1759" s="300"/>
      <c r="G1759" s="300"/>
      <c r="H1759" s="137"/>
      <c r="I1759" s="300"/>
      <c r="J1759" s="138"/>
      <c r="K1759" s="300"/>
      <c r="L1759" s="139"/>
      <c r="M1759" s="300"/>
      <c r="N1759" s="134"/>
      <c r="O1759" s="300"/>
      <c r="P1759" s="300"/>
      <c r="Q1759" s="300"/>
      <c r="R1759" s="300"/>
      <c r="S1759" s="300"/>
      <c r="T1759" s="300"/>
      <c r="U1759" s="300"/>
      <c r="V1759" s="300"/>
      <c r="W1759" s="300"/>
      <c r="X1759" s="300"/>
      <c r="Y1759" s="300"/>
      <c r="Z1759" s="300"/>
      <c r="AA1759" s="300"/>
      <c r="AB1759" s="300"/>
      <c r="AC1759" s="300"/>
      <c r="AD1759" s="300"/>
      <c r="AE1759" s="300"/>
      <c r="AF1759" s="300"/>
      <c r="AG1759" s="300"/>
      <c r="AH1759" s="300"/>
      <c r="AI1759" s="300"/>
      <c r="AJ1759" s="300"/>
      <c r="AK1759" s="300"/>
      <c r="AL1759" s="300"/>
      <c r="AM1759" s="300"/>
      <c r="AN1759" s="300"/>
      <c r="AO1759" s="300"/>
      <c r="AP1759" s="300"/>
      <c r="AQ1759" s="300"/>
      <c r="AR1759" s="300"/>
      <c r="AS1759" s="300"/>
      <c r="AT1759" s="300"/>
      <c r="AU1759" s="300"/>
      <c r="AV1759" s="300"/>
      <c r="AW1759" s="300"/>
      <c r="AX1759" s="300"/>
      <c r="AY1759" s="300"/>
      <c r="AZ1759" s="300"/>
      <c r="BA1759" s="300"/>
      <c r="BB1759" s="300"/>
      <c r="BC1759" s="300"/>
      <c r="BD1759" s="300"/>
      <c r="BE1759" s="300"/>
      <c r="BF1759" s="300"/>
      <c r="BG1759" s="300"/>
      <c r="BH1759" s="300"/>
      <c r="BI1759" s="300"/>
      <c r="BJ1759" s="300"/>
      <c r="BK1759" s="300"/>
      <c r="BL1759" s="300"/>
      <c r="BM1759" s="300"/>
      <c r="BN1759" s="300"/>
      <c r="BO1759" s="300"/>
      <c r="BP1759" s="300"/>
      <c r="BQ1759" s="300"/>
      <c r="BR1759" s="300"/>
      <c r="BS1759" s="300"/>
      <c r="BT1759" s="300"/>
      <c r="BU1759" s="300"/>
      <c r="BV1759" s="300"/>
      <c r="BW1759" s="300"/>
      <c r="BX1759" s="300"/>
      <c r="BY1759" s="300"/>
      <c r="BZ1759" s="300"/>
      <c r="CA1759" s="300"/>
      <c r="CB1759" s="300"/>
      <c r="CC1759" s="300"/>
      <c r="CD1759" s="300"/>
      <c r="CE1759" s="300"/>
      <c r="CF1759" s="300"/>
      <c r="CG1759" s="300"/>
      <c r="CH1759" s="300"/>
      <c r="CI1759" s="300"/>
      <c r="CJ1759" s="300"/>
      <c r="CK1759" s="300"/>
      <c r="CL1759" s="300"/>
      <c r="CM1759" s="300"/>
    </row>
    <row r="1760" spans="1:91" s="245" customFormat="1" x14ac:dyDescent="0.2">
      <c r="A1760" s="299"/>
      <c r="B1760" s="299"/>
      <c r="C1760" s="133"/>
      <c r="D1760" s="134"/>
      <c r="E1760" s="135"/>
      <c r="F1760" s="300"/>
      <c r="G1760" s="300"/>
      <c r="H1760" s="137"/>
      <c r="I1760" s="300"/>
      <c r="J1760" s="138"/>
      <c r="K1760" s="300"/>
      <c r="L1760" s="139"/>
      <c r="M1760" s="300"/>
      <c r="N1760" s="134"/>
      <c r="O1760" s="300"/>
      <c r="P1760" s="300"/>
      <c r="Q1760" s="300"/>
      <c r="R1760" s="300"/>
      <c r="S1760" s="300"/>
      <c r="T1760" s="300"/>
      <c r="U1760" s="300"/>
      <c r="V1760" s="300"/>
      <c r="W1760" s="300"/>
      <c r="X1760" s="300"/>
      <c r="Y1760" s="300"/>
      <c r="Z1760" s="300"/>
      <c r="AA1760" s="300"/>
      <c r="AB1760" s="300"/>
      <c r="AC1760" s="300"/>
      <c r="AD1760" s="300"/>
      <c r="AE1760" s="300"/>
      <c r="AF1760" s="300"/>
      <c r="AG1760" s="300"/>
      <c r="AH1760" s="300"/>
      <c r="AI1760" s="300"/>
      <c r="AJ1760" s="300"/>
      <c r="AK1760" s="300"/>
      <c r="AL1760" s="300"/>
      <c r="AM1760" s="300"/>
      <c r="AN1760" s="300"/>
      <c r="AO1760" s="300"/>
      <c r="AP1760" s="300"/>
      <c r="AQ1760" s="300"/>
      <c r="AR1760" s="300"/>
      <c r="AS1760" s="300"/>
      <c r="AT1760" s="300"/>
      <c r="AU1760" s="300"/>
      <c r="AV1760" s="300"/>
      <c r="AW1760" s="300"/>
      <c r="AX1760" s="300"/>
      <c r="AY1760" s="300"/>
      <c r="AZ1760" s="300"/>
      <c r="BA1760" s="300"/>
      <c r="BB1760" s="300"/>
      <c r="BC1760" s="300"/>
      <c r="BD1760" s="300"/>
      <c r="BE1760" s="300"/>
      <c r="BF1760" s="300"/>
      <c r="BG1760" s="300"/>
      <c r="BH1760" s="300"/>
      <c r="BI1760" s="300"/>
      <c r="BJ1760" s="300"/>
      <c r="BK1760" s="300"/>
      <c r="BL1760" s="300"/>
      <c r="BM1760" s="300"/>
      <c r="BN1760" s="300"/>
      <c r="BO1760" s="300"/>
      <c r="BP1760" s="300"/>
      <c r="BQ1760" s="300"/>
      <c r="BR1760" s="300"/>
      <c r="BS1760" s="300"/>
      <c r="BT1760" s="300"/>
      <c r="BU1760" s="300"/>
      <c r="BV1760" s="300"/>
      <c r="BW1760" s="300"/>
      <c r="BX1760" s="300"/>
      <c r="BY1760" s="300"/>
      <c r="BZ1760" s="300"/>
      <c r="CA1760" s="300"/>
      <c r="CB1760" s="300"/>
      <c r="CC1760" s="300"/>
      <c r="CD1760" s="300"/>
      <c r="CE1760" s="300"/>
      <c r="CF1760" s="300"/>
      <c r="CG1760" s="300"/>
      <c r="CH1760" s="300"/>
      <c r="CI1760" s="300"/>
      <c r="CJ1760" s="300"/>
      <c r="CK1760" s="300"/>
      <c r="CL1760" s="300"/>
      <c r="CM1760" s="300"/>
    </row>
    <row r="1761" spans="1:91" s="245" customFormat="1" x14ac:dyDescent="0.2">
      <c r="A1761" s="299"/>
      <c r="B1761" s="299"/>
      <c r="C1761" s="133"/>
      <c r="D1761" s="134"/>
      <c r="E1761" s="135"/>
      <c r="F1761" s="300"/>
      <c r="G1761" s="300"/>
      <c r="H1761" s="137"/>
      <c r="I1761" s="300"/>
      <c r="J1761" s="138"/>
      <c r="K1761" s="300"/>
      <c r="L1761" s="139"/>
      <c r="M1761" s="300"/>
      <c r="N1761" s="134"/>
      <c r="O1761" s="300"/>
      <c r="P1761" s="300"/>
      <c r="Q1761" s="300"/>
      <c r="R1761" s="300"/>
      <c r="S1761" s="300"/>
      <c r="T1761" s="300"/>
      <c r="U1761" s="300"/>
      <c r="V1761" s="300"/>
      <c r="W1761" s="300"/>
      <c r="X1761" s="300"/>
      <c r="Y1761" s="300"/>
      <c r="Z1761" s="300"/>
      <c r="AA1761" s="300"/>
      <c r="AB1761" s="300"/>
      <c r="AC1761" s="300"/>
      <c r="AD1761" s="300"/>
      <c r="AE1761" s="300"/>
      <c r="AF1761" s="300"/>
      <c r="AG1761" s="300"/>
      <c r="AH1761" s="300"/>
      <c r="AI1761" s="300"/>
      <c r="AJ1761" s="300"/>
      <c r="AK1761" s="300"/>
      <c r="AL1761" s="300"/>
      <c r="AM1761" s="300"/>
      <c r="AN1761" s="300"/>
      <c r="AO1761" s="300"/>
      <c r="AP1761" s="300"/>
      <c r="AQ1761" s="300"/>
      <c r="AR1761" s="300"/>
      <c r="AS1761" s="300"/>
      <c r="AT1761" s="300"/>
      <c r="AU1761" s="300"/>
      <c r="AV1761" s="300"/>
      <c r="AW1761" s="300"/>
      <c r="AX1761" s="300"/>
      <c r="AY1761" s="300"/>
      <c r="AZ1761" s="300"/>
      <c r="BA1761" s="300"/>
      <c r="BB1761" s="300"/>
      <c r="BC1761" s="300"/>
      <c r="BD1761" s="300"/>
      <c r="BE1761" s="300"/>
      <c r="BF1761" s="300"/>
      <c r="BG1761" s="300"/>
      <c r="BH1761" s="300"/>
      <c r="BI1761" s="300"/>
      <c r="BJ1761" s="300"/>
      <c r="BK1761" s="300"/>
      <c r="BL1761" s="300"/>
      <c r="BM1761" s="300"/>
      <c r="BN1761" s="300"/>
      <c r="BO1761" s="300"/>
      <c r="BP1761" s="300"/>
      <c r="BQ1761" s="300"/>
      <c r="BR1761" s="300"/>
      <c r="BS1761" s="300"/>
      <c r="BT1761" s="300"/>
      <c r="BU1761" s="300"/>
      <c r="BV1761" s="300"/>
      <c r="BW1761" s="300"/>
      <c r="BX1761" s="300"/>
      <c r="BY1761" s="300"/>
      <c r="BZ1761" s="300"/>
      <c r="CA1761" s="300"/>
      <c r="CB1761" s="300"/>
      <c r="CC1761" s="300"/>
      <c r="CD1761" s="300"/>
      <c r="CE1761" s="300"/>
      <c r="CF1761" s="300"/>
      <c r="CG1761" s="300"/>
      <c r="CH1761" s="300"/>
      <c r="CI1761" s="300"/>
      <c r="CJ1761" s="300"/>
      <c r="CK1761" s="300"/>
      <c r="CL1761" s="300"/>
      <c r="CM1761" s="300"/>
    </row>
    <row r="1762" spans="1:91" s="245" customFormat="1" x14ac:dyDescent="0.2">
      <c r="A1762" s="299"/>
      <c r="B1762" s="299"/>
      <c r="C1762" s="133"/>
      <c r="D1762" s="134"/>
      <c r="E1762" s="135"/>
      <c r="F1762" s="300"/>
      <c r="G1762" s="300"/>
      <c r="H1762" s="137"/>
      <c r="I1762" s="300"/>
      <c r="J1762" s="138"/>
      <c r="K1762" s="300"/>
      <c r="L1762" s="139"/>
      <c r="M1762" s="300"/>
      <c r="N1762" s="134"/>
      <c r="O1762" s="300"/>
      <c r="P1762" s="300"/>
      <c r="Q1762" s="300"/>
      <c r="R1762" s="300"/>
      <c r="S1762" s="300"/>
      <c r="T1762" s="300"/>
      <c r="U1762" s="300"/>
      <c r="V1762" s="300"/>
      <c r="W1762" s="300"/>
      <c r="X1762" s="300"/>
      <c r="Y1762" s="300"/>
      <c r="Z1762" s="300"/>
      <c r="AA1762" s="300"/>
      <c r="AB1762" s="300"/>
      <c r="AC1762" s="300"/>
      <c r="AD1762" s="300"/>
      <c r="AE1762" s="300"/>
      <c r="AF1762" s="300"/>
      <c r="AG1762" s="300"/>
      <c r="AH1762" s="300"/>
      <c r="AI1762" s="300"/>
      <c r="AJ1762" s="300"/>
      <c r="AK1762" s="300"/>
      <c r="AL1762" s="300"/>
      <c r="AM1762" s="300"/>
      <c r="AN1762" s="300"/>
      <c r="AO1762" s="300"/>
      <c r="AP1762" s="300"/>
      <c r="AQ1762" s="300"/>
      <c r="AR1762" s="300"/>
      <c r="AS1762" s="300"/>
      <c r="AT1762" s="300"/>
      <c r="AU1762" s="300"/>
      <c r="AV1762" s="300"/>
      <c r="AW1762" s="300"/>
      <c r="AX1762" s="300"/>
      <c r="AY1762" s="300"/>
      <c r="AZ1762" s="300"/>
      <c r="BA1762" s="300"/>
      <c r="BB1762" s="300"/>
      <c r="BC1762" s="300"/>
      <c r="BD1762" s="300"/>
      <c r="BE1762" s="300"/>
      <c r="BF1762" s="300"/>
      <c r="BG1762" s="300"/>
      <c r="BH1762" s="300"/>
      <c r="BI1762" s="300"/>
      <c r="BJ1762" s="300"/>
      <c r="BK1762" s="300"/>
      <c r="BL1762" s="300"/>
      <c r="BM1762" s="300"/>
      <c r="BN1762" s="300"/>
      <c r="BO1762" s="300"/>
      <c r="BP1762" s="300"/>
      <c r="BQ1762" s="300"/>
      <c r="BR1762" s="300"/>
      <c r="BS1762" s="300"/>
      <c r="BT1762" s="300"/>
      <c r="BU1762" s="300"/>
      <c r="BV1762" s="300"/>
      <c r="BW1762" s="300"/>
      <c r="BX1762" s="300"/>
      <c r="BY1762" s="300"/>
      <c r="BZ1762" s="300"/>
      <c r="CA1762" s="300"/>
      <c r="CB1762" s="300"/>
      <c r="CC1762" s="300"/>
      <c r="CD1762" s="300"/>
      <c r="CE1762" s="300"/>
      <c r="CF1762" s="300"/>
      <c r="CG1762" s="300"/>
      <c r="CH1762" s="300"/>
      <c r="CI1762" s="300"/>
      <c r="CJ1762" s="300"/>
      <c r="CK1762" s="300"/>
      <c r="CL1762" s="300"/>
      <c r="CM1762" s="300"/>
    </row>
    <row r="1763" spans="1:91" s="245" customFormat="1" x14ac:dyDescent="0.2">
      <c r="A1763" s="299"/>
      <c r="B1763" s="299"/>
      <c r="C1763" s="133"/>
      <c r="D1763" s="134"/>
      <c r="E1763" s="135"/>
      <c r="F1763" s="300"/>
      <c r="G1763" s="300"/>
      <c r="H1763" s="137"/>
      <c r="I1763" s="300"/>
      <c r="J1763" s="138"/>
      <c r="K1763" s="300"/>
      <c r="L1763" s="139"/>
      <c r="M1763" s="300"/>
      <c r="N1763" s="134"/>
      <c r="O1763" s="300"/>
      <c r="P1763" s="300"/>
      <c r="Q1763" s="300"/>
      <c r="R1763" s="300"/>
      <c r="S1763" s="300"/>
      <c r="T1763" s="300"/>
      <c r="U1763" s="300"/>
      <c r="V1763" s="300"/>
      <c r="W1763" s="300"/>
      <c r="X1763" s="300"/>
      <c r="Y1763" s="300"/>
      <c r="Z1763" s="300"/>
      <c r="AA1763" s="300"/>
      <c r="AB1763" s="300"/>
      <c r="AC1763" s="300"/>
      <c r="AD1763" s="300"/>
      <c r="AE1763" s="300"/>
      <c r="AF1763" s="300"/>
      <c r="AG1763" s="300"/>
      <c r="AH1763" s="300"/>
      <c r="AI1763" s="300"/>
      <c r="AJ1763" s="300"/>
      <c r="AK1763" s="300"/>
      <c r="AL1763" s="300"/>
      <c r="AM1763" s="300"/>
      <c r="AN1763" s="300"/>
      <c r="AO1763" s="300"/>
      <c r="AP1763" s="300"/>
      <c r="AQ1763" s="300"/>
      <c r="AR1763" s="300"/>
      <c r="AS1763" s="300"/>
      <c r="AT1763" s="300"/>
      <c r="AU1763" s="300"/>
      <c r="AV1763" s="300"/>
      <c r="AW1763" s="300"/>
      <c r="AX1763" s="300"/>
      <c r="AY1763" s="300"/>
      <c r="AZ1763" s="300"/>
      <c r="BA1763" s="300"/>
      <c r="BB1763" s="300"/>
      <c r="BC1763" s="300"/>
      <c r="BD1763" s="300"/>
      <c r="BE1763" s="300"/>
      <c r="BF1763" s="300"/>
      <c r="BG1763" s="300"/>
      <c r="BH1763" s="300"/>
      <c r="BI1763" s="300"/>
      <c r="BJ1763" s="300"/>
      <c r="BK1763" s="300"/>
      <c r="BL1763" s="300"/>
      <c r="BM1763" s="300"/>
      <c r="BN1763" s="300"/>
      <c r="BO1763" s="300"/>
      <c r="BP1763" s="300"/>
      <c r="BQ1763" s="300"/>
      <c r="BR1763" s="300"/>
      <c r="BS1763" s="300"/>
      <c r="BT1763" s="300"/>
      <c r="BU1763" s="300"/>
      <c r="BV1763" s="300"/>
      <c r="BW1763" s="300"/>
      <c r="BX1763" s="300"/>
      <c r="BY1763" s="300"/>
      <c r="BZ1763" s="300"/>
      <c r="CA1763" s="300"/>
      <c r="CB1763" s="300"/>
      <c r="CC1763" s="300"/>
      <c r="CD1763" s="300"/>
      <c r="CE1763" s="300"/>
      <c r="CF1763" s="300"/>
      <c r="CG1763" s="300"/>
      <c r="CH1763" s="300"/>
      <c r="CI1763" s="300"/>
      <c r="CJ1763" s="300"/>
      <c r="CK1763" s="300"/>
      <c r="CL1763" s="300"/>
      <c r="CM1763" s="300"/>
    </row>
    <row r="1764" spans="1:91" s="245" customFormat="1" x14ac:dyDescent="0.2">
      <c r="A1764" s="299"/>
      <c r="B1764" s="291"/>
      <c r="C1764" s="133"/>
      <c r="D1764" s="293"/>
      <c r="E1764" s="135"/>
      <c r="F1764" s="295"/>
      <c r="G1764" s="291"/>
      <c r="H1764" s="291"/>
      <c r="I1764" s="291"/>
      <c r="J1764" s="295"/>
      <c r="K1764" s="291"/>
      <c r="L1764" s="293"/>
      <c r="M1764" s="291"/>
      <c r="N1764" s="293"/>
      <c r="O1764" s="291"/>
      <c r="P1764" s="291"/>
      <c r="Q1764" s="291"/>
      <c r="R1764" s="291"/>
      <c r="S1764" s="291"/>
      <c r="T1764" s="291"/>
      <c r="U1764" s="291"/>
    </row>
    <row r="1765" spans="1:91" s="245" customFormat="1" x14ac:dyDescent="0.2">
      <c r="A1765" s="299"/>
      <c r="B1765" s="299"/>
      <c r="C1765" s="133"/>
      <c r="D1765" s="134"/>
      <c r="E1765" s="135"/>
      <c r="F1765" s="300"/>
      <c r="G1765" s="300"/>
      <c r="H1765" s="137"/>
      <c r="I1765" s="300"/>
      <c r="J1765" s="138"/>
      <c r="K1765" s="300"/>
      <c r="L1765" s="139"/>
      <c r="M1765" s="300"/>
      <c r="N1765" s="134"/>
      <c r="O1765" s="300"/>
      <c r="P1765" s="300"/>
      <c r="Q1765" s="300"/>
      <c r="R1765" s="300"/>
      <c r="S1765" s="300"/>
      <c r="T1765" s="300"/>
      <c r="U1765" s="300"/>
      <c r="V1765" s="300"/>
      <c r="W1765" s="300"/>
      <c r="X1765" s="300"/>
      <c r="Y1765" s="300"/>
      <c r="Z1765" s="300"/>
      <c r="AA1765" s="300"/>
      <c r="AB1765" s="300"/>
      <c r="AC1765" s="300"/>
      <c r="AD1765" s="300"/>
      <c r="AE1765" s="300"/>
      <c r="AF1765" s="300"/>
      <c r="AG1765" s="300"/>
      <c r="AH1765" s="300"/>
      <c r="AI1765" s="300"/>
      <c r="AJ1765" s="300"/>
      <c r="AK1765" s="300"/>
      <c r="AL1765" s="300"/>
      <c r="AM1765" s="300"/>
      <c r="AN1765" s="300"/>
      <c r="AO1765" s="300"/>
      <c r="AP1765" s="300"/>
      <c r="AQ1765" s="300"/>
      <c r="AR1765" s="300"/>
      <c r="AS1765" s="300"/>
      <c r="AT1765" s="300"/>
      <c r="AU1765" s="300"/>
      <c r="AV1765" s="300"/>
      <c r="AW1765" s="300"/>
      <c r="AX1765" s="300"/>
      <c r="AY1765" s="300"/>
      <c r="AZ1765" s="300"/>
      <c r="BA1765" s="300"/>
      <c r="BB1765" s="300"/>
      <c r="BC1765" s="300"/>
      <c r="BD1765" s="300"/>
      <c r="BE1765" s="300"/>
      <c r="BF1765" s="300"/>
      <c r="BG1765" s="300"/>
      <c r="BH1765" s="300"/>
      <c r="BI1765" s="300"/>
      <c r="BJ1765" s="300"/>
      <c r="BK1765" s="300"/>
      <c r="BL1765" s="300"/>
      <c r="BM1765" s="300"/>
      <c r="BN1765" s="300"/>
      <c r="BO1765" s="300"/>
      <c r="BP1765" s="300"/>
      <c r="BQ1765" s="300"/>
      <c r="BR1765" s="300"/>
      <c r="BS1765" s="300"/>
      <c r="BT1765" s="300"/>
      <c r="BU1765" s="300"/>
      <c r="BV1765" s="300"/>
      <c r="BW1765" s="300"/>
      <c r="BX1765" s="300"/>
      <c r="BY1765" s="300"/>
      <c r="BZ1765" s="300"/>
      <c r="CA1765" s="300"/>
      <c r="CB1765" s="300"/>
      <c r="CC1765" s="300"/>
      <c r="CD1765" s="300"/>
      <c r="CE1765" s="300"/>
      <c r="CF1765" s="300"/>
      <c r="CG1765" s="300"/>
      <c r="CH1765" s="300"/>
      <c r="CI1765" s="300"/>
      <c r="CJ1765" s="300"/>
      <c r="CK1765" s="300"/>
      <c r="CL1765" s="300"/>
      <c r="CM1765" s="300"/>
    </row>
    <row r="1766" spans="1:91" s="245" customFormat="1" x14ac:dyDescent="0.2">
      <c r="A1766" s="299"/>
      <c r="B1766" s="299"/>
      <c r="C1766" s="133"/>
      <c r="D1766" s="134"/>
      <c r="E1766" s="135"/>
      <c r="F1766" s="300"/>
      <c r="G1766" s="300"/>
      <c r="H1766" s="137"/>
      <c r="I1766" s="300"/>
      <c r="J1766" s="138"/>
      <c r="K1766" s="300"/>
      <c r="L1766" s="139"/>
      <c r="M1766" s="300"/>
      <c r="N1766" s="134"/>
      <c r="O1766" s="300"/>
      <c r="P1766" s="300"/>
      <c r="Q1766" s="300"/>
      <c r="R1766" s="300"/>
      <c r="S1766" s="300"/>
      <c r="T1766" s="300"/>
      <c r="U1766" s="300"/>
      <c r="V1766" s="300"/>
      <c r="W1766" s="300"/>
      <c r="X1766" s="300"/>
      <c r="Y1766" s="300"/>
      <c r="Z1766" s="300"/>
      <c r="AA1766" s="300"/>
      <c r="AB1766" s="300"/>
      <c r="AC1766" s="300"/>
      <c r="AD1766" s="300"/>
      <c r="AE1766" s="300"/>
      <c r="AF1766" s="300"/>
      <c r="AG1766" s="300"/>
      <c r="AH1766" s="300"/>
      <c r="AI1766" s="300"/>
      <c r="AJ1766" s="300"/>
      <c r="AK1766" s="300"/>
      <c r="AL1766" s="300"/>
      <c r="AM1766" s="300"/>
      <c r="AN1766" s="300"/>
      <c r="AO1766" s="300"/>
      <c r="AP1766" s="300"/>
      <c r="AQ1766" s="300"/>
      <c r="AR1766" s="300"/>
      <c r="AS1766" s="300"/>
      <c r="AT1766" s="300"/>
      <c r="AU1766" s="300"/>
      <c r="AV1766" s="300"/>
      <c r="AW1766" s="300"/>
      <c r="AX1766" s="300"/>
      <c r="AY1766" s="300"/>
      <c r="AZ1766" s="300"/>
      <c r="BA1766" s="300"/>
      <c r="BB1766" s="300"/>
      <c r="BC1766" s="300"/>
      <c r="BD1766" s="300"/>
      <c r="BE1766" s="300"/>
      <c r="BF1766" s="300"/>
      <c r="BG1766" s="300"/>
      <c r="BH1766" s="300"/>
      <c r="BI1766" s="300"/>
      <c r="BJ1766" s="300"/>
      <c r="BK1766" s="300"/>
      <c r="BL1766" s="300"/>
      <c r="BM1766" s="300"/>
      <c r="BN1766" s="300"/>
      <c r="BO1766" s="300"/>
      <c r="BP1766" s="300"/>
      <c r="BQ1766" s="300"/>
      <c r="BR1766" s="300"/>
      <c r="BS1766" s="300"/>
      <c r="BT1766" s="300"/>
      <c r="BU1766" s="300"/>
      <c r="BV1766" s="300"/>
      <c r="BW1766" s="300"/>
      <c r="BX1766" s="300"/>
      <c r="BY1766" s="300"/>
      <c r="BZ1766" s="300"/>
      <c r="CA1766" s="300"/>
      <c r="CB1766" s="300"/>
      <c r="CC1766" s="300"/>
      <c r="CD1766" s="300"/>
      <c r="CE1766" s="300"/>
      <c r="CF1766" s="300"/>
      <c r="CG1766" s="300"/>
      <c r="CH1766" s="300"/>
      <c r="CI1766" s="300"/>
      <c r="CJ1766" s="300"/>
      <c r="CK1766" s="300"/>
      <c r="CL1766" s="300"/>
      <c r="CM1766" s="300"/>
    </row>
    <row r="1767" spans="1:91" s="245" customFormat="1" x14ac:dyDescent="0.2">
      <c r="A1767" s="299"/>
      <c r="B1767" s="299"/>
      <c r="C1767" s="133"/>
      <c r="D1767" s="134"/>
      <c r="E1767" s="135"/>
      <c r="F1767" s="300"/>
      <c r="G1767" s="300"/>
      <c r="H1767" s="137"/>
      <c r="I1767" s="300"/>
      <c r="J1767" s="138"/>
      <c r="K1767" s="300"/>
      <c r="L1767" s="139"/>
      <c r="M1767" s="300"/>
      <c r="N1767" s="134"/>
      <c r="O1767" s="300"/>
      <c r="P1767" s="300"/>
      <c r="Q1767" s="300"/>
      <c r="R1767" s="300"/>
      <c r="S1767" s="300"/>
      <c r="T1767" s="300"/>
      <c r="U1767" s="300"/>
      <c r="V1767" s="300"/>
      <c r="W1767" s="300"/>
      <c r="X1767" s="300"/>
      <c r="Y1767" s="300"/>
      <c r="Z1767" s="300"/>
      <c r="AA1767" s="300"/>
      <c r="AB1767" s="300"/>
      <c r="AC1767" s="300"/>
      <c r="AD1767" s="300"/>
      <c r="AE1767" s="300"/>
      <c r="AF1767" s="300"/>
      <c r="AG1767" s="300"/>
      <c r="AH1767" s="300"/>
      <c r="AI1767" s="300"/>
      <c r="AJ1767" s="300"/>
      <c r="AK1767" s="300"/>
      <c r="AL1767" s="300"/>
      <c r="AM1767" s="300"/>
      <c r="AN1767" s="300"/>
      <c r="AO1767" s="300"/>
      <c r="AP1767" s="300"/>
      <c r="AQ1767" s="300"/>
      <c r="AR1767" s="300"/>
      <c r="AS1767" s="300"/>
      <c r="AT1767" s="300"/>
      <c r="AU1767" s="300"/>
      <c r="AV1767" s="300"/>
      <c r="AW1767" s="300"/>
      <c r="AX1767" s="300"/>
      <c r="AY1767" s="300"/>
      <c r="AZ1767" s="300"/>
      <c r="BA1767" s="300"/>
      <c r="BB1767" s="300"/>
      <c r="BC1767" s="300"/>
      <c r="BD1767" s="300"/>
      <c r="BE1767" s="300"/>
      <c r="BF1767" s="300"/>
      <c r="BG1767" s="300"/>
      <c r="BH1767" s="300"/>
      <c r="BI1767" s="300"/>
      <c r="BJ1767" s="300"/>
      <c r="BK1767" s="300"/>
      <c r="BL1767" s="300"/>
      <c r="BM1767" s="300"/>
      <c r="BN1767" s="300"/>
      <c r="BO1767" s="300"/>
      <c r="BP1767" s="300"/>
      <c r="BQ1767" s="300"/>
      <c r="BR1767" s="300"/>
      <c r="BS1767" s="300"/>
      <c r="BT1767" s="300"/>
      <c r="BU1767" s="300"/>
      <c r="BV1767" s="300"/>
      <c r="BW1767" s="300"/>
      <c r="BX1767" s="300"/>
      <c r="BY1767" s="300"/>
      <c r="BZ1767" s="300"/>
      <c r="CA1767" s="300"/>
      <c r="CB1767" s="300"/>
      <c r="CC1767" s="300"/>
      <c r="CD1767" s="300"/>
      <c r="CE1767" s="300"/>
      <c r="CF1767" s="300"/>
      <c r="CG1767" s="300"/>
      <c r="CH1767" s="300"/>
      <c r="CI1767" s="300"/>
      <c r="CJ1767" s="300"/>
      <c r="CK1767" s="300"/>
      <c r="CL1767" s="300"/>
      <c r="CM1767" s="300"/>
    </row>
    <row r="1768" spans="1:91" s="245" customFormat="1" x14ac:dyDescent="0.2">
      <c r="A1768" s="299"/>
      <c r="B1768" s="299"/>
      <c r="C1768" s="133"/>
      <c r="D1768" s="134"/>
      <c r="E1768" s="135"/>
      <c r="F1768" s="300"/>
      <c r="G1768" s="300"/>
      <c r="H1768" s="137"/>
      <c r="I1768" s="300"/>
      <c r="J1768" s="138"/>
      <c r="K1768" s="300"/>
      <c r="L1768" s="139"/>
      <c r="M1768" s="300"/>
      <c r="N1768" s="134"/>
      <c r="O1768" s="300"/>
      <c r="P1768" s="300"/>
      <c r="Q1768" s="300"/>
      <c r="R1768" s="300"/>
      <c r="S1768" s="300"/>
      <c r="T1768" s="300"/>
      <c r="U1768" s="300"/>
      <c r="V1768" s="300"/>
      <c r="W1768" s="300"/>
      <c r="X1768" s="300"/>
      <c r="Y1768" s="300"/>
      <c r="Z1768" s="300"/>
      <c r="AA1768" s="300"/>
      <c r="AB1768" s="300"/>
      <c r="AC1768" s="300"/>
      <c r="AD1768" s="300"/>
      <c r="AE1768" s="300"/>
      <c r="AF1768" s="300"/>
      <c r="AG1768" s="300"/>
      <c r="AH1768" s="300"/>
      <c r="AI1768" s="300"/>
      <c r="AJ1768" s="300"/>
      <c r="AK1768" s="300"/>
      <c r="AL1768" s="300"/>
      <c r="AM1768" s="300"/>
      <c r="AN1768" s="300"/>
      <c r="AO1768" s="300"/>
      <c r="AP1768" s="300"/>
      <c r="AQ1768" s="300"/>
      <c r="AR1768" s="300"/>
      <c r="AS1768" s="300"/>
      <c r="AT1768" s="300"/>
      <c r="AU1768" s="300"/>
      <c r="AV1768" s="300"/>
      <c r="AW1768" s="300"/>
      <c r="AX1768" s="300"/>
      <c r="AY1768" s="300"/>
      <c r="AZ1768" s="300"/>
      <c r="BA1768" s="300"/>
      <c r="BB1768" s="300"/>
      <c r="BC1768" s="300"/>
      <c r="BD1768" s="300"/>
      <c r="BE1768" s="300"/>
      <c r="BF1768" s="300"/>
      <c r="BG1768" s="300"/>
      <c r="BH1768" s="300"/>
      <c r="BI1768" s="300"/>
      <c r="BJ1768" s="300"/>
      <c r="BK1768" s="300"/>
      <c r="BL1768" s="300"/>
      <c r="BM1768" s="300"/>
      <c r="BN1768" s="300"/>
      <c r="BO1768" s="300"/>
      <c r="BP1768" s="300"/>
      <c r="BQ1768" s="300"/>
      <c r="BR1768" s="300"/>
      <c r="BS1768" s="300"/>
      <c r="BT1768" s="300"/>
      <c r="BU1768" s="300"/>
      <c r="BV1768" s="300"/>
      <c r="BW1768" s="300"/>
      <c r="BX1768" s="300"/>
      <c r="BY1768" s="300"/>
      <c r="BZ1768" s="300"/>
      <c r="CA1768" s="300"/>
      <c r="CB1768" s="300"/>
      <c r="CC1768" s="300"/>
      <c r="CD1768" s="300"/>
      <c r="CE1768" s="300"/>
      <c r="CF1768" s="300"/>
      <c r="CG1768" s="300"/>
      <c r="CH1768" s="300"/>
      <c r="CI1768" s="300"/>
      <c r="CJ1768" s="300"/>
      <c r="CK1768" s="300"/>
      <c r="CL1768" s="300"/>
      <c r="CM1768" s="300"/>
    </row>
    <row r="1769" spans="1:91" s="245" customFormat="1" x14ac:dyDescent="0.2">
      <c r="A1769" s="299"/>
      <c r="B1769" s="299"/>
      <c r="C1769" s="133"/>
      <c r="D1769" s="134"/>
      <c r="E1769" s="135"/>
      <c r="F1769" s="300"/>
      <c r="G1769" s="300"/>
      <c r="H1769" s="137"/>
      <c r="I1769" s="300"/>
      <c r="J1769" s="138"/>
      <c r="K1769" s="300"/>
      <c r="L1769" s="139"/>
      <c r="M1769" s="300"/>
      <c r="N1769" s="134"/>
      <c r="O1769" s="300"/>
      <c r="P1769" s="300"/>
      <c r="Q1769" s="300"/>
      <c r="R1769" s="300"/>
      <c r="S1769" s="300"/>
      <c r="T1769" s="300"/>
      <c r="U1769" s="300"/>
      <c r="V1769" s="300"/>
      <c r="W1769" s="300"/>
      <c r="X1769" s="300"/>
      <c r="Y1769" s="300"/>
      <c r="Z1769" s="300"/>
      <c r="AA1769" s="300"/>
      <c r="AB1769" s="300"/>
      <c r="AC1769" s="300"/>
      <c r="AD1769" s="300"/>
      <c r="AE1769" s="300"/>
      <c r="AF1769" s="300"/>
      <c r="AG1769" s="300"/>
      <c r="AH1769" s="300"/>
      <c r="AI1769" s="300"/>
      <c r="AJ1769" s="300"/>
      <c r="AK1769" s="300"/>
      <c r="AL1769" s="300"/>
      <c r="AM1769" s="300"/>
      <c r="AN1769" s="300"/>
      <c r="AO1769" s="300"/>
      <c r="AP1769" s="300"/>
      <c r="AQ1769" s="300"/>
      <c r="AR1769" s="300"/>
      <c r="AS1769" s="300"/>
      <c r="AT1769" s="300"/>
      <c r="AU1769" s="300"/>
      <c r="AV1769" s="300"/>
      <c r="AW1769" s="300"/>
      <c r="AX1769" s="300"/>
      <c r="AY1769" s="300"/>
      <c r="AZ1769" s="300"/>
      <c r="BA1769" s="300"/>
      <c r="BB1769" s="300"/>
      <c r="BC1769" s="300"/>
      <c r="BD1769" s="300"/>
      <c r="BE1769" s="300"/>
      <c r="BF1769" s="300"/>
      <c r="BG1769" s="300"/>
      <c r="BH1769" s="300"/>
      <c r="BI1769" s="300"/>
      <c r="BJ1769" s="300"/>
      <c r="BK1769" s="300"/>
      <c r="BL1769" s="300"/>
      <c r="BM1769" s="300"/>
      <c r="BN1769" s="300"/>
      <c r="BO1769" s="300"/>
      <c r="BP1769" s="300"/>
      <c r="BQ1769" s="300"/>
      <c r="BR1769" s="300"/>
      <c r="BS1769" s="300"/>
      <c r="BT1769" s="300"/>
      <c r="BU1769" s="300"/>
      <c r="BV1769" s="300"/>
      <c r="BW1769" s="300"/>
      <c r="BX1769" s="300"/>
      <c r="BY1769" s="300"/>
      <c r="BZ1769" s="300"/>
      <c r="CA1769" s="300"/>
      <c r="CB1769" s="300"/>
      <c r="CC1769" s="300"/>
      <c r="CD1769" s="300"/>
      <c r="CE1769" s="300"/>
      <c r="CF1769" s="300"/>
      <c r="CG1769" s="300"/>
      <c r="CH1769" s="300"/>
      <c r="CI1769" s="300"/>
      <c r="CJ1769" s="300"/>
      <c r="CK1769" s="300"/>
      <c r="CL1769" s="300"/>
      <c r="CM1769" s="300"/>
    </row>
    <row r="1770" spans="1:91" s="245" customFormat="1" x14ac:dyDescent="0.2">
      <c r="A1770" s="299"/>
      <c r="B1770" s="299"/>
      <c r="C1770" s="133"/>
      <c r="D1770" s="134"/>
      <c r="E1770" s="135"/>
      <c r="F1770" s="300"/>
      <c r="G1770" s="300"/>
      <c r="H1770" s="137"/>
      <c r="I1770" s="300"/>
      <c r="J1770" s="138"/>
      <c r="K1770" s="300"/>
      <c r="L1770" s="139"/>
      <c r="M1770" s="300"/>
      <c r="N1770" s="134"/>
      <c r="O1770" s="300"/>
      <c r="P1770" s="300"/>
      <c r="Q1770" s="300"/>
      <c r="R1770" s="300"/>
      <c r="S1770" s="300"/>
      <c r="T1770" s="300"/>
      <c r="U1770" s="300"/>
      <c r="V1770" s="300"/>
      <c r="W1770" s="300"/>
      <c r="X1770" s="300"/>
      <c r="Y1770" s="300"/>
      <c r="Z1770" s="300"/>
      <c r="AA1770" s="300"/>
      <c r="AB1770" s="300"/>
      <c r="AC1770" s="300"/>
      <c r="AD1770" s="300"/>
      <c r="AE1770" s="300"/>
      <c r="AF1770" s="300"/>
      <c r="AG1770" s="300"/>
      <c r="AH1770" s="300"/>
      <c r="AI1770" s="300"/>
      <c r="AJ1770" s="300"/>
      <c r="AK1770" s="300"/>
      <c r="AL1770" s="300"/>
      <c r="AM1770" s="300"/>
      <c r="AN1770" s="300"/>
      <c r="AO1770" s="300"/>
      <c r="AP1770" s="300"/>
      <c r="AQ1770" s="300"/>
      <c r="AR1770" s="300"/>
      <c r="AS1770" s="300"/>
      <c r="AT1770" s="300"/>
      <c r="AU1770" s="300"/>
      <c r="AV1770" s="300"/>
      <c r="AW1770" s="300"/>
      <c r="AX1770" s="300"/>
      <c r="AY1770" s="300"/>
      <c r="AZ1770" s="300"/>
      <c r="BA1770" s="300"/>
      <c r="BB1770" s="300"/>
      <c r="BC1770" s="300"/>
      <c r="BD1770" s="300"/>
      <c r="BE1770" s="300"/>
      <c r="BF1770" s="300"/>
      <c r="BG1770" s="300"/>
      <c r="BH1770" s="300"/>
      <c r="BI1770" s="300"/>
      <c r="BJ1770" s="300"/>
      <c r="BK1770" s="300"/>
      <c r="BL1770" s="300"/>
      <c r="BM1770" s="300"/>
      <c r="BN1770" s="300"/>
      <c r="BO1770" s="300"/>
      <c r="BP1770" s="300"/>
      <c r="BQ1770" s="300"/>
      <c r="BR1770" s="300"/>
      <c r="BS1770" s="300"/>
      <c r="BT1770" s="300"/>
      <c r="BU1770" s="300"/>
      <c r="BV1770" s="300"/>
      <c r="BW1770" s="300"/>
      <c r="BX1770" s="300"/>
      <c r="BY1770" s="300"/>
      <c r="BZ1770" s="300"/>
      <c r="CA1770" s="300"/>
      <c r="CB1770" s="300"/>
      <c r="CC1770" s="300"/>
      <c r="CD1770" s="300"/>
      <c r="CE1770" s="300"/>
      <c r="CF1770" s="300"/>
      <c r="CG1770" s="300"/>
      <c r="CH1770" s="300"/>
      <c r="CI1770" s="300"/>
      <c r="CJ1770" s="300"/>
      <c r="CK1770" s="300"/>
      <c r="CL1770" s="300"/>
      <c r="CM1770" s="300"/>
    </row>
    <row r="1771" spans="1:91" s="245" customFormat="1" x14ac:dyDescent="0.2">
      <c r="A1771" s="299"/>
      <c r="B1771" s="299"/>
      <c r="C1771" s="133"/>
      <c r="D1771" s="134"/>
      <c r="E1771" s="135"/>
      <c r="F1771" s="300"/>
      <c r="G1771" s="300"/>
      <c r="H1771" s="137"/>
      <c r="I1771" s="300"/>
      <c r="J1771" s="138"/>
      <c r="K1771" s="300"/>
      <c r="L1771" s="139"/>
      <c r="M1771" s="300"/>
      <c r="N1771" s="134"/>
      <c r="O1771" s="300"/>
      <c r="P1771" s="300"/>
      <c r="Q1771" s="152"/>
      <c r="R1771" s="300"/>
      <c r="S1771" s="300"/>
      <c r="T1771" s="300"/>
      <c r="U1771" s="300"/>
      <c r="V1771" s="300"/>
      <c r="W1771" s="300"/>
      <c r="X1771" s="300"/>
      <c r="Y1771" s="300"/>
      <c r="Z1771" s="300"/>
      <c r="AA1771" s="300"/>
      <c r="AB1771" s="300"/>
      <c r="AC1771" s="300"/>
      <c r="AD1771" s="300"/>
      <c r="AE1771" s="300"/>
      <c r="AF1771" s="300"/>
      <c r="AG1771" s="300"/>
      <c r="AH1771" s="300"/>
      <c r="AI1771" s="300"/>
      <c r="AJ1771" s="300"/>
      <c r="AK1771" s="300"/>
      <c r="AL1771" s="300"/>
      <c r="AM1771" s="300"/>
      <c r="AN1771" s="300"/>
      <c r="AO1771" s="300"/>
      <c r="AP1771" s="300"/>
      <c r="AQ1771" s="300"/>
      <c r="AR1771" s="300"/>
      <c r="AS1771" s="300"/>
      <c r="AT1771" s="300"/>
      <c r="AU1771" s="300"/>
      <c r="AV1771" s="300"/>
      <c r="AW1771" s="300"/>
      <c r="AX1771" s="300"/>
      <c r="AY1771" s="300"/>
      <c r="AZ1771" s="300"/>
      <c r="BA1771" s="300"/>
      <c r="BB1771" s="300"/>
      <c r="BC1771" s="300"/>
      <c r="BD1771" s="300"/>
      <c r="BE1771" s="300"/>
      <c r="BF1771" s="300"/>
      <c r="BG1771" s="300"/>
      <c r="BH1771" s="300"/>
      <c r="BI1771" s="300"/>
      <c r="BJ1771" s="300"/>
      <c r="BK1771" s="300"/>
      <c r="BL1771" s="300"/>
      <c r="BM1771" s="300"/>
      <c r="BN1771" s="300"/>
      <c r="BO1771" s="300"/>
      <c r="BP1771" s="300"/>
      <c r="BQ1771" s="300"/>
      <c r="BR1771" s="300"/>
      <c r="BS1771" s="300"/>
      <c r="BT1771" s="300"/>
      <c r="BU1771" s="300"/>
      <c r="BV1771" s="300"/>
      <c r="BW1771" s="300"/>
      <c r="BX1771" s="300"/>
      <c r="BY1771" s="300"/>
      <c r="BZ1771" s="300"/>
      <c r="CA1771" s="300"/>
      <c r="CB1771" s="300"/>
      <c r="CC1771" s="300"/>
      <c r="CD1771" s="300"/>
      <c r="CE1771" s="300"/>
      <c r="CF1771" s="300"/>
      <c r="CG1771" s="300"/>
      <c r="CH1771" s="300"/>
      <c r="CI1771" s="300"/>
      <c r="CJ1771" s="300"/>
      <c r="CK1771" s="300"/>
      <c r="CL1771" s="300"/>
      <c r="CM1771" s="300"/>
    </row>
    <row r="1772" spans="1:91" s="245" customFormat="1" x14ac:dyDescent="0.2">
      <c r="A1772" s="299"/>
      <c r="B1772" s="299"/>
      <c r="C1772" s="133"/>
      <c r="D1772" s="134"/>
      <c r="E1772" s="135"/>
      <c r="F1772" s="300"/>
      <c r="G1772" s="300"/>
      <c r="H1772" s="137"/>
      <c r="I1772" s="300"/>
      <c r="J1772" s="138"/>
      <c r="K1772" s="300"/>
      <c r="L1772" s="139"/>
      <c r="M1772" s="300"/>
      <c r="N1772" s="134"/>
      <c r="O1772" s="300"/>
      <c r="P1772" s="300"/>
      <c r="Q1772" s="300"/>
      <c r="R1772" s="300"/>
      <c r="S1772" s="300"/>
      <c r="T1772" s="300"/>
      <c r="U1772" s="300"/>
      <c r="V1772" s="300"/>
      <c r="W1772" s="300"/>
      <c r="X1772" s="300"/>
      <c r="Y1772" s="300"/>
      <c r="Z1772" s="300"/>
      <c r="AA1772" s="300"/>
      <c r="AB1772" s="300"/>
      <c r="AC1772" s="300"/>
      <c r="AD1772" s="300"/>
      <c r="AE1772" s="300"/>
      <c r="AF1772" s="300"/>
      <c r="AG1772" s="300"/>
      <c r="AH1772" s="300"/>
      <c r="AI1772" s="300"/>
      <c r="AJ1772" s="300"/>
      <c r="AK1772" s="300"/>
      <c r="AL1772" s="300"/>
      <c r="AM1772" s="300"/>
      <c r="AN1772" s="300"/>
      <c r="AO1772" s="300"/>
      <c r="AP1772" s="300"/>
      <c r="AQ1772" s="300"/>
      <c r="AR1772" s="300"/>
      <c r="AS1772" s="300"/>
      <c r="AT1772" s="300"/>
      <c r="AU1772" s="300"/>
      <c r="AV1772" s="300"/>
      <c r="AW1772" s="300"/>
      <c r="AX1772" s="300"/>
      <c r="AY1772" s="300"/>
      <c r="AZ1772" s="300"/>
      <c r="BA1772" s="300"/>
      <c r="BB1772" s="300"/>
      <c r="BC1772" s="300"/>
      <c r="BD1772" s="300"/>
      <c r="BE1772" s="300"/>
      <c r="BF1772" s="300"/>
      <c r="BG1772" s="300"/>
      <c r="BH1772" s="300"/>
      <c r="BI1772" s="300"/>
      <c r="BJ1772" s="300"/>
      <c r="BK1772" s="300"/>
      <c r="BL1772" s="300"/>
      <c r="BM1772" s="300"/>
      <c r="BN1772" s="300"/>
      <c r="BO1772" s="300"/>
      <c r="BP1772" s="300"/>
      <c r="BQ1772" s="300"/>
      <c r="BR1772" s="300"/>
      <c r="BS1772" s="300"/>
      <c r="BT1772" s="300"/>
      <c r="BU1772" s="300"/>
      <c r="BV1772" s="300"/>
      <c r="BW1772" s="300"/>
      <c r="BX1772" s="300"/>
      <c r="BY1772" s="300"/>
      <c r="BZ1772" s="300"/>
      <c r="CA1772" s="300"/>
      <c r="CB1772" s="300"/>
      <c r="CC1772" s="300"/>
      <c r="CD1772" s="300"/>
      <c r="CE1772" s="300"/>
      <c r="CF1772" s="300"/>
      <c r="CG1772" s="300"/>
      <c r="CH1772" s="300"/>
      <c r="CI1772" s="300"/>
      <c r="CJ1772" s="300"/>
      <c r="CK1772" s="300"/>
      <c r="CL1772" s="300"/>
      <c r="CM1772" s="300"/>
    </row>
    <row r="1773" spans="1:91" s="245" customFormat="1" x14ac:dyDescent="0.2">
      <c r="A1773" s="299"/>
      <c r="B1773" s="299"/>
      <c r="C1773" s="133"/>
      <c r="D1773" s="134"/>
      <c r="E1773" s="135"/>
      <c r="F1773" s="300"/>
      <c r="G1773" s="300"/>
      <c r="H1773" s="137"/>
      <c r="I1773" s="300"/>
      <c r="J1773" s="138"/>
      <c r="K1773" s="300"/>
      <c r="L1773" s="139"/>
      <c r="M1773" s="300"/>
      <c r="N1773" s="134"/>
      <c r="O1773" s="300"/>
      <c r="P1773" s="300"/>
      <c r="Q1773" s="300"/>
      <c r="R1773" s="300"/>
      <c r="S1773" s="300"/>
      <c r="T1773" s="300"/>
      <c r="U1773" s="300"/>
      <c r="V1773" s="300"/>
      <c r="W1773" s="300"/>
      <c r="X1773" s="300"/>
      <c r="Y1773" s="300"/>
      <c r="Z1773" s="300"/>
      <c r="AA1773" s="300"/>
      <c r="AB1773" s="300"/>
      <c r="AC1773" s="300"/>
      <c r="AD1773" s="300"/>
      <c r="AE1773" s="300"/>
      <c r="AF1773" s="300"/>
      <c r="AG1773" s="300"/>
      <c r="AH1773" s="300"/>
      <c r="AI1773" s="300"/>
      <c r="AJ1773" s="300"/>
      <c r="AK1773" s="300"/>
      <c r="AL1773" s="300"/>
      <c r="AM1773" s="300"/>
      <c r="AN1773" s="300"/>
      <c r="AO1773" s="300"/>
      <c r="AP1773" s="300"/>
      <c r="AQ1773" s="300"/>
      <c r="AR1773" s="300"/>
      <c r="AS1773" s="300"/>
      <c r="AT1773" s="300"/>
      <c r="AU1773" s="300"/>
      <c r="AV1773" s="300"/>
      <c r="AW1773" s="300"/>
      <c r="AX1773" s="300"/>
      <c r="AY1773" s="300"/>
      <c r="AZ1773" s="300"/>
      <c r="BA1773" s="300"/>
      <c r="BB1773" s="300"/>
      <c r="BC1773" s="300"/>
      <c r="BD1773" s="300"/>
      <c r="BE1773" s="300"/>
      <c r="BF1773" s="300"/>
      <c r="BG1773" s="300"/>
      <c r="BH1773" s="300"/>
      <c r="BI1773" s="300"/>
      <c r="BJ1773" s="300"/>
      <c r="BK1773" s="300"/>
      <c r="BL1773" s="300"/>
      <c r="BM1773" s="300"/>
      <c r="BN1773" s="300"/>
      <c r="BO1773" s="300"/>
      <c r="BP1773" s="300"/>
      <c r="BQ1773" s="300"/>
      <c r="BR1773" s="300"/>
      <c r="BS1773" s="300"/>
      <c r="BT1773" s="300"/>
      <c r="BU1773" s="300"/>
      <c r="BV1773" s="300"/>
      <c r="BW1773" s="300"/>
      <c r="BX1773" s="300"/>
      <c r="BY1773" s="300"/>
      <c r="BZ1773" s="300"/>
      <c r="CA1773" s="300"/>
      <c r="CB1773" s="300"/>
      <c r="CC1773" s="300"/>
      <c r="CD1773" s="300"/>
      <c r="CE1773" s="300"/>
      <c r="CF1773" s="300"/>
      <c r="CG1773" s="300"/>
      <c r="CH1773" s="300"/>
      <c r="CI1773" s="300"/>
      <c r="CJ1773" s="300"/>
      <c r="CK1773" s="300"/>
      <c r="CL1773" s="300"/>
      <c r="CM1773" s="300"/>
    </row>
    <row r="1774" spans="1:91" s="245" customFormat="1" x14ac:dyDescent="0.2">
      <c r="A1774" s="299"/>
      <c r="B1774" s="299"/>
      <c r="C1774" s="133"/>
      <c r="D1774" s="134"/>
      <c r="E1774" s="135"/>
      <c r="F1774" s="300"/>
      <c r="G1774" s="300"/>
      <c r="H1774" s="137"/>
      <c r="I1774" s="300"/>
      <c r="J1774" s="138"/>
      <c r="K1774" s="300"/>
      <c r="L1774" s="139"/>
      <c r="M1774" s="300"/>
      <c r="N1774" s="134"/>
      <c r="O1774" s="300"/>
      <c r="P1774" s="300"/>
      <c r="Q1774" s="300"/>
      <c r="R1774" s="300"/>
      <c r="S1774" s="300"/>
      <c r="T1774" s="300"/>
      <c r="U1774" s="300"/>
      <c r="V1774" s="300"/>
      <c r="W1774" s="300"/>
      <c r="X1774" s="300"/>
      <c r="Y1774" s="300"/>
      <c r="Z1774" s="300"/>
      <c r="AA1774" s="300"/>
      <c r="AB1774" s="300"/>
      <c r="AC1774" s="300"/>
      <c r="AD1774" s="300"/>
      <c r="AE1774" s="300"/>
      <c r="AF1774" s="300"/>
      <c r="AG1774" s="300"/>
      <c r="AH1774" s="300"/>
      <c r="AI1774" s="300"/>
      <c r="AJ1774" s="300"/>
      <c r="AK1774" s="300"/>
      <c r="AL1774" s="300"/>
      <c r="AM1774" s="300"/>
      <c r="AN1774" s="300"/>
      <c r="AO1774" s="300"/>
      <c r="AP1774" s="300"/>
      <c r="AQ1774" s="300"/>
      <c r="AR1774" s="300"/>
      <c r="AS1774" s="300"/>
      <c r="AT1774" s="300"/>
      <c r="AU1774" s="300"/>
      <c r="AV1774" s="300"/>
      <c r="AW1774" s="300"/>
      <c r="AX1774" s="300"/>
      <c r="AY1774" s="300"/>
      <c r="AZ1774" s="300"/>
      <c r="BA1774" s="300"/>
      <c r="BB1774" s="300"/>
      <c r="BC1774" s="300"/>
      <c r="BD1774" s="300"/>
      <c r="BE1774" s="300"/>
      <c r="BF1774" s="300"/>
      <c r="BG1774" s="300"/>
      <c r="BH1774" s="300"/>
      <c r="BI1774" s="300"/>
      <c r="BJ1774" s="300"/>
      <c r="BK1774" s="300"/>
      <c r="BL1774" s="300"/>
      <c r="BM1774" s="300"/>
      <c r="BN1774" s="300"/>
      <c r="BO1774" s="300"/>
      <c r="BP1774" s="300"/>
      <c r="BQ1774" s="300"/>
      <c r="BR1774" s="300"/>
      <c r="BS1774" s="300"/>
      <c r="BT1774" s="300"/>
      <c r="BU1774" s="300"/>
      <c r="BV1774" s="300"/>
      <c r="BW1774" s="300"/>
      <c r="BX1774" s="300"/>
      <c r="BY1774" s="300"/>
      <c r="BZ1774" s="300"/>
      <c r="CA1774" s="300"/>
      <c r="CB1774" s="300"/>
      <c r="CC1774" s="300"/>
      <c r="CD1774" s="300"/>
      <c r="CE1774" s="300"/>
      <c r="CF1774" s="300"/>
      <c r="CG1774" s="300"/>
      <c r="CH1774" s="300"/>
      <c r="CI1774" s="300"/>
      <c r="CJ1774" s="300"/>
      <c r="CK1774" s="300"/>
      <c r="CL1774" s="300"/>
      <c r="CM1774" s="300"/>
    </row>
    <row r="1775" spans="1:91" s="245" customFormat="1" x14ac:dyDescent="0.2">
      <c r="A1775" s="299"/>
      <c r="B1775" s="299"/>
      <c r="C1775" s="133"/>
      <c r="D1775" s="134"/>
      <c r="E1775" s="135"/>
      <c r="F1775" s="300"/>
      <c r="G1775" s="300"/>
      <c r="H1775" s="137"/>
      <c r="I1775" s="300"/>
      <c r="J1775" s="138"/>
      <c r="K1775" s="300"/>
      <c r="L1775" s="139"/>
      <c r="M1775" s="300"/>
      <c r="N1775" s="134"/>
      <c r="O1775" s="300"/>
      <c r="P1775" s="300"/>
      <c r="Q1775" s="300"/>
      <c r="R1775" s="300"/>
      <c r="S1775" s="300"/>
      <c r="T1775" s="300"/>
      <c r="U1775" s="300"/>
      <c r="V1775" s="300"/>
      <c r="W1775" s="300"/>
      <c r="X1775" s="300"/>
      <c r="Y1775" s="300"/>
      <c r="Z1775" s="300"/>
      <c r="AA1775" s="300"/>
      <c r="AB1775" s="300"/>
      <c r="AC1775" s="300"/>
      <c r="AD1775" s="300"/>
      <c r="AE1775" s="300"/>
      <c r="AF1775" s="300"/>
      <c r="AG1775" s="300"/>
      <c r="AH1775" s="300"/>
      <c r="AI1775" s="300"/>
      <c r="AJ1775" s="300"/>
      <c r="AK1775" s="300"/>
      <c r="AL1775" s="300"/>
      <c r="AM1775" s="300"/>
      <c r="AN1775" s="300"/>
      <c r="AO1775" s="300"/>
      <c r="AP1775" s="300"/>
      <c r="AQ1775" s="300"/>
      <c r="AR1775" s="300"/>
      <c r="AS1775" s="300"/>
      <c r="AT1775" s="300"/>
      <c r="AU1775" s="300"/>
      <c r="AV1775" s="300"/>
      <c r="AW1775" s="300"/>
      <c r="AX1775" s="300"/>
      <c r="AY1775" s="300"/>
      <c r="AZ1775" s="300"/>
      <c r="BA1775" s="300"/>
      <c r="BB1775" s="300"/>
      <c r="BC1775" s="300"/>
      <c r="BD1775" s="300"/>
      <c r="BE1775" s="300"/>
      <c r="BF1775" s="300"/>
      <c r="BG1775" s="300"/>
      <c r="BH1775" s="300"/>
      <c r="BI1775" s="300"/>
      <c r="BJ1775" s="300"/>
      <c r="BK1775" s="300"/>
      <c r="BL1775" s="300"/>
      <c r="BM1775" s="300"/>
      <c r="BN1775" s="300"/>
      <c r="BO1775" s="300"/>
      <c r="BP1775" s="300"/>
      <c r="BQ1775" s="300"/>
      <c r="BR1775" s="300"/>
      <c r="BS1775" s="300"/>
      <c r="BT1775" s="300"/>
      <c r="BU1775" s="300"/>
      <c r="BV1775" s="300"/>
      <c r="BW1775" s="300"/>
      <c r="BX1775" s="300"/>
      <c r="BY1775" s="300"/>
      <c r="BZ1775" s="300"/>
      <c r="CA1775" s="300"/>
      <c r="CB1775" s="300"/>
      <c r="CC1775" s="300"/>
      <c r="CD1775" s="300"/>
      <c r="CE1775" s="300"/>
      <c r="CF1775" s="300"/>
      <c r="CG1775" s="300"/>
      <c r="CH1775" s="300"/>
      <c r="CI1775" s="300"/>
      <c r="CJ1775" s="300"/>
      <c r="CK1775" s="300"/>
      <c r="CL1775" s="300"/>
      <c r="CM1775" s="300"/>
    </row>
    <row r="1776" spans="1:91" s="245" customFormat="1" x14ac:dyDescent="0.2">
      <c r="A1776" s="299"/>
      <c r="B1776" s="299"/>
      <c r="C1776" s="133"/>
      <c r="D1776" s="134"/>
      <c r="E1776" s="135"/>
      <c r="F1776" s="300"/>
      <c r="G1776" s="300"/>
      <c r="H1776" s="137"/>
      <c r="I1776" s="300"/>
      <c r="J1776" s="138"/>
      <c r="K1776" s="300"/>
      <c r="L1776" s="139"/>
      <c r="M1776" s="300"/>
      <c r="N1776" s="134"/>
      <c r="O1776" s="300"/>
      <c r="P1776" s="300"/>
      <c r="Q1776" s="300"/>
      <c r="R1776" s="300"/>
      <c r="S1776" s="300"/>
      <c r="T1776" s="300"/>
      <c r="U1776" s="300"/>
      <c r="V1776" s="300"/>
      <c r="W1776" s="300"/>
      <c r="X1776" s="300"/>
      <c r="Y1776" s="300"/>
      <c r="Z1776" s="300"/>
      <c r="AA1776" s="300"/>
      <c r="AB1776" s="300"/>
      <c r="AC1776" s="300"/>
      <c r="AD1776" s="300"/>
      <c r="AE1776" s="300"/>
      <c r="AF1776" s="300"/>
      <c r="AG1776" s="300"/>
      <c r="AH1776" s="300"/>
      <c r="AI1776" s="300"/>
      <c r="AJ1776" s="300"/>
      <c r="AK1776" s="300"/>
      <c r="AL1776" s="300"/>
      <c r="AM1776" s="300"/>
      <c r="AN1776" s="300"/>
      <c r="AO1776" s="300"/>
      <c r="AP1776" s="300"/>
      <c r="AQ1776" s="300"/>
      <c r="AR1776" s="300"/>
      <c r="AS1776" s="300"/>
      <c r="AT1776" s="300"/>
      <c r="AU1776" s="300"/>
      <c r="AV1776" s="300"/>
      <c r="AW1776" s="300"/>
      <c r="AX1776" s="300"/>
      <c r="AY1776" s="300"/>
      <c r="AZ1776" s="300"/>
      <c r="BA1776" s="300"/>
      <c r="BB1776" s="300"/>
      <c r="BC1776" s="300"/>
      <c r="BD1776" s="300"/>
      <c r="BE1776" s="300"/>
      <c r="BF1776" s="300"/>
      <c r="BG1776" s="300"/>
      <c r="BH1776" s="300"/>
      <c r="BI1776" s="300"/>
      <c r="BJ1776" s="300"/>
      <c r="BK1776" s="300"/>
      <c r="BL1776" s="300"/>
      <c r="BM1776" s="300"/>
      <c r="BN1776" s="300"/>
      <c r="BO1776" s="300"/>
      <c r="BP1776" s="300"/>
      <c r="BQ1776" s="300"/>
      <c r="BR1776" s="300"/>
      <c r="BS1776" s="300"/>
      <c r="BT1776" s="300"/>
      <c r="BU1776" s="300"/>
      <c r="BV1776" s="300"/>
      <c r="BW1776" s="300"/>
      <c r="BX1776" s="300"/>
      <c r="BY1776" s="300"/>
      <c r="BZ1776" s="300"/>
      <c r="CA1776" s="300"/>
      <c r="CB1776" s="300"/>
      <c r="CC1776" s="300"/>
      <c r="CD1776" s="300"/>
      <c r="CE1776" s="300"/>
      <c r="CF1776" s="300"/>
      <c r="CG1776" s="300"/>
      <c r="CH1776" s="300"/>
      <c r="CI1776" s="300"/>
      <c r="CJ1776" s="300"/>
      <c r="CK1776" s="300"/>
      <c r="CL1776" s="300"/>
      <c r="CM1776" s="300"/>
    </row>
    <row r="1777" spans="1:91" s="245" customFormat="1" x14ac:dyDescent="0.2">
      <c r="A1777" s="299"/>
      <c r="B1777" s="291"/>
      <c r="C1777" s="133"/>
      <c r="D1777" s="293"/>
      <c r="E1777" s="135"/>
      <c r="F1777" s="295"/>
      <c r="G1777" s="291"/>
      <c r="H1777" s="291"/>
      <c r="I1777" s="291"/>
      <c r="J1777" s="295"/>
      <c r="K1777" s="291"/>
      <c r="L1777" s="293"/>
      <c r="M1777" s="291"/>
      <c r="N1777" s="293"/>
      <c r="O1777" s="291"/>
      <c r="P1777" s="291"/>
      <c r="Q1777" s="291"/>
      <c r="R1777" s="291"/>
      <c r="S1777" s="291"/>
      <c r="T1777" s="291"/>
      <c r="U1777" s="291"/>
    </row>
    <row r="1778" spans="1:91" s="245" customFormat="1" x14ac:dyDescent="0.2">
      <c r="A1778" s="299"/>
      <c r="B1778" s="299"/>
      <c r="C1778" s="133"/>
      <c r="D1778" s="134"/>
      <c r="E1778" s="135"/>
      <c r="F1778" s="300"/>
      <c r="G1778" s="300"/>
      <c r="H1778" s="137"/>
      <c r="I1778" s="300"/>
      <c r="J1778" s="138"/>
      <c r="K1778" s="300"/>
      <c r="L1778" s="139"/>
      <c r="M1778" s="300"/>
      <c r="N1778" s="134"/>
      <c r="O1778" s="300"/>
      <c r="P1778" s="300"/>
      <c r="Q1778" s="300"/>
      <c r="R1778" s="300"/>
      <c r="S1778" s="300"/>
      <c r="T1778" s="300"/>
      <c r="U1778" s="300"/>
      <c r="V1778" s="300"/>
      <c r="W1778" s="300"/>
      <c r="X1778" s="300"/>
      <c r="Y1778" s="300"/>
      <c r="Z1778" s="300"/>
      <c r="AA1778" s="300"/>
      <c r="AB1778" s="300"/>
      <c r="AC1778" s="300"/>
      <c r="AD1778" s="300"/>
      <c r="AE1778" s="300"/>
      <c r="AF1778" s="300"/>
      <c r="AG1778" s="300"/>
      <c r="AH1778" s="300"/>
      <c r="AI1778" s="300"/>
      <c r="AJ1778" s="300"/>
      <c r="AK1778" s="300"/>
      <c r="AL1778" s="300"/>
      <c r="AM1778" s="300"/>
      <c r="AN1778" s="300"/>
      <c r="AO1778" s="300"/>
      <c r="AP1778" s="300"/>
      <c r="AQ1778" s="300"/>
      <c r="AR1778" s="300"/>
      <c r="AS1778" s="300"/>
      <c r="AT1778" s="300"/>
      <c r="AU1778" s="300"/>
      <c r="AV1778" s="300"/>
      <c r="AW1778" s="300"/>
      <c r="AX1778" s="300"/>
      <c r="AY1778" s="300"/>
      <c r="AZ1778" s="300"/>
      <c r="BA1778" s="300"/>
      <c r="BB1778" s="300"/>
      <c r="BC1778" s="300"/>
      <c r="BD1778" s="300"/>
      <c r="BE1778" s="300"/>
      <c r="BF1778" s="300"/>
      <c r="BG1778" s="300"/>
      <c r="BH1778" s="300"/>
      <c r="BI1778" s="300"/>
      <c r="BJ1778" s="300"/>
      <c r="BK1778" s="300"/>
      <c r="BL1778" s="300"/>
      <c r="BM1778" s="300"/>
      <c r="BN1778" s="300"/>
      <c r="BO1778" s="300"/>
      <c r="BP1778" s="300"/>
      <c r="BQ1778" s="300"/>
      <c r="BR1778" s="300"/>
      <c r="BS1778" s="300"/>
      <c r="BT1778" s="300"/>
      <c r="BU1778" s="300"/>
      <c r="BV1778" s="300"/>
      <c r="BW1778" s="300"/>
      <c r="BX1778" s="300"/>
      <c r="BY1778" s="300"/>
      <c r="BZ1778" s="300"/>
      <c r="CA1778" s="300"/>
      <c r="CB1778" s="300"/>
      <c r="CC1778" s="300"/>
      <c r="CD1778" s="300"/>
      <c r="CE1778" s="300"/>
      <c r="CF1778" s="300"/>
      <c r="CG1778" s="300"/>
      <c r="CH1778" s="300"/>
      <c r="CI1778" s="300"/>
      <c r="CJ1778" s="300"/>
      <c r="CK1778" s="300"/>
      <c r="CL1778" s="300"/>
      <c r="CM1778" s="300"/>
    </row>
    <row r="1779" spans="1:91" s="245" customFormat="1" x14ac:dyDescent="0.2">
      <c r="A1779" s="299"/>
      <c r="B1779" s="299"/>
      <c r="C1779" s="133"/>
      <c r="D1779" s="134"/>
      <c r="E1779" s="135"/>
      <c r="F1779" s="300"/>
      <c r="G1779" s="300"/>
      <c r="H1779" s="137"/>
      <c r="I1779" s="300"/>
      <c r="J1779" s="138"/>
      <c r="K1779" s="300"/>
      <c r="L1779" s="139"/>
      <c r="M1779" s="300"/>
      <c r="N1779" s="134"/>
      <c r="O1779" s="300"/>
      <c r="P1779" s="300"/>
      <c r="Q1779" s="300"/>
      <c r="R1779" s="300"/>
      <c r="S1779" s="300"/>
      <c r="T1779" s="300"/>
      <c r="U1779" s="300"/>
      <c r="V1779" s="300"/>
      <c r="W1779" s="300"/>
      <c r="X1779" s="300"/>
      <c r="Y1779" s="300"/>
      <c r="Z1779" s="300"/>
      <c r="AA1779" s="300"/>
      <c r="AB1779" s="300"/>
      <c r="AC1779" s="300"/>
      <c r="AD1779" s="300"/>
      <c r="AE1779" s="300"/>
      <c r="AF1779" s="300"/>
      <c r="AG1779" s="300"/>
      <c r="AH1779" s="300"/>
      <c r="AI1779" s="300"/>
      <c r="AJ1779" s="300"/>
      <c r="AK1779" s="300"/>
      <c r="AL1779" s="300"/>
      <c r="AM1779" s="300"/>
      <c r="AN1779" s="300"/>
      <c r="AO1779" s="300"/>
      <c r="AP1779" s="300"/>
      <c r="AQ1779" s="300"/>
      <c r="AR1779" s="300"/>
      <c r="AS1779" s="300"/>
      <c r="AT1779" s="300"/>
      <c r="AU1779" s="300"/>
      <c r="AV1779" s="300"/>
      <c r="AW1779" s="300"/>
      <c r="AX1779" s="300"/>
      <c r="AY1779" s="300"/>
      <c r="AZ1779" s="300"/>
      <c r="BA1779" s="300"/>
      <c r="BB1779" s="300"/>
      <c r="BC1779" s="300"/>
      <c r="BD1779" s="300"/>
      <c r="BE1779" s="300"/>
      <c r="BF1779" s="300"/>
      <c r="BG1779" s="300"/>
      <c r="BH1779" s="300"/>
      <c r="BI1779" s="300"/>
      <c r="BJ1779" s="300"/>
      <c r="BK1779" s="300"/>
      <c r="BL1779" s="300"/>
      <c r="BM1779" s="300"/>
      <c r="BN1779" s="300"/>
      <c r="BO1779" s="300"/>
      <c r="BP1779" s="300"/>
      <c r="BQ1779" s="300"/>
      <c r="BR1779" s="300"/>
      <c r="BS1779" s="300"/>
      <c r="BT1779" s="300"/>
      <c r="BU1779" s="300"/>
      <c r="BV1779" s="300"/>
      <c r="BW1779" s="300"/>
      <c r="BX1779" s="300"/>
      <c r="BY1779" s="300"/>
      <c r="BZ1779" s="300"/>
      <c r="CA1779" s="300"/>
      <c r="CB1779" s="300"/>
      <c r="CC1779" s="300"/>
      <c r="CD1779" s="300"/>
      <c r="CE1779" s="300"/>
      <c r="CF1779" s="300"/>
      <c r="CG1779" s="300"/>
      <c r="CH1779" s="300"/>
      <c r="CI1779" s="300"/>
      <c r="CJ1779" s="300"/>
      <c r="CK1779" s="300"/>
      <c r="CL1779" s="300"/>
      <c r="CM1779" s="300"/>
    </row>
    <row r="1780" spans="1:91" s="245" customFormat="1" x14ac:dyDescent="0.2">
      <c r="A1780" s="299"/>
      <c r="B1780" s="299"/>
      <c r="C1780" s="133"/>
      <c r="D1780" s="134"/>
      <c r="E1780" s="135"/>
      <c r="F1780" s="300"/>
      <c r="G1780" s="300"/>
      <c r="H1780" s="137"/>
      <c r="I1780" s="300"/>
      <c r="J1780" s="138"/>
      <c r="K1780" s="300"/>
      <c r="L1780" s="139"/>
      <c r="M1780" s="300"/>
      <c r="N1780" s="134"/>
      <c r="O1780" s="300"/>
      <c r="P1780" s="300"/>
      <c r="Q1780" s="300"/>
      <c r="R1780" s="300"/>
      <c r="S1780" s="300"/>
      <c r="T1780" s="300"/>
      <c r="U1780" s="300"/>
      <c r="V1780" s="300"/>
      <c r="W1780" s="300"/>
      <c r="X1780" s="300"/>
      <c r="Y1780" s="300"/>
      <c r="Z1780" s="300"/>
      <c r="AA1780" s="300"/>
      <c r="AB1780" s="300"/>
      <c r="AC1780" s="300"/>
      <c r="AD1780" s="300"/>
      <c r="AE1780" s="300"/>
      <c r="AF1780" s="300"/>
      <c r="AG1780" s="300"/>
      <c r="AH1780" s="300"/>
      <c r="AI1780" s="300"/>
      <c r="AJ1780" s="300"/>
      <c r="AK1780" s="300"/>
      <c r="AL1780" s="300"/>
      <c r="AM1780" s="300"/>
      <c r="AN1780" s="300"/>
      <c r="AO1780" s="300"/>
      <c r="AP1780" s="300"/>
      <c r="AQ1780" s="300"/>
      <c r="AR1780" s="300"/>
      <c r="AS1780" s="300"/>
      <c r="AT1780" s="300"/>
      <c r="AU1780" s="300"/>
      <c r="AV1780" s="300"/>
      <c r="AW1780" s="300"/>
      <c r="AX1780" s="300"/>
      <c r="AY1780" s="300"/>
      <c r="AZ1780" s="300"/>
      <c r="BA1780" s="300"/>
      <c r="BB1780" s="300"/>
      <c r="BC1780" s="300"/>
      <c r="BD1780" s="300"/>
      <c r="BE1780" s="300"/>
      <c r="BF1780" s="300"/>
      <c r="BG1780" s="300"/>
      <c r="BH1780" s="300"/>
      <c r="BI1780" s="300"/>
      <c r="BJ1780" s="300"/>
      <c r="BK1780" s="300"/>
      <c r="BL1780" s="300"/>
      <c r="BM1780" s="300"/>
      <c r="BN1780" s="300"/>
      <c r="BO1780" s="300"/>
      <c r="BP1780" s="300"/>
      <c r="BQ1780" s="300"/>
      <c r="BR1780" s="300"/>
      <c r="BS1780" s="300"/>
      <c r="BT1780" s="300"/>
      <c r="BU1780" s="300"/>
      <c r="BV1780" s="300"/>
      <c r="BW1780" s="300"/>
      <c r="BX1780" s="300"/>
      <c r="BY1780" s="300"/>
      <c r="BZ1780" s="300"/>
      <c r="CA1780" s="300"/>
      <c r="CB1780" s="300"/>
      <c r="CC1780" s="300"/>
      <c r="CD1780" s="300"/>
      <c r="CE1780" s="300"/>
      <c r="CF1780" s="300"/>
      <c r="CG1780" s="300"/>
      <c r="CH1780" s="300"/>
      <c r="CI1780" s="300"/>
      <c r="CJ1780" s="300"/>
      <c r="CK1780" s="300"/>
      <c r="CL1780" s="300"/>
      <c r="CM1780" s="300"/>
    </row>
    <row r="1781" spans="1:91" s="245" customFormat="1" x14ac:dyDescent="0.2">
      <c r="A1781" s="299"/>
      <c r="B1781" s="299"/>
      <c r="C1781" s="133"/>
      <c r="D1781" s="134"/>
      <c r="E1781" s="135"/>
      <c r="F1781" s="300"/>
      <c r="G1781" s="300"/>
      <c r="H1781" s="137"/>
      <c r="I1781" s="300"/>
      <c r="J1781" s="138"/>
      <c r="K1781" s="300"/>
      <c r="L1781" s="139"/>
      <c r="M1781" s="300"/>
      <c r="N1781" s="134"/>
      <c r="O1781" s="300"/>
      <c r="P1781" s="300"/>
      <c r="Q1781" s="300"/>
      <c r="R1781" s="300"/>
      <c r="S1781" s="300"/>
      <c r="T1781" s="300"/>
      <c r="U1781" s="300"/>
      <c r="V1781" s="300"/>
      <c r="W1781" s="300"/>
      <c r="X1781" s="300"/>
      <c r="Y1781" s="300"/>
      <c r="Z1781" s="300"/>
      <c r="AA1781" s="300"/>
      <c r="AB1781" s="300"/>
      <c r="AC1781" s="300"/>
      <c r="AD1781" s="300"/>
      <c r="AE1781" s="300"/>
      <c r="AF1781" s="300"/>
      <c r="AG1781" s="300"/>
      <c r="AH1781" s="300"/>
      <c r="AI1781" s="300"/>
      <c r="AJ1781" s="300"/>
      <c r="AK1781" s="300"/>
      <c r="AL1781" s="300"/>
      <c r="AM1781" s="300"/>
      <c r="AN1781" s="300"/>
      <c r="AO1781" s="300"/>
      <c r="AP1781" s="300"/>
      <c r="AQ1781" s="300"/>
      <c r="AR1781" s="300"/>
      <c r="AS1781" s="300"/>
      <c r="AT1781" s="300"/>
      <c r="AU1781" s="300"/>
      <c r="AV1781" s="300"/>
      <c r="AW1781" s="300"/>
      <c r="AX1781" s="300"/>
      <c r="AY1781" s="300"/>
      <c r="AZ1781" s="300"/>
      <c r="BA1781" s="300"/>
      <c r="BB1781" s="300"/>
      <c r="BC1781" s="300"/>
      <c r="BD1781" s="300"/>
      <c r="BE1781" s="300"/>
      <c r="BF1781" s="300"/>
      <c r="BG1781" s="300"/>
      <c r="BH1781" s="300"/>
      <c r="BI1781" s="300"/>
      <c r="BJ1781" s="300"/>
      <c r="BK1781" s="300"/>
      <c r="BL1781" s="300"/>
      <c r="BM1781" s="300"/>
      <c r="BN1781" s="300"/>
      <c r="BO1781" s="300"/>
      <c r="BP1781" s="300"/>
      <c r="BQ1781" s="300"/>
      <c r="BR1781" s="300"/>
      <c r="BS1781" s="300"/>
      <c r="BT1781" s="300"/>
      <c r="BU1781" s="300"/>
      <c r="BV1781" s="300"/>
      <c r="BW1781" s="300"/>
      <c r="BX1781" s="300"/>
      <c r="BY1781" s="300"/>
      <c r="BZ1781" s="300"/>
      <c r="CA1781" s="300"/>
      <c r="CB1781" s="300"/>
      <c r="CC1781" s="300"/>
      <c r="CD1781" s="300"/>
      <c r="CE1781" s="300"/>
      <c r="CF1781" s="300"/>
      <c r="CG1781" s="300"/>
      <c r="CH1781" s="300"/>
      <c r="CI1781" s="300"/>
      <c r="CJ1781" s="300"/>
      <c r="CK1781" s="300"/>
      <c r="CL1781" s="300"/>
      <c r="CM1781" s="300"/>
    </row>
    <row r="1782" spans="1:91" s="245" customFormat="1" x14ac:dyDescent="0.2">
      <c r="A1782" s="299"/>
      <c r="B1782" s="299"/>
      <c r="C1782" s="133"/>
      <c r="D1782" s="134"/>
      <c r="E1782" s="135"/>
      <c r="F1782" s="300"/>
      <c r="G1782" s="300"/>
      <c r="H1782" s="137"/>
      <c r="I1782" s="300"/>
      <c r="J1782" s="138"/>
      <c r="K1782" s="300"/>
      <c r="L1782" s="139"/>
      <c r="M1782" s="300"/>
      <c r="N1782" s="134"/>
      <c r="O1782" s="300"/>
      <c r="P1782" s="300"/>
      <c r="Q1782" s="300"/>
      <c r="R1782" s="300"/>
      <c r="S1782" s="300"/>
      <c r="T1782" s="300"/>
      <c r="U1782" s="300"/>
      <c r="V1782" s="300"/>
      <c r="W1782" s="300"/>
      <c r="X1782" s="300"/>
      <c r="Y1782" s="300"/>
      <c r="Z1782" s="300"/>
      <c r="AA1782" s="300"/>
      <c r="AB1782" s="300"/>
      <c r="AC1782" s="300"/>
      <c r="AD1782" s="300"/>
      <c r="AE1782" s="300"/>
      <c r="AF1782" s="300"/>
      <c r="AG1782" s="300"/>
      <c r="AH1782" s="300"/>
      <c r="AI1782" s="300"/>
      <c r="AJ1782" s="300"/>
      <c r="AK1782" s="300"/>
      <c r="AL1782" s="300"/>
      <c r="AM1782" s="300"/>
      <c r="AN1782" s="300"/>
      <c r="AO1782" s="300"/>
      <c r="AP1782" s="300"/>
      <c r="AQ1782" s="300"/>
      <c r="AR1782" s="300"/>
      <c r="AS1782" s="300"/>
      <c r="AT1782" s="300"/>
      <c r="AU1782" s="300"/>
      <c r="AV1782" s="300"/>
      <c r="AW1782" s="300"/>
      <c r="AX1782" s="300"/>
      <c r="AY1782" s="300"/>
      <c r="AZ1782" s="300"/>
      <c r="BA1782" s="300"/>
      <c r="BB1782" s="300"/>
      <c r="BC1782" s="300"/>
      <c r="BD1782" s="300"/>
      <c r="BE1782" s="300"/>
      <c r="BF1782" s="300"/>
      <c r="BG1782" s="300"/>
      <c r="BH1782" s="300"/>
      <c r="BI1782" s="300"/>
      <c r="BJ1782" s="300"/>
      <c r="BK1782" s="300"/>
      <c r="BL1782" s="300"/>
      <c r="BM1782" s="300"/>
      <c r="BN1782" s="300"/>
      <c r="BO1782" s="300"/>
      <c r="BP1782" s="300"/>
      <c r="BQ1782" s="300"/>
      <c r="BR1782" s="300"/>
      <c r="BS1782" s="300"/>
      <c r="BT1782" s="300"/>
      <c r="BU1782" s="300"/>
      <c r="BV1782" s="300"/>
      <c r="BW1782" s="300"/>
      <c r="BX1782" s="300"/>
      <c r="BY1782" s="300"/>
      <c r="BZ1782" s="300"/>
      <c r="CA1782" s="300"/>
      <c r="CB1782" s="300"/>
      <c r="CC1782" s="300"/>
      <c r="CD1782" s="300"/>
      <c r="CE1782" s="300"/>
      <c r="CF1782" s="300"/>
      <c r="CG1782" s="300"/>
      <c r="CH1782" s="300"/>
      <c r="CI1782" s="300"/>
      <c r="CJ1782" s="300"/>
      <c r="CK1782" s="300"/>
      <c r="CL1782" s="300"/>
      <c r="CM1782" s="300"/>
    </row>
    <row r="1783" spans="1:91" s="245" customFormat="1" x14ac:dyDescent="0.2">
      <c r="A1783" s="299"/>
      <c r="B1783" s="299"/>
      <c r="C1783" s="133"/>
      <c r="D1783" s="134"/>
      <c r="E1783" s="135"/>
      <c r="F1783" s="300"/>
      <c r="G1783" s="300"/>
      <c r="H1783" s="137"/>
      <c r="I1783" s="300"/>
      <c r="J1783" s="138"/>
      <c r="K1783" s="300"/>
      <c r="L1783" s="139"/>
      <c r="M1783" s="300"/>
      <c r="N1783" s="134"/>
      <c r="O1783" s="300"/>
      <c r="P1783" s="300"/>
      <c r="Q1783" s="300"/>
      <c r="R1783" s="300"/>
      <c r="S1783" s="300"/>
      <c r="T1783" s="300"/>
      <c r="U1783" s="300"/>
      <c r="V1783" s="300"/>
      <c r="W1783" s="300"/>
      <c r="X1783" s="300"/>
      <c r="Y1783" s="300"/>
      <c r="Z1783" s="300"/>
      <c r="AA1783" s="300"/>
      <c r="AB1783" s="300"/>
      <c r="AC1783" s="300"/>
      <c r="AD1783" s="300"/>
      <c r="AE1783" s="300"/>
      <c r="AF1783" s="300"/>
      <c r="AG1783" s="300"/>
      <c r="AH1783" s="300"/>
      <c r="AI1783" s="300"/>
      <c r="AJ1783" s="300"/>
      <c r="AK1783" s="300"/>
      <c r="AL1783" s="300"/>
      <c r="AM1783" s="300"/>
      <c r="AN1783" s="300"/>
      <c r="AO1783" s="300"/>
      <c r="AP1783" s="300"/>
      <c r="AQ1783" s="300"/>
      <c r="AR1783" s="300"/>
      <c r="AS1783" s="300"/>
      <c r="AT1783" s="300"/>
      <c r="AU1783" s="300"/>
      <c r="AV1783" s="300"/>
      <c r="AW1783" s="300"/>
      <c r="AX1783" s="300"/>
      <c r="AY1783" s="300"/>
      <c r="AZ1783" s="300"/>
      <c r="BA1783" s="300"/>
      <c r="BB1783" s="300"/>
      <c r="BC1783" s="300"/>
      <c r="BD1783" s="300"/>
      <c r="BE1783" s="300"/>
      <c r="BF1783" s="300"/>
      <c r="BG1783" s="300"/>
      <c r="BH1783" s="300"/>
      <c r="BI1783" s="300"/>
      <c r="BJ1783" s="300"/>
      <c r="BK1783" s="300"/>
      <c r="BL1783" s="300"/>
      <c r="BM1783" s="300"/>
      <c r="BN1783" s="300"/>
      <c r="BO1783" s="300"/>
      <c r="BP1783" s="300"/>
      <c r="BQ1783" s="300"/>
      <c r="BR1783" s="300"/>
      <c r="BS1783" s="300"/>
      <c r="BT1783" s="300"/>
      <c r="BU1783" s="300"/>
      <c r="BV1783" s="300"/>
      <c r="BW1783" s="300"/>
      <c r="BX1783" s="300"/>
      <c r="BY1783" s="300"/>
      <c r="BZ1783" s="300"/>
      <c r="CA1783" s="300"/>
      <c r="CB1783" s="300"/>
      <c r="CC1783" s="300"/>
      <c r="CD1783" s="300"/>
      <c r="CE1783" s="300"/>
      <c r="CF1783" s="300"/>
      <c r="CG1783" s="300"/>
      <c r="CH1783" s="300"/>
      <c r="CI1783" s="300"/>
      <c r="CJ1783" s="300"/>
      <c r="CK1783" s="300"/>
      <c r="CL1783" s="300"/>
      <c r="CM1783" s="300"/>
    </row>
    <row r="1784" spans="1:91" s="245" customFormat="1" x14ac:dyDescent="0.2">
      <c r="A1784" s="299"/>
      <c r="B1784" s="299"/>
      <c r="C1784" s="133"/>
      <c r="D1784" s="134"/>
      <c r="E1784" s="135"/>
      <c r="F1784" s="300"/>
      <c r="G1784" s="300"/>
      <c r="H1784" s="137"/>
      <c r="I1784" s="300"/>
      <c r="J1784" s="138"/>
      <c r="K1784" s="300"/>
      <c r="L1784" s="139"/>
      <c r="M1784" s="300"/>
      <c r="N1784" s="134"/>
      <c r="O1784" s="300"/>
      <c r="P1784" s="300"/>
      <c r="Q1784" s="152"/>
      <c r="R1784" s="300"/>
      <c r="S1784" s="300"/>
      <c r="T1784" s="300"/>
      <c r="U1784" s="300"/>
      <c r="V1784" s="300"/>
      <c r="W1784" s="300"/>
      <c r="X1784" s="300"/>
      <c r="Y1784" s="300"/>
      <c r="Z1784" s="300"/>
      <c r="AA1784" s="300"/>
      <c r="AB1784" s="300"/>
      <c r="AC1784" s="300"/>
      <c r="AD1784" s="300"/>
      <c r="AE1784" s="300"/>
      <c r="AF1784" s="300"/>
      <c r="AG1784" s="300"/>
      <c r="AH1784" s="300"/>
      <c r="AI1784" s="300"/>
      <c r="AJ1784" s="300"/>
      <c r="AK1784" s="300"/>
      <c r="AL1784" s="300"/>
      <c r="AM1784" s="300"/>
      <c r="AN1784" s="300"/>
      <c r="AO1784" s="300"/>
      <c r="AP1784" s="300"/>
      <c r="AQ1784" s="300"/>
      <c r="AR1784" s="300"/>
      <c r="AS1784" s="300"/>
      <c r="AT1784" s="300"/>
      <c r="AU1784" s="300"/>
      <c r="AV1784" s="300"/>
      <c r="AW1784" s="300"/>
      <c r="AX1784" s="300"/>
      <c r="AY1784" s="300"/>
      <c r="AZ1784" s="300"/>
      <c r="BA1784" s="300"/>
      <c r="BB1784" s="300"/>
      <c r="BC1784" s="300"/>
      <c r="BD1784" s="300"/>
      <c r="BE1784" s="300"/>
      <c r="BF1784" s="300"/>
      <c r="BG1784" s="300"/>
      <c r="BH1784" s="300"/>
      <c r="BI1784" s="300"/>
      <c r="BJ1784" s="300"/>
      <c r="BK1784" s="300"/>
      <c r="BL1784" s="300"/>
      <c r="BM1784" s="300"/>
      <c r="BN1784" s="300"/>
      <c r="BO1784" s="300"/>
      <c r="BP1784" s="300"/>
      <c r="BQ1784" s="300"/>
      <c r="BR1784" s="300"/>
      <c r="BS1784" s="300"/>
      <c r="BT1784" s="300"/>
      <c r="BU1784" s="300"/>
      <c r="BV1784" s="300"/>
      <c r="BW1784" s="300"/>
      <c r="BX1784" s="300"/>
      <c r="BY1784" s="300"/>
      <c r="BZ1784" s="300"/>
      <c r="CA1784" s="300"/>
      <c r="CB1784" s="300"/>
      <c r="CC1784" s="300"/>
      <c r="CD1784" s="300"/>
      <c r="CE1784" s="300"/>
      <c r="CF1784" s="300"/>
      <c r="CG1784" s="300"/>
      <c r="CH1784" s="300"/>
      <c r="CI1784" s="300"/>
      <c r="CJ1784" s="300"/>
      <c r="CK1784" s="300"/>
      <c r="CL1784" s="300"/>
      <c r="CM1784" s="300"/>
    </row>
    <row r="1785" spans="1:91" s="245" customFormat="1" x14ac:dyDescent="0.2">
      <c r="A1785" s="299"/>
      <c r="B1785" s="299"/>
      <c r="C1785" s="133"/>
      <c r="D1785" s="134"/>
      <c r="E1785" s="135"/>
      <c r="F1785" s="300"/>
      <c r="G1785" s="300"/>
      <c r="H1785" s="137"/>
      <c r="I1785" s="300"/>
      <c r="J1785" s="138"/>
      <c r="K1785" s="300"/>
      <c r="L1785" s="139"/>
      <c r="M1785" s="300"/>
      <c r="N1785" s="134"/>
      <c r="O1785" s="300"/>
      <c r="P1785" s="300"/>
      <c r="Q1785" s="300"/>
      <c r="R1785" s="300"/>
      <c r="S1785" s="300"/>
      <c r="T1785" s="300"/>
      <c r="U1785" s="300"/>
      <c r="V1785" s="300"/>
      <c r="W1785" s="300"/>
      <c r="X1785" s="300"/>
      <c r="Y1785" s="300"/>
      <c r="Z1785" s="300"/>
      <c r="AA1785" s="300"/>
      <c r="AB1785" s="300"/>
      <c r="AC1785" s="300"/>
      <c r="AD1785" s="300"/>
      <c r="AE1785" s="300"/>
      <c r="AF1785" s="300"/>
      <c r="AG1785" s="300"/>
      <c r="AH1785" s="300"/>
      <c r="AI1785" s="300"/>
      <c r="AJ1785" s="300"/>
      <c r="AK1785" s="300"/>
      <c r="AL1785" s="300"/>
      <c r="AM1785" s="300"/>
      <c r="AN1785" s="300"/>
      <c r="AO1785" s="300"/>
      <c r="AP1785" s="300"/>
      <c r="AQ1785" s="300"/>
      <c r="AR1785" s="300"/>
      <c r="AS1785" s="300"/>
      <c r="AT1785" s="300"/>
      <c r="AU1785" s="300"/>
      <c r="AV1785" s="300"/>
      <c r="AW1785" s="300"/>
      <c r="AX1785" s="300"/>
      <c r="AY1785" s="300"/>
      <c r="AZ1785" s="300"/>
      <c r="BA1785" s="300"/>
      <c r="BB1785" s="300"/>
      <c r="BC1785" s="300"/>
      <c r="BD1785" s="300"/>
      <c r="BE1785" s="300"/>
      <c r="BF1785" s="300"/>
      <c r="BG1785" s="300"/>
      <c r="BH1785" s="300"/>
      <c r="BI1785" s="300"/>
      <c r="BJ1785" s="300"/>
      <c r="BK1785" s="300"/>
      <c r="BL1785" s="300"/>
      <c r="BM1785" s="300"/>
      <c r="BN1785" s="300"/>
      <c r="BO1785" s="300"/>
      <c r="BP1785" s="300"/>
      <c r="BQ1785" s="300"/>
      <c r="BR1785" s="300"/>
      <c r="BS1785" s="300"/>
      <c r="BT1785" s="300"/>
      <c r="BU1785" s="300"/>
      <c r="BV1785" s="300"/>
      <c r="BW1785" s="300"/>
      <c r="BX1785" s="300"/>
      <c r="BY1785" s="300"/>
      <c r="BZ1785" s="300"/>
      <c r="CA1785" s="300"/>
      <c r="CB1785" s="300"/>
      <c r="CC1785" s="300"/>
      <c r="CD1785" s="300"/>
      <c r="CE1785" s="300"/>
      <c r="CF1785" s="300"/>
      <c r="CG1785" s="300"/>
      <c r="CH1785" s="300"/>
      <c r="CI1785" s="300"/>
      <c r="CJ1785" s="300"/>
      <c r="CK1785" s="300"/>
      <c r="CL1785" s="300"/>
      <c r="CM1785" s="300"/>
    </row>
    <row r="1786" spans="1:91" s="245" customFormat="1" x14ac:dyDescent="0.2">
      <c r="A1786" s="299"/>
      <c r="B1786" s="299"/>
      <c r="C1786" s="133"/>
      <c r="D1786" s="134"/>
      <c r="E1786" s="135"/>
      <c r="F1786" s="300"/>
      <c r="G1786" s="300"/>
      <c r="H1786" s="137"/>
      <c r="I1786" s="300"/>
      <c r="J1786" s="138"/>
      <c r="K1786" s="300"/>
      <c r="L1786" s="139"/>
      <c r="M1786" s="300"/>
      <c r="N1786" s="134"/>
      <c r="O1786" s="300"/>
      <c r="P1786" s="300"/>
      <c r="Q1786" s="300"/>
      <c r="R1786" s="300"/>
      <c r="S1786" s="300"/>
      <c r="T1786" s="300"/>
      <c r="U1786" s="300"/>
      <c r="V1786" s="300"/>
      <c r="W1786" s="300"/>
      <c r="X1786" s="300"/>
      <c r="Y1786" s="300"/>
      <c r="Z1786" s="300"/>
      <c r="AA1786" s="300"/>
      <c r="AB1786" s="300"/>
      <c r="AC1786" s="300"/>
      <c r="AD1786" s="300"/>
      <c r="AE1786" s="300"/>
      <c r="AF1786" s="300"/>
      <c r="AG1786" s="300"/>
      <c r="AH1786" s="300"/>
      <c r="AI1786" s="300"/>
      <c r="AJ1786" s="300"/>
      <c r="AK1786" s="300"/>
      <c r="AL1786" s="300"/>
      <c r="AM1786" s="300"/>
      <c r="AN1786" s="300"/>
      <c r="AO1786" s="300"/>
      <c r="AP1786" s="300"/>
      <c r="AQ1786" s="300"/>
      <c r="AR1786" s="300"/>
      <c r="AS1786" s="300"/>
      <c r="AT1786" s="300"/>
      <c r="AU1786" s="300"/>
      <c r="AV1786" s="300"/>
      <c r="AW1786" s="300"/>
      <c r="AX1786" s="300"/>
      <c r="AY1786" s="300"/>
      <c r="AZ1786" s="300"/>
      <c r="BA1786" s="300"/>
      <c r="BB1786" s="300"/>
      <c r="BC1786" s="300"/>
      <c r="BD1786" s="300"/>
      <c r="BE1786" s="300"/>
      <c r="BF1786" s="300"/>
      <c r="BG1786" s="300"/>
      <c r="BH1786" s="300"/>
      <c r="BI1786" s="300"/>
      <c r="BJ1786" s="300"/>
      <c r="BK1786" s="300"/>
      <c r="BL1786" s="300"/>
      <c r="BM1786" s="300"/>
      <c r="BN1786" s="300"/>
      <c r="BO1786" s="300"/>
      <c r="BP1786" s="300"/>
      <c r="BQ1786" s="300"/>
      <c r="BR1786" s="300"/>
      <c r="BS1786" s="300"/>
      <c r="BT1786" s="300"/>
      <c r="BU1786" s="300"/>
      <c r="BV1786" s="300"/>
      <c r="BW1786" s="300"/>
      <c r="BX1786" s="300"/>
      <c r="BY1786" s="300"/>
      <c r="BZ1786" s="300"/>
      <c r="CA1786" s="300"/>
      <c r="CB1786" s="300"/>
      <c r="CC1786" s="300"/>
      <c r="CD1786" s="300"/>
      <c r="CE1786" s="300"/>
      <c r="CF1786" s="300"/>
      <c r="CG1786" s="300"/>
      <c r="CH1786" s="300"/>
      <c r="CI1786" s="300"/>
      <c r="CJ1786" s="300"/>
      <c r="CK1786" s="300"/>
      <c r="CL1786" s="300"/>
      <c r="CM1786" s="300"/>
    </row>
    <row r="1787" spans="1:91" s="245" customFormat="1" x14ac:dyDescent="0.2">
      <c r="A1787" s="299"/>
      <c r="B1787" s="299"/>
      <c r="C1787" s="133"/>
      <c r="D1787" s="134"/>
      <c r="E1787" s="135"/>
      <c r="F1787" s="300"/>
      <c r="G1787" s="300"/>
      <c r="H1787" s="137"/>
      <c r="I1787" s="300"/>
      <c r="J1787" s="138"/>
      <c r="K1787" s="300"/>
      <c r="L1787" s="139"/>
      <c r="M1787" s="300"/>
      <c r="N1787" s="134"/>
      <c r="O1787" s="300"/>
      <c r="P1787" s="300"/>
      <c r="Q1787" s="300"/>
      <c r="R1787" s="300"/>
      <c r="S1787" s="300"/>
      <c r="T1787" s="300"/>
      <c r="U1787" s="300"/>
      <c r="V1787" s="300"/>
      <c r="W1787" s="300"/>
      <c r="X1787" s="300"/>
      <c r="Y1787" s="300"/>
      <c r="Z1787" s="300"/>
      <c r="AA1787" s="300"/>
      <c r="AB1787" s="300"/>
      <c r="AC1787" s="300"/>
      <c r="AD1787" s="300"/>
      <c r="AE1787" s="300"/>
      <c r="AF1787" s="300"/>
      <c r="AG1787" s="300"/>
      <c r="AH1787" s="300"/>
      <c r="AI1787" s="300"/>
      <c r="AJ1787" s="300"/>
      <c r="AK1787" s="300"/>
      <c r="AL1787" s="300"/>
      <c r="AM1787" s="300"/>
      <c r="AN1787" s="300"/>
      <c r="AO1787" s="300"/>
      <c r="AP1787" s="300"/>
      <c r="AQ1787" s="300"/>
      <c r="AR1787" s="300"/>
      <c r="AS1787" s="300"/>
      <c r="AT1787" s="300"/>
      <c r="AU1787" s="300"/>
      <c r="AV1787" s="300"/>
      <c r="AW1787" s="300"/>
      <c r="AX1787" s="300"/>
      <c r="AY1787" s="300"/>
      <c r="AZ1787" s="300"/>
      <c r="BA1787" s="300"/>
      <c r="BB1787" s="300"/>
      <c r="BC1787" s="300"/>
      <c r="BD1787" s="300"/>
      <c r="BE1787" s="300"/>
      <c r="BF1787" s="300"/>
      <c r="BG1787" s="300"/>
      <c r="BH1787" s="300"/>
      <c r="BI1787" s="300"/>
      <c r="BJ1787" s="300"/>
      <c r="BK1787" s="300"/>
      <c r="BL1787" s="300"/>
      <c r="BM1787" s="300"/>
      <c r="BN1787" s="300"/>
      <c r="BO1787" s="300"/>
      <c r="BP1787" s="300"/>
      <c r="BQ1787" s="300"/>
      <c r="BR1787" s="300"/>
      <c r="BS1787" s="300"/>
      <c r="BT1787" s="300"/>
      <c r="BU1787" s="300"/>
      <c r="BV1787" s="300"/>
      <c r="BW1787" s="300"/>
      <c r="BX1787" s="300"/>
      <c r="BY1787" s="300"/>
      <c r="BZ1787" s="300"/>
      <c r="CA1787" s="300"/>
      <c r="CB1787" s="300"/>
      <c r="CC1787" s="300"/>
      <c r="CD1787" s="300"/>
      <c r="CE1787" s="300"/>
      <c r="CF1787" s="300"/>
      <c r="CG1787" s="300"/>
      <c r="CH1787" s="300"/>
      <c r="CI1787" s="300"/>
      <c r="CJ1787" s="300"/>
      <c r="CK1787" s="300"/>
      <c r="CL1787" s="300"/>
      <c r="CM1787" s="300"/>
    </row>
    <row r="1788" spans="1:91" s="245" customFormat="1" x14ac:dyDescent="0.2">
      <c r="A1788" s="299"/>
      <c r="B1788" s="299"/>
      <c r="C1788" s="133"/>
      <c r="D1788" s="134"/>
      <c r="E1788" s="135"/>
      <c r="F1788" s="300"/>
      <c r="G1788" s="300"/>
      <c r="H1788" s="137"/>
      <c r="I1788" s="300"/>
      <c r="J1788" s="138"/>
      <c r="K1788" s="300"/>
      <c r="L1788" s="139"/>
      <c r="M1788" s="300"/>
      <c r="N1788" s="134"/>
      <c r="O1788" s="300"/>
      <c r="P1788" s="300"/>
      <c r="Q1788" s="300"/>
      <c r="R1788" s="300"/>
      <c r="S1788" s="300"/>
      <c r="T1788" s="300"/>
      <c r="U1788" s="300"/>
      <c r="V1788" s="300"/>
      <c r="W1788" s="300"/>
      <c r="X1788" s="300"/>
      <c r="Y1788" s="300"/>
      <c r="Z1788" s="300"/>
      <c r="AA1788" s="300"/>
      <c r="AB1788" s="300"/>
      <c r="AC1788" s="300"/>
      <c r="AD1788" s="300"/>
      <c r="AE1788" s="300"/>
      <c r="AF1788" s="300"/>
      <c r="AG1788" s="300"/>
      <c r="AH1788" s="300"/>
      <c r="AI1788" s="300"/>
      <c r="AJ1788" s="300"/>
      <c r="AK1788" s="300"/>
      <c r="AL1788" s="300"/>
      <c r="AM1788" s="300"/>
      <c r="AN1788" s="300"/>
      <c r="AO1788" s="300"/>
      <c r="AP1788" s="300"/>
      <c r="AQ1788" s="300"/>
      <c r="AR1788" s="300"/>
      <c r="AS1788" s="300"/>
      <c r="AT1788" s="300"/>
      <c r="AU1788" s="300"/>
      <c r="AV1788" s="300"/>
      <c r="AW1788" s="300"/>
      <c r="AX1788" s="300"/>
      <c r="AY1788" s="300"/>
      <c r="AZ1788" s="300"/>
      <c r="BA1788" s="300"/>
      <c r="BB1788" s="300"/>
      <c r="BC1788" s="300"/>
      <c r="BD1788" s="300"/>
      <c r="BE1788" s="300"/>
      <c r="BF1788" s="300"/>
      <c r="BG1788" s="300"/>
      <c r="BH1788" s="300"/>
      <c r="BI1788" s="300"/>
      <c r="BJ1788" s="300"/>
      <c r="BK1788" s="300"/>
      <c r="BL1788" s="300"/>
      <c r="BM1788" s="300"/>
      <c r="BN1788" s="300"/>
      <c r="BO1788" s="300"/>
      <c r="BP1788" s="300"/>
      <c r="BQ1788" s="300"/>
      <c r="BR1788" s="300"/>
      <c r="BS1788" s="300"/>
      <c r="BT1788" s="300"/>
      <c r="BU1788" s="300"/>
      <c r="BV1788" s="300"/>
      <c r="BW1788" s="300"/>
      <c r="BX1788" s="300"/>
      <c r="BY1788" s="300"/>
      <c r="BZ1788" s="300"/>
      <c r="CA1788" s="300"/>
      <c r="CB1788" s="300"/>
      <c r="CC1788" s="300"/>
      <c r="CD1788" s="300"/>
      <c r="CE1788" s="300"/>
      <c r="CF1788" s="300"/>
      <c r="CG1788" s="300"/>
      <c r="CH1788" s="300"/>
      <c r="CI1788" s="300"/>
      <c r="CJ1788" s="300"/>
      <c r="CK1788" s="300"/>
      <c r="CL1788" s="300"/>
      <c r="CM1788" s="300"/>
    </row>
    <row r="1789" spans="1:91" s="245" customFormat="1" x14ac:dyDescent="0.2">
      <c r="A1789" s="299"/>
      <c r="B1789" s="299"/>
      <c r="C1789" s="133"/>
      <c r="D1789" s="134"/>
      <c r="E1789" s="135"/>
      <c r="F1789" s="300"/>
      <c r="G1789" s="300"/>
      <c r="H1789" s="137"/>
      <c r="I1789" s="300"/>
      <c r="J1789" s="138"/>
      <c r="K1789" s="300"/>
      <c r="L1789" s="139"/>
      <c r="M1789" s="300"/>
      <c r="N1789" s="134"/>
      <c r="O1789" s="300"/>
      <c r="P1789" s="300"/>
      <c r="Q1789" s="300"/>
      <c r="R1789" s="300"/>
      <c r="S1789" s="300"/>
      <c r="T1789" s="300"/>
      <c r="U1789" s="300"/>
      <c r="V1789" s="300"/>
      <c r="W1789" s="300"/>
      <c r="X1789" s="300"/>
      <c r="Y1789" s="300"/>
      <c r="Z1789" s="300"/>
      <c r="AA1789" s="300"/>
      <c r="AB1789" s="300"/>
      <c r="AC1789" s="300"/>
      <c r="AD1789" s="300"/>
      <c r="AE1789" s="300"/>
      <c r="AF1789" s="300"/>
      <c r="AG1789" s="300"/>
      <c r="AH1789" s="300"/>
      <c r="AI1789" s="300"/>
      <c r="AJ1789" s="300"/>
      <c r="AK1789" s="300"/>
      <c r="AL1789" s="300"/>
      <c r="AM1789" s="300"/>
      <c r="AN1789" s="300"/>
      <c r="AO1789" s="300"/>
      <c r="AP1789" s="300"/>
      <c r="AQ1789" s="300"/>
      <c r="AR1789" s="300"/>
      <c r="AS1789" s="300"/>
      <c r="AT1789" s="300"/>
      <c r="AU1789" s="300"/>
      <c r="AV1789" s="300"/>
      <c r="AW1789" s="300"/>
      <c r="AX1789" s="300"/>
      <c r="AY1789" s="300"/>
      <c r="AZ1789" s="300"/>
      <c r="BA1789" s="300"/>
      <c r="BB1789" s="300"/>
      <c r="BC1789" s="300"/>
      <c r="BD1789" s="300"/>
      <c r="BE1789" s="300"/>
      <c r="BF1789" s="300"/>
      <c r="BG1789" s="300"/>
      <c r="BH1789" s="300"/>
      <c r="BI1789" s="300"/>
      <c r="BJ1789" s="300"/>
      <c r="BK1789" s="300"/>
      <c r="BL1789" s="300"/>
      <c r="BM1789" s="300"/>
      <c r="BN1789" s="300"/>
      <c r="BO1789" s="300"/>
      <c r="BP1789" s="300"/>
      <c r="BQ1789" s="300"/>
      <c r="BR1789" s="300"/>
      <c r="BS1789" s="300"/>
      <c r="BT1789" s="300"/>
      <c r="BU1789" s="300"/>
      <c r="BV1789" s="300"/>
      <c r="BW1789" s="300"/>
      <c r="BX1789" s="300"/>
      <c r="BY1789" s="300"/>
      <c r="BZ1789" s="300"/>
      <c r="CA1789" s="300"/>
      <c r="CB1789" s="300"/>
      <c r="CC1789" s="300"/>
      <c r="CD1789" s="300"/>
      <c r="CE1789" s="300"/>
      <c r="CF1789" s="300"/>
      <c r="CG1789" s="300"/>
      <c r="CH1789" s="300"/>
      <c r="CI1789" s="300"/>
      <c r="CJ1789" s="300"/>
      <c r="CK1789" s="300"/>
      <c r="CL1789" s="300"/>
      <c r="CM1789" s="300"/>
    </row>
    <row r="1790" spans="1:91" s="245" customFormat="1" x14ac:dyDescent="0.2">
      <c r="A1790" s="299"/>
      <c r="B1790" s="291"/>
      <c r="C1790" s="133"/>
      <c r="D1790" s="293"/>
      <c r="E1790" s="135"/>
      <c r="F1790" s="295"/>
      <c r="G1790" s="291"/>
      <c r="H1790" s="291"/>
      <c r="I1790" s="291"/>
      <c r="J1790" s="295"/>
      <c r="K1790" s="291"/>
      <c r="L1790" s="293"/>
      <c r="M1790" s="291"/>
      <c r="N1790" s="293"/>
      <c r="O1790" s="291"/>
      <c r="P1790" s="291"/>
      <c r="Q1790" s="291"/>
      <c r="R1790" s="291"/>
      <c r="S1790" s="291"/>
      <c r="T1790" s="291"/>
      <c r="U1790" s="291"/>
    </row>
    <row r="1791" spans="1:91" s="245" customFormat="1" x14ac:dyDescent="0.2">
      <c r="A1791" s="299"/>
      <c r="B1791" s="299"/>
      <c r="C1791" s="133"/>
      <c r="D1791" s="134"/>
      <c r="E1791" s="135"/>
      <c r="F1791" s="300"/>
      <c r="G1791" s="300"/>
      <c r="H1791" s="137"/>
      <c r="I1791" s="300"/>
      <c r="J1791" s="138"/>
      <c r="K1791" s="300"/>
      <c r="L1791" s="139"/>
      <c r="M1791" s="300"/>
      <c r="N1791" s="134"/>
      <c r="O1791" s="300"/>
      <c r="P1791" s="300"/>
      <c r="Q1791" s="300"/>
      <c r="R1791" s="300"/>
      <c r="S1791" s="300"/>
      <c r="T1791" s="300"/>
      <c r="U1791" s="300"/>
      <c r="V1791" s="300"/>
      <c r="W1791" s="300"/>
      <c r="X1791" s="300"/>
      <c r="Y1791" s="300"/>
      <c r="Z1791" s="300"/>
      <c r="AA1791" s="300"/>
      <c r="AB1791" s="300"/>
      <c r="AC1791" s="300"/>
      <c r="AD1791" s="300"/>
      <c r="AE1791" s="300"/>
      <c r="AF1791" s="300"/>
      <c r="AG1791" s="300"/>
      <c r="AH1791" s="300"/>
      <c r="AI1791" s="300"/>
      <c r="AJ1791" s="300"/>
      <c r="AK1791" s="300"/>
      <c r="AL1791" s="300"/>
      <c r="AM1791" s="300"/>
      <c r="AN1791" s="300"/>
      <c r="AO1791" s="300"/>
      <c r="AP1791" s="300"/>
      <c r="AQ1791" s="300"/>
      <c r="AR1791" s="300"/>
      <c r="AS1791" s="300"/>
      <c r="AT1791" s="300"/>
      <c r="AU1791" s="300"/>
      <c r="AV1791" s="300"/>
      <c r="AW1791" s="300"/>
      <c r="AX1791" s="300"/>
      <c r="AY1791" s="300"/>
      <c r="AZ1791" s="300"/>
      <c r="BA1791" s="300"/>
      <c r="BB1791" s="300"/>
      <c r="BC1791" s="300"/>
      <c r="BD1791" s="300"/>
      <c r="BE1791" s="300"/>
      <c r="BF1791" s="300"/>
      <c r="BG1791" s="300"/>
      <c r="BH1791" s="300"/>
      <c r="BI1791" s="300"/>
      <c r="BJ1791" s="300"/>
      <c r="BK1791" s="300"/>
      <c r="BL1791" s="300"/>
      <c r="BM1791" s="300"/>
      <c r="BN1791" s="300"/>
      <c r="BO1791" s="300"/>
      <c r="BP1791" s="300"/>
      <c r="BQ1791" s="300"/>
      <c r="BR1791" s="300"/>
      <c r="BS1791" s="300"/>
      <c r="BT1791" s="300"/>
      <c r="BU1791" s="300"/>
      <c r="BV1791" s="300"/>
      <c r="BW1791" s="300"/>
      <c r="BX1791" s="300"/>
      <c r="BY1791" s="300"/>
      <c r="BZ1791" s="300"/>
      <c r="CA1791" s="300"/>
      <c r="CB1791" s="300"/>
      <c r="CC1791" s="300"/>
      <c r="CD1791" s="300"/>
      <c r="CE1791" s="300"/>
      <c r="CF1791" s="300"/>
      <c r="CG1791" s="300"/>
      <c r="CH1791" s="300"/>
      <c r="CI1791" s="300"/>
      <c r="CJ1791" s="300"/>
      <c r="CK1791" s="300"/>
      <c r="CL1791" s="300"/>
      <c r="CM1791" s="300"/>
    </row>
    <row r="1792" spans="1:91" s="245" customFormat="1" x14ac:dyDescent="0.2">
      <c r="A1792" s="299"/>
      <c r="B1792" s="299"/>
      <c r="C1792" s="133"/>
      <c r="D1792" s="134"/>
      <c r="E1792" s="135"/>
      <c r="F1792" s="300"/>
      <c r="G1792" s="300"/>
      <c r="H1792" s="137"/>
      <c r="I1792" s="300"/>
      <c r="J1792" s="138"/>
      <c r="K1792" s="300"/>
      <c r="L1792" s="139"/>
      <c r="M1792" s="300"/>
      <c r="N1792" s="134"/>
      <c r="O1792" s="300"/>
      <c r="P1792" s="300"/>
      <c r="Q1792" s="300"/>
      <c r="R1792" s="300"/>
      <c r="S1792" s="300"/>
      <c r="T1792" s="300"/>
      <c r="U1792" s="300"/>
      <c r="V1792" s="300"/>
      <c r="W1792" s="300"/>
      <c r="X1792" s="300"/>
      <c r="Y1792" s="300"/>
      <c r="Z1792" s="300"/>
      <c r="AA1792" s="300"/>
      <c r="AB1792" s="300"/>
      <c r="AC1792" s="300"/>
      <c r="AD1792" s="300"/>
      <c r="AE1792" s="300"/>
      <c r="AF1792" s="300"/>
      <c r="AG1792" s="300"/>
      <c r="AH1792" s="300"/>
      <c r="AI1792" s="300"/>
      <c r="AJ1792" s="300"/>
      <c r="AK1792" s="300"/>
      <c r="AL1792" s="300"/>
      <c r="AM1792" s="300"/>
      <c r="AN1792" s="300"/>
      <c r="AO1792" s="300"/>
      <c r="AP1792" s="300"/>
      <c r="AQ1792" s="300"/>
      <c r="AR1792" s="300"/>
      <c r="AS1792" s="300"/>
      <c r="AT1792" s="300"/>
      <c r="AU1792" s="300"/>
      <c r="AV1792" s="300"/>
      <c r="AW1792" s="300"/>
      <c r="AX1792" s="300"/>
      <c r="AY1792" s="300"/>
      <c r="AZ1792" s="300"/>
      <c r="BA1792" s="300"/>
      <c r="BB1792" s="300"/>
      <c r="BC1792" s="300"/>
      <c r="BD1792" s="300"/>
      <c r="BE1792" s="300"/>
      <c r="BF1792" s="300"/>
      <c r="BG1792" s="300"/>
      <c r="BH1792" s="300"/>
      <c r="BI1792" s="300"/>
      <c r="BJ1792" s="300"/>
      <c r="BK1792" s="300"/>
      <c r="BL1792" s="300"/>
      <c r="BM1792" s="300"/>
      <c r="BN1792" s="300"/>
      <c r="BO1792" s="300"/>
      <c r="BP1792" s="300"/>
      <c r="BQ1792" s="300"/>
      <c r="BR1792" s="300"/>
      <c r="BS1792" s="300"/>
      <c r="BT1792" s="300"/>
      <c r="BU1792" s="300"/>
      <c r="BV1792" s="300"/>
      <c r="BW1792" s="300"/>
      <c r="BX1792" s="300"/>
      <c r="BY1792" s="300"/>
      <c r="BZ1792" s="300"/>
      <c r="CA1792" s="300"/>
      <c r="CB1792" s="300"/>
      <c r="CC1792" s="300"/>
      <c r="CD1792" s="300"/>
      <c r="CE1792" s="300"/>
      <c r="CF1792" s="300"/>
      <c r="CG1792" s="300"/>
      <c r="CH1792" s="300"/>
      <c r="CI1792" s="300"/>
      <c r="CJ1792" s="300"/>
      <c r="CK1792" s="300"/>
      <c r="CL1792" s="300"/>
      <c r="CM1792" s="300"/>
    </row>
    <row r="1793" spans="1:91" s="245" customFormat="1" x14ac:dyDescent="0.2">
      <c r="A1793" s="299"/>
      <c r="B1793" s="299"/>
      <c r="C1793" s="133"/>
      <c r="D1793" s="134"/>
      <c r="E1793" s="135"/>
      <c r="F1793" s="300"/>
      <c r="G1793" s="300"/>
      <c r="H1793" s="137"/>
      <c r="I1793" s="300"/>
      <c r="J1793" s="138"/>
      <c r="K1793" s="300"/>
      <c r="L1793" s="139"/>
      <c r="M1793" s="300"/>
      <c r="N1793" s="134"/>
      <c r="O1793" s="300"/>
      <c r="P1793" s="300"/>
      <c r="Q1793" s="300"/>
      <c r="R1793" s="300"/>
      <c r="S1793" s="300"/>
      <c r="T1793" s="300"/>
      <c r="U1793" s="300"/>
      <c r="V1793" s="300"/>
      <c r="W1793" s="300"/>
      <c r="X1793" s="300"/>
      <c r="Y1793" s="300"/>
      <c r="Z1793" s="300"/>
      <c r="AA1793" s="300"/>
      <c r="AB1793" s="300"/>
      <c r="AC1793" s="300"/>
      <c r="AD1793" s="300"/>
      <c r="AE1793" s="300"/>
      <c r="AF1793" s="300"/>
      <c r="AG1793" s="300"/>
      <c r="AH1793" s="300"/>
      <c r="AI1793" s="300"/>
      <c r="AJ1793" s="300"/>
      <c r="AK1793" s="300"/>
      <c r="AL1793" s="300"/>
      <c r="AM1793" s="300"/>
      <c r="AN1793" s="300"/>
      <c r="AO1793" s="300"/>
      <c r="AP1793" s="300"/>
      <c r="AQ1793" s="300"/>
      <c r="AR1793" s="300"/>
      <c r="AS1793" s="300"/>
      <c r="AT1793" s="300"/>
      <c r="AU1793" s="300"/>
      <c r="AV1793" s="300"/>
      <c r="AW1793" s="300"/>
      <c r="AX1793" s="300"/>
      <c r="AY1793" s="300"/>
      <c r="AZ1793" s="300"/>
      <c r="BA1793" s="300"/>
      <c r="BB1793" s="300"/>
      <c r="BC1793" s="300"/>
      <c r="BD1793" s="300"/>
      <c r="BE1793" s="300"/>
      <c r="BF1793" s="300"/>
      <c r="BG1793" s="300"/>
      <c r="BH1793" s="300"/>
      <c r="BI1793" s="300"/>
      <c r="BJ1793" s="300"/>
      <c r="BK1793" s="300"/>
      <c r="BL1793" s="300"/>
      <c r="BM1793" s="300"/>
      <c r="BN1793" s="300"/>
      <c r="BO1793" s="300"/>
      <c r="BP1793" s="300"/>
      <c r="BQ1793" s="300"/>
      <c r="BR1793" s="300"/>
      <c r="BS1793" s="300"/>
      <c r="BT1793" s="300"/>
      <c r="BU1793" s="300"/>
      <c r="BV1793" s="300"/>
      <c r="BW1793" s="300"/>
      <c r="BX1793" s="300"/>
      <c r="BY1793" s="300"/>
      <c r="BZ1793" s="300"/>
      <c r="CA1793" s="300"/>
      <c r="CB1793" s="300"/>
      <c r="CC1793" s="300"/>
      <c r="CD1793" s="300"/>
      <c r="CE1793" s="300"/>
      <c r="CF1793" s="300"/>
      <c r="CG1793" s="300"/>
      <c r="CH1793" s="300"/>
      <c r="CI1793" s="300"/>
      <c r="CJ1793" s="300"/>
      <c r="CK1793" s="300"/>
      <c r="CL1793" s="300"/>
      <c r="CM1793" s="300"/>
    </row>
    <row r="1794" spans="1:91" s="245" customFormat="1" x14ac:dyDescent="0.2">
      <c r="A1794" s="299"/>
      <c r="B1794" s="299"/>
      <c r="C1794" s="133"/>
      <c r="D1794" s="134"/>
      <c r="E1794" s="135"/>
      <c r="F1794" s="300"/>
      <c r="G1794" s="300"/>
      <c r="H1794" s="137"/>
      <c r="I1794" s="300"/>
      <c r="J1794" s="138"/>
      <c r="K1794" s="300"/>
      <c r="L1794" s="139"/>
      <c r="M1794" s="300"/>
      <c r="N1794" s="134"/>
      <c r="O1794" s="300"/>
      <c r="P1794" s="300"/>
      <c r="Q1794" s="300"/>
      <c r="R1794" s="300"/>
      <c r="S1794" s="300"/>
      <c r="T1794" s="300"/>
      <c r="U1794" s="300"/>
      <c r="V1794" s="300"/>
      <c r="W1794" s="300"/>
      <c r="X1794" s="300"/>
      <c r="Y1794" s="300"/>
      <c r="Z1794" s="300"/>
      <c r="AA1794" s="300"/>
      <c r="AB1794" s="300"/>
      <c r="AC1794" s="300"/>
      <c r="AD1794" s="300"/>
      <c r="AE1794" s="300"/>
      <c r="AF1794" s="300"/>
      <c r="AG1794" s="300"/>
      <c r="AH1794" s="300"/>
      <c r="AI1794" s="300"/>
      <c r="AJ1794" s="300"/>
      <c r="AK1794" s="300"/>
      <c r="AL1794" s="300"/>
      <c r="AM1794" s="300"/>
      <c r="AN1794" s="300"/>
      <c r="AO1794" s="300"/>
      <c r="AP1794" s="300"/>
      <c r="AQ1794" s="300"/>
      <c r="AR1794" s="300"/>
      <c r="AS1794" s="300"/>
      <c r="AT1794" s="300"/>
      <c r="AU1794" s="300"/>
      <c r="AV1794" s="300"/>
      <c r="AW1794" s="300"/>
      <c r="AX1794" s="300"/>
      <c r="AY1794" s="300"/>
      <c r="AZ1794" s="300"/>
      <c r="BA1794" s="300"/>
      <c r="BB1794" s="300"/>
      <c r="BC1794" s="300"/>
      <c r="BD1794" s="300"/>
      <c r="BE1794" s="300"/>
      <c r="BF1794" s="300"/>
      <c r="BG1794" s="300"/>
      <c r="BH1794" s="300"/>
      <c r="BI1794" s="300"/>
      <c r="BJ1794" s="300"/>
      <c r="BK1794" s="300"/>
      <c r="BL1794" s="300"/>
      <c r="BM1794" s="300"/>
      <c r="BN1794" s="300"/>
      <c r="BO1794" s="300"/>
      <c r="BP1794" s="300"/>
      <c r="BQ1794" s="300"/>
      <c r="BR1794" s="300"/>
      <c r="BS1794" s="300"/>
      <c r="BT1794" s="300"/>
      <c r="BU1794" s="300"/>
      <c r="BV1794" s="300"/>
      <c r="BW1794" s="300"/>
      <c r="BX1794" s="300"/>
      <c r="BY1794" s="300"/>
      <c r="BZ1794" s="300"/>
      <c r="CA1794" s="300"/>
      <c r="CB1794" s="300"/>
      <c r="CC1794" s="300"/>
      <c r="CD1794" s="300"/>
      <c r="CE1794" s="300"/>
      <c r="CF1794" s="300"/>
      <c r="CG1794" s="300"/>
      <c r="CH1794" s="300"/>
      <c r="CI1794" s="300"/>
      <c r="CJ1794" s="300"/>
      <c r="CK1794" s="300"/>
      <c r="CL1794" s="300"/>
      <c r="CM1794" s="300"/>
    </row>
    <row r="1795" spans="1:91" s="245" customFormat="1" x14ac:dyDescent="0.2">
      <c r="A1795" s="299"/>
      <c r="B1795" s="299"/>
      <c r="C1795" s="133"/>
      <c r="D1795" s="134"/>
      <c r="E1795" s="135"/>
      <c r="F1795" s="300"/>
      <c r="G1795" s="300"/>
      <c r="H1795" s="137"/>
      <c r="I1795" s="300"/>
      <c r="J1795" s="138"/>
      <c r="K1795" s="300"/>
      <c r="L1795" s="139"/>
      <c r="M1795" s="300"/>
      <c r="N1795" s="134"/>
      <c r="O1795" s="300"/>
      <c r="P1795" s="300"/>
      <c r="Q1795" s="300"/>
      <c r="R1795" s="300"/>
      <c r="S1795" s="300"/>
      <c r="T1795" s="300"/>
      <c r="U1795" s="300"/>
      <c r="V1795" s="300"/>
      <c r="W1795" s="300"/>
      <c r="X1795" s="300"/>
      <c r="Y1795" s="300"/>
      <c r="Z1795" s="300"/>
      <c r="AA1795" s="300"/>
      <c r="AB1795" s="300"/>
      <c r="AC1795" s="300"/>
      <c r="AD1795" s="300"/>
      <c r="AE1795" s="300"/>
      <c r="AF1795" s="300"/>
      <c r="AG1795" s="300"/>
      <c r="AH1795" s="300"/>
      <c r="AI1795" s="300"/>
      <c r="AJ1795" s="300"/>
      <c r="AK1795" s="300"/>
      <c r="AL1795" s="300"/>
      <c r="AM1795" s="300"/>
      <c r="AN1795" s="300"/>
      <c r="AO1795" s="300"/>
      <c r="AP1795" s="300"/>
      <c r="AQ1795" s="300"/>
      <c r="AR1795" s="300"/>
      <c r="AS1795" s="300"/>
      <c r="AT1795" s="300"/>
      <c r="AU1795" s="300"/>
      <c r="AV1795" s="300"/>
      <c r="AW1795" s="300"/>
      <c r="AX1795" s="300"/>
      <c r="AY1795" s="300"/>
      <c r="AZ1795" s="300"/>
      <c r="BA1795" s="300"/>
      <c r="BB1795" s="300"/>
      <c r="BC1795" s="300"/>
      <c r="BD1795" s="300"/>
      <c r="BE1795" s="300"/>
      <c r="BF1795" s="300"/>
      <c r="BG1795" s="300"/>
      <c r="BH1795" s="300"/>
      <c r="BI1795" s="300"/>
      <c r="BJ1795" s="300"/>
      <c r="BK1795" s="300"/>
      <c r="BL1795" s="300"/>
      <c r="BM1795" s="300"/>
      <c r="BN1795" s="300"/>
      <c r="BO1795" s="300"/>
      <c r="BP1795" s="300"/>
      <c r="BQ1795" s="300"/>
      <c r="BR1795" s="300"/>
      <c r="BS1795" s="300"/>
      <c r="BT1795" s="300"/>
      <c r="BU1795" s="300"/>
      <c r="BV1795" s="300"/>
      <c r="BW1795" s="300"/>
      <c r="BX1795" s="300"/>
      <c r="BY1795" s="300"/>
      <c r="BZ1795" s="300"/>
      <c r="CA1795" s="300"/>
      <c r="CB1795" s="300"/>
      <c r="CC1795" s="300"/>
      <c r="CD1795" s="300"/>
      <c r="CE1795" s="300"/>
      <c r="CF1795" s="300"/>
      <c r="CG1795" s="300"/>
      <c r="CH1795" s="300"/>
      <c r="CI1795" s="300"/>
      <c r="CJ1795" s="300"/>
      <c r="CK1795" s="300"/>
      <c r="CL1795" s="300"/>
      <c r="CM1795" s="300"/>
    </row>
    <row r="1796" spans="1:91" s="245" customFormat="1" x14ac:dyDescent="0.2">
      <c r="A1796" s="299"/>
      <c r="B1796" s="299"/>
      <c r="C1796" s="133"/>
      <c r="D1796" s="134"/>
      <c r="E1796" s="135"/>
      <c r="F1796" s="300"/>
      <c r="G1796" s="300"/>
      <c r="H1796" s="137"/>
      <c r="I1796" s="300"/>
      <c r="J1796" s="138"/>
      <c r="K1796" s="300"/>
      <c r="L1796" s="139"/>
      <c r="M1796" s="300"/>
      <c r="N1796" s="134"/>
      <c r="O1796" s="300"/>
      <c r="P1796" s="300"/>
      <c r="Q1796" s="300"/>
      <c r="R1796" s="300"/>
      <c r="S1796" s="300"/>
      <c r="T1796" s="300"/>
      <c r="U1796" s="300"/>
      <c r="V1796" s="300"/>
      <c r="W1796" s="300"/>
      <c r="X1796" s="300"/>
      <c r="Y1796" s="300"/>
      <c r="Z1796" s="300"/>
      <c r="AA1796" s="300"/>
      <c r="AB1796" s="300"/>
      <c r="AC1796" s="300"/>
      <c r="AD1796" s="300"/>
      <c r="AE1796" s="300"/>
      <c r="AF1796" s="300"/>
      <c r="AG1796" s="300"/>
      <c r="AH1796" s="300"/>
      <c r="AI1796" s="300"/>
      <c r="AJ1796" s="300"/>
      <c r="AK1796" s="300"/>
      <c r="AL1796" s="300"/>
      <c r="AM1796" s="300"/>
      <c r="AN1796" s="300"/>
      <c r="AO1796" s="300"/>
      <c r="AP1796" s="300"/>
      <c r="AQ1796" s="300"/>
      <c r="AR1796" s="300"/>
      <c r="AS1796" s="300"/>
      <c r="AT1796" s="300"/>
      <c r="AU1796" s="300"/>
      <c r="AV1796" s="300"/>
      <c r="AW1796" s="300"/>
      <c r="AX1796" s="300"/>
      <c r="AY1796" s="300"/>
      <c r="AZ1796" s="300"/>
      <c r="BA1796" s="300"/>
      <c r="BB1796" s="300"/>
      <c r="BC1796" s="300"/>
      <c r="BD1796" s="300"/>
      <c r="BE1796" s="300"/>
      <c r="BF1796" s="300"/>
      <c r="BG1796" s="300"/>
      <c r="BH1796" s="300"/>
      <c r="BI1796" s="300"/>
      <c r="BJ1796" s="300"/>
      <c r="BK1796" s="300"/>
      <c r="BL1796" s="300"/>
      <c r="BM1796" s="300"/>
      <c r="BN1796" s="300"/>
      <c r="BO1796" s="300"/>
      <c r="BP1796" s="300"/>
      <c r="BQ1796" s="300"/>
      <c r="BR1796" s="300"/>
      <c r="BS1796" s="300"/>
      <c r="BT1796" s="300"/>
      <c r="BU1796" s="300"/>
      <c r="BV1796" s="300"/>
      <c r="BW1796" s="300"/>
      <c r="BX1796" s="300"/>
      <c r="BY1796" s="300"/>
      <c r="BZ1796" s="300"/>
      <c r="CA1796" s="300"/>
      <c r="CB1796" s="300"/>
      <c r="CC1796" s="300"/>
      <c r="CD1796" s="300"/>
      <c r="CE1796" s="300"/>
      <c r="CF1796" s="300"/>
      <c r="CG1796" s="300"/>
      <c r="CH1796" s="300"/>
      <c r="CI1796" s="300"/>
      <c r="CJ1796" s="300"/>
      <c r="CK1796" s="300"/>
      <c r="CL1796" s="300"/>
      <c r="CM1796" s="300"/>
    </row>
    <row r="1797" spans="1:91" s="245" customFormat="1" x14ac:dyDescent="0.2">
      <c r="A1797" s="299"/>
      <c r="B1797" s="299"/>
      <c r="C1797" s="133"/>
      <c r="D1797" s="134"/>
      <c r="E1797" s="135"/>
      <c r="F1797" s="300"/>
      <c r="G1797" s="300"/>
      <c r="H1797" s="137"/>
      <c r="I1797" s="300"/>
      <c r="J1797" s="138"/>
      <c r="K1797" s="300"/>
      <c r="L1797" s="139"/>
      <c r="M1797" s="300"/>
      <c r="N1797" s="134"/>
      <c r="O1797" s="300"/>
      <c r="P1797" s="300"/>
      <c r="Q1797" s="152"/>
      <c r="R1797" s="300"/>
      <c r="S1797" s="300"/>
      <c r="T1797" s="300"/>
      <c r="U1797" s="300"/>
      <c r="V1797" s="300"/>
      <c r="W1797" s="300"/>
      <c r="X1797" s="300"/>
      <c r="Y1797" s="300"/>
      <c r="Z1797" s="300"/>
      <c r="AA1797" s="300"/>
      <c r="AB1797" s="300"/>
      <c r="AC1797" s="300"/>
      <c r="AD1797" s="300"/>
      <c r="AE1797" s="300"/>
      <c r="AF1797" s="300"/>
      <c r="AG1797" s="300"/>
      <c r="AH1797" s="300"/>
      <c r="AI1797" s="300"/>
      <c r="AJ1797" s="300"/>
      <c r="AK1797" s="300"/>
      <c r="AL1797" s="300"/>
      <c r="AM1797" s="300"/>
      <c r="AN1797" s="300"/>
      <c r="AO1797" s="300"/>
      <c r="AP1797" s="300"/>
      <c r="AQ1797" s="300"/>
      <c r="AR1797" s="300"/>
      <c r="AS1797" s="300"/>
      <c r="AT1797" s="300"/>
      <c r="AU1797" s="300"/>
      <c r="AV1797" s="300"/>
      <c r="AW1797" s="300"/>
      <c r="AX1797" s="300"/>
      <c r="AY1797" s="300"/>
      <c r="AZ1797" s="300"/>
      <c r="BA1797" s="300"/>
      <c r="BB1797" s="300"/>
      <c r="BC1797" s="300"/>
      <c r="BD1797" s="300"/>
      <c r="BE1797" s="300"/>
      <c r="BF1797" s="300"/>
      <c r="BG1797" s="300"/>
      <c r="BH1797" s="300"/>
      <c r="BI1797" s="300"/>
      <c r="BJ1797" s="300"/>
      <c r="BK1797" s="300"/>
      <c r="BL1797" s="300"/>
      <c r="BM1797" s="300"/>
      <c r="BN1797" s="300"/>
      <c r="BO1797" s="300"/>
      <c r="BP1797" s="300"/>
      <c r="BQ1797" s="300"/>
      <c r="BR1797" s="300"/>
      <c r="BS1797" s="300"/>
      <c r="BT1797" s="300"/>
      <c r="BU1797" s="300"/>
      <c r="BV1797" s="300"/>
      <c r="BW1797" s="300"/>
      <c r="BX1797" s="300"/>
      <c r="BY1797" s="300"/>
      <c r="BZ1797" s="300"/>
      <c r="CA1797" s="300"/>
      <c r="CB1797" s="300"/>
      <c r="CC1797" s="300"/>
      <c r="CD1797" s="300"/>
      <c r="CE1797" s="300"/>
      <c r="CF1797" s="300"/>
      <c r="CG1797" s="300"/>
      <c r="CH1797" s="300"/>
      <c r="CI1797" s="300"/>
      <c r="CJ1797" s="300"/>
      <c r="CK1797" s="300"/>
      <c r="CL1797" s="300"/>
      <c r="CM1797" s="300"/>
    </row>
    <row r="1798" spans="1:91" s="245" customFormat="1" x14ac:dyDescent="0.2">
      <c r="A1798" s="299"/>
      <c r="B1798" s="299"/>
      <c r="C1798" s="133"/>
      <c r="D1798" s="134"/>
      <c r="E1798" s="135"/>
      <c r="F1798" s="300"/>
      <c r="G1798" s="300"/>
      <c r="H1798" s="137"/>
      <c r="I1798" s="300"/>
      <c r="J1798" s="138"/>
      <c r="K1798" s="300"/>
      <c r="L1798" s="139"/>
      <c r="M1798" s="300"/>
      <c r="N1798" s="134"/>
      <c r="O1798" s="300"/>
      <c r="P1798" s="300"/>
      <c r="Q1798" s="300"/>
      <c r="R1798" s="300"/>
      <c r="S1798" s="300"/>
      <c r="T1798" s="300"/>
      <c r="U1798" s="300"/>
      <c r="V1798" s="300"/>
      <c r="W1798" s="300"/>
      <c r="X1798" s="300"/>
      <c r="Y1798" s="300"/>
      <c r="Z1798" s="300"/>
      <c r="AA1798" s="300"/>
      <c r="AB1798" s="300"/>
      <c r="AC1798" s="300"/>
      <c r="AD1798" s="300"/>
      <c r="AE1798" s="300"/>
      <c r="AF1798" s="300"/>
      <c r="AG1798" s="300"/>
      <c r="AH1798" s="300"/>
      <c r="AI1798" s="300"/>
      <c r="AJ1798" s="300"/>
      <c r="AK1798" s="300"/>
      <c r="AL1798" s="300"/>
      <c r="AM1798" s="300"/>
      <c r="AN1798" s="300"/>
      <c r="AO1798" s="300"/>
      <c r="AP1798" s="300"/>
      <c r="AQ1798" s="300"/>
      <c r="AR1798" s="300"/>
      <c r="AS1798" s="300"/>
      <c r="AT1798" s="300"/>
      <c r="AU1798" s="300"/>
      <c r="AV1798" s="300"/>
      <c r="AW1798" s="300"/>
      <c r="AX1798" s="300"/>
      <c r="AY1798" s="300"/>
      <c r="AZ1798" s="300"/>
      <c r="BA1798" s="300"/>
      <c r="BB1798" s="300"/>
      <c r="BC1798" s="300"/>
      <c r="BD1798" s="300"/>
      <c r="BE1798" s="300"/>
      <c r="BF1798" s="300"/>
      <c r="BG1798" s="300"/>
      <c r="BH1798" s="300"/>
      <c r="BI1798" s="300"/>
      <c r="BJ1798" s="300"/>
      <c r="BK1798" s="300"/>
      <c r="BL1798" s="300"/>
      <c r="BM1798" s="300"/>
      <c r="BN1798" s="300"/>
      <c r="BO1798" s="300"/>
      <c r="BP1798" s="300"/>
      <c r="BQ1798" s="300"/>
      <c r="BR1798" s="300"/>
      <c r="BS1798" s="300"/>
      <c r="BT1798" s="300"/>
      <c r="BU1798" s="300"/>
      <c r="BV1798" s="300"/>
      <c r="BW1798" s="300"/>
      <c r="BX1798" s="300"/>
      <c r="BY1798" s="300"/>
      <c r="BZ1798" s="300"/>
      <c r="CA1798" s="300"/>
      <c r="CB1798" s="300"/>
      <c r="CC1798" s="300"/>
      <c r="CD1798" s="300"/>
      <c r="CE1798" s="300"/>
      <c r="CF1798" s="300"/>
      <c r="CG1798" s="300"/>
      <c r="CH1798" s="300"/>
      <c r="CI1798" s="300"/>
      <c r="CJ1798" s="300"/>
      <c r="CK1798" s="300"/>
      <c r="CL1798" s="300"/>
      <c r="CM1798" s="300"/>
    </row>
    <row r="1799" spans="1:91" s="245" customFormat="1" x14ac:dyDescent="0.2">
      <c r="A1799" s="299"/>
      <c r="B1799" s="299"/>
      <c r="C1799" s="133"/>
      <c r="D1799" s="134"/>
      <c r="E1799" s="135"/>
      <c r="F1799" s="300"/>
      <c r="G1799" s="300"/>
      <c r="H1799" s="137"/>
      <c r="I1799" s="300"/>
      <c r="J1799" s="138"/>
      <c r="K1799" s="300"/>
      <c r="L1799" s="139"/>
      <c r="M1799" s="300"/>
      <c r="N1799" s="134"/>
      <c r="O1799" s="300"/>
      <c r="P1799" s="300"/>
      <c r="Q1799" s="300"/>
      <c r="R1799" s="300"/>
      <c r="S1799" s="300"/>
      <c r="T1799" s="300"/>
      <c r="U1799" s="300"/>
      <c r="V1799" s="300"/>
      <c r="W1799" s="300"/>
      <c r="X1799" s="300"/>
      <c r="Y1799" s="300"/>
      <c r="Z1799" s="300"/>
      <c r="AA1799" s="300"/>
      <c r="AB1799" s="300"/>
      <c r="AC1799" s="300"/>
      <c r="AD1799" s="300"/>
      <c r="AE1799" s="300"/>
      <c r="AF1799" s="300"/>
      <c r="AG1799" s="300"/>
      <c r="AH1799" s="300"/>
      <c r="AI1799" s="300"/>
      <c r="AJ1799" s="300"/>
      <c r="AK1799" s="300"/>
      <c r="AL1799" s="300"/>
      <c r="AM1799" s="300"/>
      <c r="AN1799" s="300"/>
      <c r="AO1799" s="300"/>
      <c r="AP1799" s="300"/>
      <c r="AQ1799" s="300"/>
      <c r="AR1799" s="300"/>
      <c r="AS1799" s="300"/>
      <c r="AT1799" s="300"/>
      <c r="AU1799" s="300"/>
      <c r="AV1799" s="300"/>
      <c r="AW1799" s="300"/>
      <c r="AX1799" s="300"/>
      <c r="AY1799" s="300"/>
      <c r="AZ1799" s="300"/>
      <c r="BA1799" s="300"/>
      <c r="BB1799" s="300"/>
      <c r="BC1799" s="300"/>
      <c r="BD1799" s="300"/>
      <c r="BE1799" s="300"/>
      <c r="BF1799" s="300"/>
      <c r="BG1799" s="300"/>
      <c r="BH1799" s="300"/>
      <c r="BI1799" s="300"/>
      <c r="BJ1799" s="300"/>
      <c r="BK1799" s="300"/>
      <c r="BL1799" s="300"/>
      <c r="BM1799" s="300"/>
      <c r="BN1799" s="300"/>
      <c r="BO1799" s="300"/>
      <c r="BP1799" s="300"/>
      <c r="BQ1799" s="300"/>
      <c r="BR1799" s="300"/>
      <c r="BS1799" s="300"/>
      <c r="BT1799" s="300"/>
      <c r="BU1799" s="300"/>
      <c r="BV1799" s="300"/>
      <c r="BW1799" s="300"/>
      <c r="BX1799" s="300"/>
      <c r="BY1799" s="300"/>
      <c r="BZ1799" s="300"/>
      <c r="CA1799" s="300"/>
      <c r="CB1799" s="300"/>
      <c r="CC1799" s="300"/>
      <c r="CD1799" s="300"/>
      <c r="CE1799" s="300"/>
      <c r="CF1799" s="300"/>
      <c r="CG1799" s="300"/>
      <c r="CH1799" s="300"/>
      <c r="CI1799" s="300"/>
      <c r="CJ1799" s="300"/>
      <c r="CK1799" s="300"/>
      <c r="CL1799" s="300"/>
      <c r="CM1799" s="300"/>
    </row>
    <row r="1800" spans="1:91" s="245" customFormat="1" x14ac:dyDescent="0.2">
      <c r="A1800" s="299"/>
      <c r="B1800" s="299"/>
      <c r="C1800" s="133"/>
      <c r="D1800" s="134"/>
      <c r="E1800" s="135"/>
      <c r="F1800" s="300"/>
      <c r="G1800" s="300"/>
      <c r="H1800" s="137"/>
      <c r="I1800" s="300"/>
      <c r="J1800" s="138"/>
      <c r="K1800" s="300"/>
      <c r="L1800" s="139"/>
      <c r="M1800" s="300"/>
      <c r="N1800" s="134"/>
      <c r="O1800" s="300"/>
      <c r="P1800" s="300"/>
      <c r="Q1800" s="300"/>
      <c r="R1800" s="300"/>
      <c r="S1800" s="300"/>
      <c r="T1800" s="300"/>
      <c r="U1800" s="300"/>
      <c r="V1800" s="300"/>
      <c r="W1800" s="300"/>
      <c r="X1800" s="300"/>
      <c r="Y1800" s="300"/>
      <c r="Z1800" s="300"/>
      <c r="AA1800" s="300"/>
      <c r="AB1800" s="300"/>
      <c r="AC1800" s="300"/>
      <c r="AD1800" s="300"/>
      <c r="AE1800" s="300"/>
      <c r="AF1800" s="300"/>
      <c r="AG1800" s="300"/>
      <c r="AH1800" s="300"/>
      <c r="AI1800" s="300"/>
      <c r="AJ1800" s="300"/>
      <c r="AK1800" s="300"/>
      <c r="AL1800" s="300"/>
      <c r="AM1800" s="300"/>
      <c r="AN1800" s="300"/>
      <c r="AO1800" s="300"/>
      <c r="AP1800" s="300"/>
      <c r="AQ1800" s="300"/>
      <c r="AR1800" s="300"/>
      <c r="AS1800" s="300"/>
      <c r="AT1800" s="300"/>
      <c r="AU1800" s="300"/>
      <c r="AV1800" s="300"/>
      <c r="AW1800" s="300"/>
      <c r="AX1800" s="300"/>
      <c r="AY1800" s="300"/>
      <c r="AZ1800" s="300"/>
      <c r="BA1800" s="300"/>
      <c r="BB1800" s="300"/>
      <c r="BC1800" s="300"/>
      <c r="BD1800" s="300"/>
      <c r="BE1800" s="300"/>
      <c r="BF1800" s="300"/>
      <c r="BG1800" s="300"/>
      <c r="BH1800" s="300"/>
      <c r="BI1800" s="300"/>
      <c r="BJ1800" s="300"/>
      <c r="BK1800" s="300"/>
      <c r="BL1800" s="300"/>
      <c r="BM1800" s="300"/>
      <c r="BN1800" s="300"/>
      <c r="BO1800" s="300"/>
      <c r="BP1800" s="300"/>
      <c r="BQ1800" s="300"/>
      <c r="BR1800" s="300"/>
      <c r="BS1800" s="300"/>
      <c r="BT1800" s="300"/>
      <c r="BU1800" s="300"/>
      <c r="BV1800" s="300"/>
      <c r="BW1800" s="300"/>
      <c r="BX1800" s="300"/>
      <c r="BY1800" s="300"/>
      <c r="BZ1800" s="300"/>
      <c r="CA1800" s="300"/>
      <c r="CB1800" s="300"/>
      <c r="CC1800" s="300"/>
      <c r="CD1800" s="300"/>
      <c r="CE1800" s="300"/>
      <c r="CF1800" s="300"/>
      <c r="CG1800" s="300"/>
      <c r="CH1800" s="300"/>
      <c r="CI1800" s="300"/>
      <c r="CJ1800" s="300"/>
      <c r="CK1800" s="300"/>
      <c r="CL1800" s="300"/>
      <c r="CM1800" s="300"/>
    </row>
    <row r="1801" spans="1:91" s="245" customFormat="1" x14ac:dyDescent="0.2">
      <c r="A1801" s="299"/>
      <c r="B1801" s="299"/>
      <c r="C1801" s="133"/>
      <c r="D1801" s="134"/>
      <c r="E1801" s="135"/>
      <c r="F1801" s="300"/>
      <c r="G1801" s="300"/>
      <c r="H1801" s="137"/>
      <c r="I1801" s="300"/>
      <c r="J1801" s="138"/>
      <c r="K1801" s="300"/>
      <c r="L1801" s="139"/>
      <c r="M1801" s="300"/>
      <c r="N1801" s="134"/>
      <c r="O1801" s="300"/>
      <c r="P1801" s="300"/>
      <c r="Q1801" s="300"/>
      <c r="R1801" s="300"/>
      <c r="S1801" s="300"/>
      <c r="T1801" s="300"/>
      <c r="U1801" s="300"/>
      <c r="V1801" s="300"/>
      <c r="W1801" s="300"/>
      <c r="X1801" s="300"/>
      <c r="Y1801" s="300"/>
      <c r="Z1801" s="300"/>
      <c r="AA1801" s="300"/>
      <c r="AB1801" s="300"/>
      <c r="AC1801" s="300"/>
      <c r="AD1801" s="300"/>
      <c r="AE1801" s="300"/>
      <c r="AF1801" s="300"/>
      <c r="AG1801" s="300"/>
      <c r="AH1801" s="300"/>
      <c r="AI1801" s="300"/>
      <c r="AJ1801" s="300"/>
      <c r="AK1801" s="300"/>
      <c r="AL1801" s="300"/>
      <c r="AM1801" s="300"/>
      <c r="AN1801" s="300"/>
      <c r="AO1801" s="300"/>
      <c r="AP1801" s="300"/>
      <c r="AQ1801" s="300"/>
      <c r="AR1801" s="300"/>
      <c r="AS1801" s="300"/>
      <c r="AT1801" s="300"/>
      <c r="AU1801" s="300"/>
      <c r="AV1801" s="300"/>
      <c r="AW1801" s="300"/>
      <c r="AX1801" s="300"/>
      <c r="AY1801" s="300"/>
      <c r="AZ1801" s="300"/>
      <c r="BA1801" s="300"/>
      <c r="BB1801" s="300"/>
      <c r="BC1801" s="300"/>
      <c r="BD1801" s="300"/>
      <c r="BE1801" s="300"/>
      <c r="BF1801" s="300"/>
      <c r="BG1801" s="300"/>
      <c r="BH1801" s="300"/>
      <c r="BI1801" s="300"/>
      <c r="BJ1801" s="300"/>
      <c r="BK1801" s="300"/>
      <c r="BL1801" s="300"/>
      <c r="BM1801" s="300"/>
      <c r="BN1801" s="300"/>
      <c r="BO1801" s="300"/>
      <c r="BP1801" s="300"/>
      <c r="BQ1801" s="300"/>
      <c r="BR1801" s="300"/>
      <c r="BS1801" s="300"/>
      <c r="BT1801" s="300"/>
      <c r="BU1801" s="300"/>
      <c r="BV1801" s="300"/>
      <c r="BW1801" s="300"/>
      <c r="BX1801" s="300"/>
      <c r="BY1801" s="300"/>
      <c r="BZ1801" s="300"/>
      <c r="CA1801" s="300"/>
      <c r="CB1801" s="300"/>
      <c r="CC1801" s="300"/>
      <c r="CD1801" s="300"/>
      <c r="CE1801" s="300"/>
      <c r="CF1801" s="300"/>
      <c r="CG1801" s="300"/>
      <c r="CH1801" s="300"/>
      <c r="CI1801" s="300"/>
      <c r="CJ1801" s="300"/>
      <c r="CK1801" s="300"/>
      <c r="CL1801" s="300"/>
      <c r="CM1801" s="300"/>
    </row>
    <row r="1802" spans="1:91" s="245" customFormat="1" x14ac:dyDescent="0.2">
      <c r="A1802" s="299"/>
      <c r="B1802" s="299"/>
      <c r="C1802" s="133"/>
      <c r="D1802" s="134"/>
      <c r="E1802" s="135"/>
      <c r="F1802" s="300"/>
      <c r="G1802" s="300"/>
      <c r="H1802" s="137"/>
      <c r="I1802" s="300"/>
      <c r="J1802" s="138"/>
      <c r="K1802" s="300"/>
      <c r="L1802" s="139"/>
      <c r="M1802" s="300"/>
      <c r="N1802" s="134"/>
      <c r="O1802" s="300"/>
      <c r="P1802" s="300"/>
      <c r="Q1802" s="300"/>
      <c r="R1802" s="300"/>
      <c r="S1802" s="300"/>
      <c r="T1802" s="300"/>
      <c r="U1802" s="300"/>
      <c r="V1802" s="300"/>
      <c r="W1802" s="300"/>
      <c r="X1802" s="300"/>
      <c r="Y1802" s="300"/>
      <c r="Z1802" s="300"/>
      <c r="AA1802" s="300"/>
      <c r="AB1802" s="300"/>
      <c r="AC1802" s="300"/>
      <c r="AD1802" s="300"/>
      <c r="AE1802" s="300"/>
      <c r="AF1802" s="300"/>
      <c r="AG1802" s="300"/>
      <c r="AH1802" s="300"/>
      <c r="AI1802" s="300"/>
      <c r="AJ1802" s="300"/>
      <c r="AK1802" s="300"/>
      <c r="AL1802" s="300"/>
      <c r="AM1802" s="300"/>
      <c r="AN1802" s="300"/>
      <c r="AO1802" s="300"/>
      <c r="AP1802" s="300"/>
      <c r="AQ1802" s="300"/>
      <c r="AR1802" s="300"/>
      <c r="AS1802" s="300"/>
      <c r="AT1802" s="300"/>
      <c r="AU1802" s="300"/>
      <c r="AV1802" s="300"/>
      <c r="AW1802" s="300"/>
      <c r="AX1802" s="300"/>
      <c r="AY1802" s="300"/>
      <c r="AZ1802" s="300"/>
      <c r="BA1802" s="300"/>
      <c r="BB1802" s="300"/>
      <c r="BC1802" s="300"/>
      <c r="BD1802" s="300"/>
      <c r="BE1802" s="300"/>
      <c r="BF1802" s="300"/>
      <c r="BG1802" s="300"/>
      <c r="BH1802" s="300"/>
      <c r="BI1802" s="300"/>
      <c r="BJ1802" s="300"/>
      <c r="BK1802" s="300"/>
      <c r="BL1802" s="300"/>
      <c r="BM1802" s="300"/>
      <c r="BN1802" s="300"/>
      <c r="BO1802" s="300"/>
      <c r="BP1802" s="300"/>
      <c r="BQ1802" s="300"/>
      <c r="BR1802" s="300"/>
      <c r="BS1802" s="300"/>
      <c r="BT1802" s="300"/>
      <c r="BU1802" s="300"/>
      <c r="BV1802" s="300"/>
      <c r="BW1802" s="300"/>
      <c r="BX1802" s="300"/>
      <c r="BY1802" s="300"/>
      <c r="BZ1802" s="300"/>
      <c r="CA1802" s="300"/>
      <c r="CB1802" s="300"/>
      <c r="CC1802" s="300"/>
      <c r="CD1802" s="300"/>
      <c r="CE1802" s="300"/>
      <c r="CF1802" s="300"/>
      <c r="CG1802" s="300"/>
      <c r="CH1802" s="300"/>
      <c r="CI1802" s="300"/>
      <c r="CJ1802" s="300"/>
      <c r="CK1802" s="300"/>
      <c r="CL1802" s="300"/>
      <c r="CM1802" s="300"/>
    </row>
    <row r="1803" spans="1:91" s="245" customFormat="1" x14ac:dyDescent="0.2">
      <c r="A1803" s="299"/>
      <c r="B1803" s="291"/>
      <c r="C1803" s="133"/>
      <c r="D1803" s="293"/>
      <c r="E1803" s="135"/>
      <c r="F1803" s="295"/>
      <c r="G1803" s="291"/>
      <c r="H1803" s="291"/>
      <c r="I1803" s="291"/>
      <c r="J1803" s="295"/>
      <c r="K1803" s="291"/>
      <c r="L1803" s="293"/>
      <c r="M1803" s="291"/>
      <c r="N1803" s="293"/>
      <c r="O1803" s="291"/>
      <c r="P1803" s="291"/>
      <c r="Q1803" s="291"/>
      <c r="R1803" s="291"/>
      <c r="S1803" s="291"/>
      <c r="T1803" s="291"/>
      <c r="U1803" s="291"/>
    </row>
    <row r="1804" spans="1:91" s="245" customFormat="1" x14ac:dyDescent="0.2">
      <c r="A1804" s="299"/>
      <c r="B1804" s="299"/>
      <c r="C1804" s="133"/>
      <c r="D1804" s="134"/>
      <c r="E1804" s="135"/>
      <c r="F1804" s="300"/>
      <c r="G1804" s="300"/>
      <c r="H1804" s="137"/>
      <c r="I1804" s="300"/>
      <c r="J1804" s="138"/>
      <c r="K1804" s="300"/>
      <c r="L1804" s="139"/>
      <c r="M1804" s="300"/>
      <c r="N1804" s="134"/>
      <c r="O1804" s="300"/>
      <c r="P1804" s="300"/>
      <c r="Q1804" s="300"/>
      <c r="R1804" s="300"/>
      <c r="S1804" s="300"/>
      <c r="T1804" s="300"/>
      <c r="U1804" s="300"/>
      <c r="V1804" s="300"/>
      <c r="W1804" s="300"/>
      <c r="X1804" s="300"/>
      <c r="Y1804" s="300"/>
      <c r="Z1804" s="300"/>
      <c r="AA1804" s="300"/>
      <c r="AB1804" s="300"/>
      <c r="AC1804" s="300"/>
      <c r="AD1804" s="300"/>
      <c r="AE1804" s="300"/>
      <c r="AF1804" s="300"/>
      <c r="AG1804" s="300"/>
      <c r="AH1804" s="300"/>
      <c r="AI1804" s="300"/>
      <c r="AJ1804" s="300"/>
      <c r="AK1804" s="300"/>
      <c r="AL1804" s="300"/>
      <c r="AM1804" s="300"/>
      <c r="AN1804" s="300"/>
      <c r="AO1804" s="300"/>
      <c r="AP1804" s="300"/>
      <c r="AQ1804" s="300"/>
      <c r="AR1804" s="300"/>
      <c r="AS1804" s="300"/>
      <c r="AT1804" s="300"/>
      <c r="AU1804" s="300"/>
      <c r="AV1804" s="300"/>
      <c r="AW1804" s="300"/>
      <c r="AX1804" s="300"/>
      <c r="AY1804" s="300"/>
      <c r="AZ1804" s="300"/>
      <c r="BA1804" s="300"/>
      <c r="BB1804" s="300"/>
      <c r="BC1804" s="300"/>
      <c r="BD1804" s="300"/>
      <c r="BE1804" s="300"/>
      <c r="BF1804" s="300"/>
      <c r="BG1804" s="300"/>
      <c r="BH1804" s="300"/>
      <c r="BI1804" s="300"/>
      <c r="BJ1804" s="300"/>
      <c r="BK1804" s="300"/>
      <c r="BL1804" s="300"/>
      <c r="BM1804" s="300"/>
      <c r="BN1804" s="300"/>
      <c r="BO1804" s="300"/>
      <c r="BP1804" s="300"/>
      <c r="BQ1804" s="300"/>
      <c r="BR1804" s="300"/>
      <c r="BS1804" s="300"/>
      <c r="BT1804" s="300"/>
      <c r="BU1804" s="300"/>
      <c r="BV1804" s="300"/>
      <c r="BW1804" s="300"/>
      <c r="BX1804" s="300"/>
      <c r="BY1804" s="300"/>
      <c r="BZ1804" s="300"/>
      <c r="CA1804" s="300"/>
      <c r="CB1804" s="300"/>
      <c r="CC1804" s="300"/>
      <c r="CD1804" s="300"/>
      <c r="CE1804" s="300"/>
      <c r="CF1804" s="300"/>
      <c r="CG1804" s="300"/>
      <c r="CH1804" s="300"/>
      <c r="CI1804" s="300"/>
      <c r="CJ1804" s="300"/>
      <c r="CK1804" s="300"/>
      <c r="CL1804" s="300"/>
      <c r="CM1804" s="300"/>
    </row>
    <row r="1805" spans="1:91" s="245" customFormat="1" x14ac:dyDescent="0.2">
      <c r="A1805" s="299"/>
      <c r="B1805" s="299"/>
      <c r="C1805" s="133"/>
      <c r="D1805" s="134"/>
      <c r="E1805" s="135"/>
      <c r="F1805" s="300"/>
      <c r="G1805" s="300"/>
      <c r="H1805" s="137"/>
      <c r="I1805" s="300"/>
      <c r="J1805" s="138"/>
      <c r="K1805" s="300"/>
      <c r="L1805" s="139"/>
      <c r="M1805" s="300"/>
      <c r="N1805" s="134"/>
      <c r="O1805" s="300"/>
      <c r="P1805" s="300"/>
      <c r="Q1805" s="300"/>
      <c r="R1805" s="300"/>
      <c r="S1805" s="300"/>
      <c r="T1805" s="300"/>
      <c r="U1805" s="300"/>
      <c r="V1805" s="300"/>
      <c r="W1805" s="300"/>
      <c r="X1805" s="300"/>
      <c r="Y1805" s="300"/>
      <c r="Z1805" s="300"/>
      <c r="AA1805" s="300"/>
      <c r="AB1805" s="300"/>
      <c r="AC1805" s="300"/>
      <c r="AD1805" s="300"/>
      <c r="AE1805" s="300"/>
      <c r="AF1805" s="300"/>
      <c r="AG1805" s="300"/>
      <c r="AH1805" s="300"/>
      <c r="AI1805" s="300"/>
      <c r="AJ1805" s="300"/>
      <c r="AK1805" s="300"/>
      <c r="AL1805" s="300"/>
      <c r="AM1805" s="300"/>
      <c r="AN1805" s="300"/>
      <c r="AO1805" s="300"/>
      <c r="AP1805" s="300"/>
      <c r="AQ1805" s="300"/>
      <c r="AR1805" s="300"/>
      <c r="AS1805" s="300"/>
      <c r="AT1805" s="300"/>
      <c r="AU1805" s="300"/>
      <c r="AV1805" s="300"/>
      <c r="AW1805" s="300"/>
      <c r="AX1805" s="300"/>
      <c r="AY1805" s="300"/>
      <c r="AZ1805" s="300"/>
      <c r="BA1805" s="300"/>
      <c r="BB1805" s="300"/>
      <c r="BC1805" s="300"/>
      <c r="BD1805" s="300"/>
      <c r="BE1805" s="300"/>
      <c r="BF1805" s="300"/>
      <c r="BG1805" s="300"/>
      <c r="BH1805" s="300"/>
      <c r="BI1805" s="300"/>
      <c r="BJ1805" s="300"/>
      <c r="BK1805" s="300"/>
      <c r="BL1805" s="300"/>
      <c r="BM1805" s="300"/>
      <c r="BN1805" s="300"/>
      <c r="BO1805" s="300"/>
      <c r="BP1805" s="300"/>
      <c r="BQ1805" s="300"/>
      <c r="BR1805" s="300"/>
      <c r="BS1805" s="300"/>
      <c r="BT1805" s="300"/>
      <c r="BU1805" s="300"/>
      <c r="BV1805" s="300"/>
      <c r="BW1805" s="300"/>
      <c r="BX1805" s="300"/>
      <c r="BY1805" s="300"/>
      <c r="BZ1805" s="300"/>
      <c r="CA1805" s="300"/>
      <c r="CB1805" s="300"/>
      <c r="CC1805" s="300"/>
      <c r="CD1805" s="300"/>
      <c r="CE1805" s="300"/>
      <c r="CF1805" s="300"/>
      <c r="CG1805" s="300"/>
      <c r="CH1805" s="300"/>
      <c r="CI1805" s="300"/>
      <c r="CJ1805" s="300"/>
      <c r="CK1805" s="300"/>
      <c r="CL1805" s="300"/>
      <c r="CM1805" s="300"/>
    </row>
    <row r="1806" spans="1:91" s="245" customFormat="1" x14ac:dyDescent="0.2">
      <c r="A1806" s="299"/>
      <c r="B1806" s="299"/>
      <c r="C1806" s="133"/>
      <c r="D1806" s="134"/>
      <c r="E1806" s="135"/>
      <c r="F1806" s="300"/>
      <c r="G1806" s="300"/>
      <c r="H1806" s="137"/>
      <c r="I1806" s="300"/>
      <c r="J1806" s="138"/>
      <c r="K1806" s="300"/>
      <c r="L1806" s="139"/>
      <c r="M1806" s="300"/>
      <c r="N1806" s="134"/>
      <c r="O1806" s="300"/>
      <c r="P1806" s="300"/>
      <c r="Q1806" s="300"/>
      <c r="R1806" s="300"/>
      <c r="S1806" s="300"/>
      <c r="T1806" s="300"/>
      <c r="U1806" s="300"/>
      <c r="V1806" s="300"/>
      <c r="W1806" s="300"/>
      <c r="X1806" s="300"/>
      <c r="Y1806" s="300"/>
      <c r="Z1806" s="300"/>
      <c r="AA1806" s="300"/>
      <c r="AB1806" s="300"/>
      <c r="AC1806" s="300"/>
      <c r="AD1806" s="300"/>
      <c r="AE1806" s="300"/>
      <c r="AF1806" s="300"/>
      <c r="AG1806" s="300"/>
      <c r="AH1806" s="300"/>
      <c r="AI1806" s="300"/>
      <c r="AJ1806" s="300"/>
      <c r="AK1806" s="300"/>
      <c r="AL1806" s="300"/>
      <c r="AM1806" s="300"/>
      <c r="AN1806" s="300"/>
      <c r="AO1806" s="300"/>
      <c r="AP1806" s="300"/>
      <c r="AQ1806" s="300"/>
      <c r="AR1806" s="300"/>
      <c r="AS1806" s="300"/>
      <c r="AT1806" s="300"/>
      <c r="AU1806" s="300"/>
      <c r="AV1806" s="300"/>
      <c r="AW1806" s="300"/>
      <c r="AX1806" s="300"/>
      <c r="AY1806" s="300"/>
      <c r="AZ1806" s="300"/>
      <c r="BA1806" s="300"/>
      <c r="BB1806" s="300"/>
      <c r="BC1806" s="300"/>
      <c r="BD1806" s="300"/>
      <c r="BE1806" s="300"/>
      <c r="BF1806" s="300"/>
      <c r="BG1806" s="300"/>
      <c r="BH1806" s="300"/>
      <c r="BI1806" s="300"/>
      <c r="BJ1806" s="300"/>
      <c r="BK1806" s="300"/>
      <c r="BL1806" s="300"/>
      <c r="BM1806" s="300"/>
      <c r="BN1806" s="300"/>
      <c r="BO1806" s="300"/>
      <c r="BP1806" s="300"/>
      <c r="BQ1806" s="300"/>
      <c r="BR1806" s="300"/>
      <c r="BS1806" s="300"/>
      <c r="BT1806" s="300"/>
      <c r="BU1806" s="300"/>
      <c r="BV1806" s="300"/>
      <c r="BW1806" s="300"/>
      <c r="BX1806" s="300"/>
      <c r="BY1806" s="300"/>
      <c r="BZ1806" s="300"/>
      <c r="CA1806" s="300"/>
      <c r="CB1806" s="300"/>
      <c r="CC1806" s="300"/>
      <c r="CD1806" s="300"/>
      <c r="CE1806" s="300"/>
      <c r="CF1806" s="300"/>
      <c r="CG1806" s="300"/>
      <c r="CH1806" s="300"/>
      <c r="CI1806" s="300"/>
      <c r="CJ1806" s="300"/>
      <c r="CK1806" s="300"/>
      <c r="CL1806" s="300"/>
      <c r="CM1806" s="300"/>
    </row>
    <row r="1807" spans="1:91" s="245" customFormat="1" x14ac:dyDescent="0.2">
      <c r="A1807" s="299"/>
      <c r="B1807" s="299"/>
      <c r="C1807" s="133"/>
      <c r="D1807" s="134"/>
      <c r="E1807" s="135"/>
      <c r="F1807" s="300"/>
      <c r="G1807" s="300"/>
      <c r="H1807" s="137"/>
      <c r="I1807" s="300"/>
      <c r="J1807" s="138"/>
      <c r="K1807" s="300"/>
      <c r="L1807" s="139"/>
      <c r="M1807" s="300"/>
      <c r="N1807" s="134"/>
      <c r="O1807" s="300"/>
      <c r="P1807" s="300"/>
      <c r="Q1807" s="300"/>
      <c r="R1807" s="300"/>
      <c r="S1807" s="300"/>
      <c r="T1807" s="300"/>
      <c r="U1807" s="300"/>
      <c r="V1807" s="300"/>
      <c r="W1807" s="300"/>
      <c r="X1807" s="300"/>
      <c r="Y1807" s="300"/>
      <c r="Z1807" s="300"/>
      <c r="AA1807" s="300"/>
      <c r="AB1807" s="300"/>
      <c r="AC1807" s="300"/>
      <c r="AD1807" s="300"/>
      <c r="AE1807" s="300"/>
      <c r="AF1807" s="300"/>
      <c r="AG1807" s="300"/>
      <c r="AH1807" s="300"/>
      <c r="AI1807" s="300"/>
      <c r="AJ1807" s="300"/>
      <c r="AK1807" s="300"/>
      <c r="AL1807" s="300"/>
      <c r="AM1807" s="300"/>
      <c r="AN1807" s="300"/>
      <c r="AO1807" s="300"/>
      <c r="AP1807" s="300"/>
      <c r="AQ1807" s="300"/>
      <c r="AR1807" s="300"/>
      <c r="AS1807" s="300"/>
      <c r="AT1807" s="300"/>
      <c r="AU1807" s="300"/>
      <c r="AV1807" s="300"/>
      <c r="AW1807" s="300"/>
      <c r="AX1807" s="300"/>
      <c r="AY1807" s="300"/>
      <c r="AZ1807" s="300"/>
      <c r="BA1807" s="300"/>
      <c r="BB1807" s="300"/>
      <c r="BC1807" s="300"/>
      <c r="BD1807" s="300"/>
      <c r="BE1807" s="300"/>
      <c r="BF1807" s="300"/>
      <c r="BG1807" s="300"/>
      <c r="BH1807" s="300"/>
      <c r="BI1807" s="300"/>
      <c r="BJ1807" s="300"/>
      <c r="BK1807" s="300"/>
      <c r="BL1807" s="300"/>
      <c r="BM1807" s="300"/>
      <c r="BN1807" s="300"/>
      <c r="BO1807" s="300"/>
      <c r="BP1807" s="300"/>
      <c r="BQ1807" s="300"/>
      <c r="BR1807" s="300"/>
      <c r="BS1807" s="300"/>
      <c r="BT1807" s="300"/>
      <c r="BU1807" s="300"/>
      <c r="BV1807" s="300"/>
      <c r="BW1807" s="300"/>
      <c r="BX1807" s="300"/>
      <c r="BY1807" s="300"/>
      <c r="BZ1807" s="300"/>
      <c r="CA1807" s="300"/>
      <c r="CB1807" s="300"/>
      <c r="CC1807" s="300"/>
      <c r="CD1807" s="300"/>
      <c r="CE1807" s="300"/>
      <c r="CF1807" s="300"/>
      <c r="CG1807" s="300"/>
      <c r="CH1807" s="300"/>
      <c r="CI1807" s="300"/>
      <c r="CJ1807" s="300"/>
      <c r="CK1807" s="300"/>
      <c r="CL1807" s="300"/>
      <c r="CM1807" s="300"/>
    </row>
    <row r="1808" spans="1:91" s="245" customFormat="1" x14ac:dyDescent="0.2">
      <c r="A1808" s="299"/>
      <c r="B1808" s="299"/>
      <c r="C1808" s="133"/>
      <c r="D1808" s="134"/>
      <c r="E1808" s="135"/>
      <c r="F1808" s="300"/>
      <c r="G1808" s="300"/>
      <c r="H1808" s="137"/>
      <c r="I1808" s="300"/>
      <c r="J1808" s="138"/>
      <c r="K1808" s="300"/>
      <c r="L1808" s="139"/>
      <c r="M1808" s="300"/>
      <c r="N1808" s="134"/>
      <c r="O1808" s="300"/>
      <c r="P1808" s="300"/>
      <c r="Q1808" s="300"/>
      <c r="R1808" s="300"/>
      <c r="S1808" s="300"/>
      <c r="T1808" s="300"/>
      <c r="U1808" s="300"/>
      <c r="V1808" s="300"/>
      <c r="W1808" s="300"/>
      <c r="X1808" s="300"/>
      <c r="Y1808" s="300"/>
      <c r="Z1808" s="300"/>
      <c r="AA1808" s="300"/>
      <c r="AB1808" s="300"/>
      <c r="AC1808" s="300"/>
      <c r="AD1808" s="300"/>
      <c r="AE1808" s="300"/>
      <c r="AF1808" s="300"/>
      <c r="AG1808" s="300"/>
      <c r="AH1808" s="300"/>
      <c r="AI1808" s="300"/>
      <c r="AJ1808" s="300"/>
      <c r="AK1808" s="300"/>
      <c r="AL1808" s="300"/>
      <c r="AM1808" s="300"/>
      <c r="AN1808" s="300"/>
      <c r="AO1808" s="300"/>
      <c r="AP1808" s="300"/>
      <c r="AQ1808" s="300"/>
      <c r="AR1808" s="300"/>
      <c r="AS1808" s="300"/>
      <c r="AT1808" s="300"/>
      <c r="AU1808" s="300"/>
      <c r="AV1808" s="300"/>
      <c r="AW1808" s="300"/>
      <c r="AX1808" s="300"/>
      <c r="AY1808" s="300"/>
      <c r="AZ1808" s="300"/>
      <c r="BA1808" s="300"/>
      <c r="BB1808" s="300"/>
      <c r="BC1808" s="300"/>
      <c r="BD1808" s="300"/>
      <c r="BE1808" s="300"/>
      <c r="BF1808" s="300"/>
      <c r="BG1808" s="300"/>
      <c r="BH1808" s="300"/>
      <c r="BI1808" s="300"/>
      <c r="BJ1808" s="300"/>
      <c r="BK1808" s="300"/>
      <c r="BL1808" s="300"/>
      <c r="BM1808" s="300"/>
      <c r="BN1808" s="300"/>
      <c r="BO1808" s="300"/>
      <c r="BP1808" s="300"/>
      <c r="BQ1808" s="300"/>
      <c r="BR1808" s="300"/>
      <c r="BS1808" s="300"/>
      <c r="BT1808" s="300"/>
      <c r="BU1808" s="300"/>
      <c r="BV1808" s="300"/>
      <c r="BW1808" s="300"/>
      <c r="BX1808" s="300"/>
      <c r="BY1808" s="300"/>
      <c r="BZ1808" s="300"/>
      <c r="CA1808" s="300"/>
      <c r="CB1808" s="300"/>
      <c r="CC1808" s="300"/>
      <c r="CD1808" s="300"/>
      <c r="CE1808" s="300"/>
      <c r="CF1808" s="300"/>
      <c r="CG1808" s="300"/>
      <c r="CH1808" s="300"/>
      <c r="CI1808" s="300"/>
      <c r="CJ1808" s="300"/>
      <c r="CK1808" s="300"/>
      <c r="CL1808" s="300"/>
      <c r="CM1808" s="300"/>
    </row>
    <row r="1809" spans="1:91" s="245" customFormat="1" x14ac:dyDescent="0.2">
      <c r="A1809" s="299"/>
      <c r="B1809" s="299"/>
      <c r="C1809" s="133"/>
      <c r="D1809" s="134"/>
      <c r="E1809" s="135"/>
      <c r="F1809" s="300"/>
      <c r="G1809" s="300"/>
      <c r="H1809" s="137"/>
      <c r="I1809" s="300"/>
      <c r="J1809" s="138"/>
      <c r="K1809" s="300"/>
      <c r="L1809" s="139"/>
      <c r="M1809" s="300"/>
      <c r="N1809" s="134"/>
      <c r="O1809" s="300"/>
      <c r="P1809" s="300"/>
      <c r="Q1809" s="300"/>
      <c r="R1809" s="300"/>
      <c r="S1809" s="300"/>
      <c r="T1809" s="300"/>
      <c r="U1809" s="300"/>
      <c r="V1809" s="300"/>
      <c r="W1809" s="300"/>
      <c r="X1809" s="300"/>
      <c r="Y1809" s="300"/>
      <c r="Z1809" s="300"/>
      <c r="AA1809" s="300"/>
      <c r="AB1809" s="300"/>
      <c r="AC1809" s="300"/>
      <c r="AD1809" s="300"/>
      <c r="AE1809" s="300"/>
      <c r="AF1809" s="300"/>
      <c r="AG1809" s="300"/>
      <c r="AH1809" s="300"/>
      <c r="AI1809" s="300"/>
      <c r="AJ1809" s="300"/>
      <c r="AK1809" s="300"/>
      <c r="AL1809" s="300"/>
      <c r="AM1809" s="300"/>
      <c r="AN1809" s="300"/>
      <c r="AO1809" s="300"/>
      <c r="AP1809" s="300"/>
      <c r="AQ1809" s="300"/>
      <c r="AR1809" s="300"/>
      <c r="AS1809" s="300"/>
      <c r="AT1809" s="300"/>
      <c r="AU1809" s="300"/>
      <c r="AV1809" s="300"/>
      <c r="AW1809" s="300"/>
      <c r="AX1809" s="300"/>
      <c r="AY1809" s="300"/>
      <c r="AZ1809" s="300"/>
      <c r="BA1809" s="300"/>
      <c r="BB1809" s="300"/>
      <c r="BC1809" s="300"/>
      <c r="BD1809" s="300"/>
      <c r="BE1809" s="300"/>
      <c r="BF1809" s="300"/>
      <c r="BG1809" s="300"/>
      <c r="BH1809" s="300"/>
      <c r="BI1809" s="300"/>
      <c r="BJ1809" s="300"/>
      <c r="BK1809" s="300"/>
      <c r="BL1809" s="300"/>
      <c r="BM1809" s="300"/>
      <c r="BN1809" s="300"/>
      <c r="BO1809" s="300"/>
      <c r="BP1809" s="300"/>
      <c r="BQ1809" s="300"/>
      <c r="BR1809" s="300"/>
      <c r="BS1809" s="300"/>
      <c r="BT1809" s="300"/>
      <c r="BU1809" s="300"/>
      <c r="BV1809" s="300"/>
      <c r="BW1809" s="300"/>
      <c r="BX1809" s="300"/>
      <c r="BY1809" s="300"/>
      <c r="BZ1809" s="300"/>
      <c r="CA1809" s="300"/>
      <c r="CB1809" s="300"/>
      <c r="CC1809" s="300"/>
      <c r="CD1809" s="300"/>
      <c r="CE1809" s="300"/>
      <c r="CF1809" s="300"/>
      <c r="CG1809" s="300"/>
      <c r="CH1809" s="300"/>
      <c r="CI1809" s="300"/>
      <c r="CJ1809" s="300"/>
      <c r="CK1809" s="300"/>
      <c r="CL1809" s="300"/>
      <c r="CM1809" s="300"/>
    </row>
    <row r="1810" spans="1:91" s="245" customFormat="1" x14ac:dyDescent="0.2">
      <c r="A1810" s="299"/>
      <c r="B1810" s="299"/>
      <c r="C1810" s="133"/>
      <c r="D1810" s="134"/>
      <c r="E1810" s="135"/>
      <c r="F1810" s="300"/>
      <c r="G1810" s="300"/>
      <c r="H1810" s="137"/>
      <c r="I1810" s="300"/>
      <c r="J1810" s="138"/>
      <c r="K1810" s="300"/>
      <c r="L1810" s="139"/>
      <c r="M1810" s="300"/>
      <c r="N1810" s="134"/>
      <c r="O1810" s="300"/>
      <c r="P1810" s="300"/>
      <c r="Q1810" s="152"/>
      <c r="R1810" s="300"/>
      <c r="S1810" s="300"/>
      <c r="T1810" s="300"/>
      <c r="U1810" s="300"/>
      <c r="V1810" s="300"/>
      <c r="W1810" s="300"/>
      <c r="X1810" s="300"/>
      <c r="Y1810" s="300"/>
      <c r="Z1810" s="300"/>
      <c r="AA1810" s="300"/>
      <c r="AB1810" s="300"/>
      <c r="AC1810" s="300"/>
      <c r="AD1810" s="300"/>
      <c r="AE1810" s="300"/>
      <c r="AF1810" s="300"/>
      <c r="AG1810" s="300"/>
      <c r="AH1810" s="300"/>
      <c r="AI1810" s="300"/>
      <c r="AJ1810" s="300"/>
      <c r="AK1810" s="300"/>
      <c r="AL1810" s="300"/>
      <c r="AM1810" s="300"/>
      <c r="AN1810" s="300"/>
      <c r="AO1810" s="300"/>
      <c r="AP1810" s="300"/>
      <c r="AQ1810" s="300"/>
      <c r="AR1810" s="300"/>
      <c r="AS1810" s="300"/>
      <c r="AT1810" s="300"/>
      <c r="AU1810" s="300"/>
      <c r="AV1810" s="300"/>
      <c r="AW1810" s="300"/>
      <c r="AX1810" s="300"/>
      <c r="AY1810" s="300"/>
      <c r="AZ1810" s="300"/>
      <c r="BA1810" s="300"/>
      <c r="BB1810" s="300"/>
      <c r="BC1810" s="300"/>
      <c r="BD1810" s="300"/>
      <c r="BE1810" s="300"/>
      <c r="BF1810" s="300"/>
      <c r="BG1810" s="300"/>
      <c r="BH1810" s="300"/>
      <c r="BI1810" s="300"/>
      <c r="BJ1810" s="300"/>
      <c r="BK1810" s="300"/>
      <c r="BL1810" s="300"/>
      <c r="BM1810" s="300"/>
      <c r="BN1810" s="300"/>
      <c r="BO1810" s="300"/>
      <c r="BP1810" s="300"/>
      <c r="BQ1810" s="300"/>
      <c r="BR1810" s="300"/>
      <c r="BS1810" s="300"/>
      <c r="BT1810" s="300"/>
      <c r="BU1810" s="300"/>
      <c r="BV1810" s="300"/>
      <c r="BW1810" s="300"/>
      <c r="BX1810" s="300"/>
      <c r="BY1810" s="300"/>
      <c r="BZ1810" s="300"/>
      <c r="CA1810" s="300"/>
      <c r="CB1810" s="300"/>
      <c r="CC1810" s="300"/>
      <c r="CD1810" s="300"/>
      <c r="CE1810" s="300"/>
      <c r="CF1810" s="300"/>
      <c r="CG1810" s="300"/>
      <c r="CH1810" s="300"/>
      <c r="CI1810" s="300"/>
      <c r="CJ1810" s="300"/>
      <c r="CK1810" s="300"/>
      <c r="CL1810" s="300"/>
      <c r="CM1810" s="300"/>
    </row>
    <row r="1811" spans="1:91" s="245" customFormat="1" x14ac:dyDescent="0.2">
      <c r="A1811" s="299"/>
      <c r="B1811" s="299"/>
      <c r="C1811" s="133"/>
      <c r="D1811" s="134"/>
      <c r="E1811" s="135"/>
      <c r="F1811" s="300"/>
      <c r="G1811" s="300"/>
      <c r="H1811" s="137"/>
      <c r="I1811" s="300"/>
      <c r="J1811" s="138"/>
      <c r="K1811" s="300"/>
      <c r="L1811" s="139"/>
      <c r="M1811" s="300"/>
      <c r="N1811" s="134"/>
      <c r="O1811" s="300"/>
      <c r="P1811" s="300"/>
      <c r="Q1811" s="300"/>
      <c r="R1811" s="300"/>
      <c r="S1811" s="300"/>
      <c r="T1811" s="300"/>
      <c r="U1811" s="300"/>
      <c r="V1811" s="300"/>
      <c r="W1811" s="300"/>
      <c r="X1811" s="300"/>
      <c r="Y1811" s="300"/>
      <c r="Z1811" s="300"/>
      <c r="AA1811" s="300"/>
      <c r="AB1811" s="300"/>
      <c r="AC1811" s="300"/>
      <c r="AD1811" s="300"/>
      <c r="AE1811" s="300"/>
      <c r="AF1811" s="300"/>
      <c r="AG1811" s="300"/>
      <c r="AH1811" s="300"/>
      <c r="AI1811" s="300"/>
      <c r="AJ1811" s="300"/>
      <c r="AK1811" s="300"/>
      <c r="AL1811" s="300"/>
      <c r="AM1811" s="300"/>
      <c r="AN1811" s="300"/>
      <c r="AO1811" s="300"/>
      <c r="AP1811" s="300"/>
      <c r="AQ1811" s="300"/>
      <c r="AR1811" s="300"/>
      <c r="AS1811" s="300"/>
      <c r="AT1811" s="300"/>
      <c r="AU1811" s="300"/>
      <c r="AV1811" s="300"/>
      <c r="AW1811" s="300"/>
      <c r="AX1811" s="300"/>
      <c r="AY1811" s="300"/>
      <c r="AZ1811" s="300"/>
      <c r="BA1811" s="300"/>
      <c r="BB1811" s="300"/>
      <c r="BC1811" s="300"/>
      <c r="BD1811" s="300"/>
      <c r="BE1811" s="300"/>
      <c r="BF1811" s="300"/>
      <c r="BG1811" s="300"/>
      <c r="BH1811" s="300"/>
      <c r="BI1811" s="300"/>
      <c r="BJ1811" s="300"/>
      <c r="BK1811" s="300"/>
      <c r="BL1811" s="300"/>
      <c r="BM1811" s="300"/>
      <c r="BN1811" s="300"/>
      <c r="BO1811" s="300"/>
      <c r="BP1811" s="300"/>
      <c r="BQ1811" s="300"/>
      <c r="BR1811" s="300"/>
      <c r="BS1811" s="300"/>
      <c r="BT1811" s="300"/>
      <c r="BU1811" s="300"/>
      <c r="BV1811" s="300"/>
      <c r="BW1811" s="300"/>
      <c r="BX1811" s="300"/>
      <c r="BY1811" s="300"/>
      <c r="BZ1811" s="300"/>
      <c r="CA1811" s="300"/>
      <c r="CB1811" s="300"/>
      <c r="CC1811" s="300"/>
      <c r="CD1811" s="300"/>
      <c r="CE1811" s="300"/>
      <c r="CF1811" s="300"/>
      <c r="CG1811" s="300"/>
      <c r="CH1811" s="300"/>
      <c r="CI1811" s="300"/>
      <c r="CJ1811" s="300"/>
      <c r="CK1811" s="300"/>
      <c r="CL1811" s="300"/>
      <c r="CM1811" s="300"/>
    </row>
    <row r="1812" spans="1:91" s="245" customFormat="1" x14ac:dyDescent="0.2">
      <c r="A1812" s="299"/>
      <c r="B1812" s="299"/>
      <c r="C1812" s="133"/>
      <c r="D1812" s="134"/>
      <c r="E1812" s="135"/>
      <c r="F1812" s="300"/>
      <c r="G1812" s="300"/>
      <c r="H1812" s="137"/>
      <c r="I1812" s="300"/>
      <c r="J1812" s="138"/>
      <c r="K1812" s="300"/>
      <c r="L1812" s="139"/>
      <c r="M1812" s="300"/>
      <c r="N1812" s="134"/>
      <c r="O1812" s="300"/>
      <c r="P1812" s="300"/>
      <c r="Q1812" s="300"/>
      <c r="R1812" s="300"/>
      <c r="S1812" s="300"/>
      <c r="T1812" s="300"/>
      <c r="U1812" s="300"/>
      <c r="V1812" s="300"/>
      <c r="W1812" s="300"/>
      <c r="X1812" s="300"/>
      <c r="Y1812" s="300"/>
      <c r="Z1812" s="300"/>
      <c r="AA1812" s="300"/>
      <c r="AB1812" s="300"/>
      <c r="AC1812" s="300"/>
      <c r="AD1812" s="300"/>
      <c r="AE1812" s="300"/>
      <c r="AF1812" s="300"/>
      <c r="AG1812" s="300"/>
      <c r="AH1812" s="300"/>
      <c r="AI1812" s="300"/>
      <c r="AJ1812" s="300"/>
      <c r="AK1812" s="300"/>
      <c r="AL1812" s="300"/>
      <c r="AM1812" s="300"/>
      <c r="AN1812" s="300"/>
      <c r="AO1812" s="300"/>
      <c r="AP1812" s="300"/>
      <c r="AQ1812" s="300"/>
      <c r="AR1812" s="300"/>
      <c r="AS1812" s="300"/>
      <c r="AT1812" s="300"/>
      <c r="AU1812" s="300"/>
      <c r="AV1812" s="300"/>
      <c r="AW1812" s="300"/>
      <c r="AX1812" s="300"/>
      <c r="AY1812" s="300"/>
      <c r="AZ1812" s="300"/>
      <c r="BA1812" s="300"/>
      <c r="BB1812" s="300"/>
      <c r="BC1812" s="300"/>
      <c r="BD1812" s="300"/>
      <c r="BE1812" s="300"/>
      <c r="BF1812" s="300"/>
      <c r="BG1812" s="300"/>
      <c r="BH1812" s="300"/>
      <c r="BI1812" s="300"/>
      <c r="BJ1812" s="300"/>
      <c r="BK1812" s="300"/>
      <c r="BL1812" s="300"/>
      <c r="BM1812" s="300"/>
      <c r="BN1812" s="300"/>
      <c r="BO1812" s="300"/>
      <c r="BP1812" s="300"/>
      <c r="BQ1812" s="300"/>
      <c r="BR1812" s="300"/>
      <c r="BS1812" s="300"/>
      <c r="BT1812" s="300"/>
      <c r="BU1812" s="300"/>
      <c r="BV1812" s="300"/>
      <c r="BW1812" s="300"/>
      <c r="BX1812" s="300"/>
      <c r="BY1812" s="300"/>
      <c r="BZ1812" s="300"/>
      <c r="CA1812" s="300"/>
      <c r="CB1812" s="300"/>
      <c r="CC1812" s="300"/>
      <c r="CD1812" s="300"/>
      <c r="CE1812" s="300"/>
      <c r="CF1812" s="300"/>
      <c r="CG1812" s="300"/>
      <c r="CH1812" s="300"/>
      <c r="CI1812" s="300"/>
      <c r="CJ1812" s="300"/>
      <c r="CK1812" s="300"/>
      <c r="CL1812" s="300"/>
      <c r="CM1812" s="300"/>
    </row>
    <row r="1813" spans="1:91" s="245" customFormat="1" x14ac:dyDescent="0.2">
      <c r="A1813" s="299"/>
      <c r="B1813" s="299"/>
      <c r="C1813" s="133"/>
      <c r="D1813" s="134"/>
      <c r="E1813" s="135"/>
      <c r="F1813" s="300"/>
      <c r="G1813" s="300"/>
      <c r="H1813" s="137"/>
      <c r="I1813" s="300"/>
      <c r="J1813" s="138"/>
      <c r="K1813" s="300"/>
      <c r="L1813" s="139"/>
      <c r="M1813" s="300"/>
      <c r="N1813" s="134"/>
      <c r="O1813" s="300"/>
      <c r="P1813" s="300"/>
      <c r="Q1813" s="300"/>
      <c r="R1813" s="300"/>
      <c r="S1813" s="300"/>
      <c r="T1813" s="300"/>
      <c r="U1813" s="300"/>
      <c r="V1813" s="300"/>
      <c r="W1813" s="300"/>
      <c r="X1813" s="300"/>
      <c r="Y1813" s="300"/>
      <c r="Z1813" s="300"/>
      <c r="AA1813" s="300"/>
      <c r="AB1813" s="300"/>
      <c r="AC1813" s="300"/>
      <c r="AD1813" s="300"/>
      <c r="AE1813" s="300"/>
      <c r="AF1813" s="300"/>
      <c r="AG1813" s="300"/>
      <c r="AH1813" s="300"/>
      <c r="AI1813" s="300"/>
      <c r="AJ1813" s="300"/>
      <c r="AK1813" s="300"/>
      <c r="AL1813" s="300"/>
      <c r="AM1813" s="300"/>
      <c r="AN1813" s="300"/>
      <c r="AO1813" s="300"/>
      <c r="AP1813" s="300"/>
      <c r="AQ1813" s="300"/>
      <c r="AR1813" s="300"/>
      <c r="AS1813" s="300"/>
      <c r="AT1813" s="300"/>
      <c r="AU1813" s="300"/>
      <c r="AV1813" s="300"/>
      <c r="AW1813" s="300"/>
      <c r="AX1813" s="300"/>
      <c r="AY1813" s="300"/>
      <c r="AZ1813" s="300"/>
      <c r="BA1813" s="300"/>
      <c r="BB1813" s="300"/>
      <c r="BC1813" s="300"/>
      <c r="BD1813" s="300"/>
      <c r="BE1813" s="300"/>
      <c r="BF1813" s="300"/>
      <c r="BG1813" s="300"/>
      <c r="BH1813" s="300"/>
      <c r="BI1813" s="300"/>
      <c r="BJ1813" s="300"/>
      <c r="BK1813" s="300"/>
      <c r="BL1813" s="300"/>
      <c r="BM1813" s="300"/>
      <c r="BN1813" s="300"/>
      <c r="BO1813" s="300"/>
      <c r="BP1813" s="300"/>
      <c r="BQ1813" s="300"/>
      <c r="BR1813" s="300"/>
      <c r="BS1813" s="300"/>
      <c r="BT1813" s="300"/>
      <c r="BU1813" s="300"/>
      <c r="BV1813" s="300"/>
      <c r="BW1813" s="300"/>
      <c r="BX1813" s="300"/>
      <c r="BY1813" s="300"/>
      <c r="BZ1813" s="300"/>
      <c r="CA1813" s="300"/>
      <c r="CB1813" s="300"/>
      <c r="CC1813" s="300"/>
      <c r="CD1813" s="300"/>
      <c r="CE1813" s="300"/>
      <c r="CF1813" s="300"/>
      <c r="CG1813" s="300"/>
      <c r="CH1813" s="300"/>
      <c r="CI1813" s="300"/>
      <c r="CJ1813" s="300"/>
      <c r="CK1813" s="300"/>
      <c r="CL1813" s="300"/>
      <c r="CM1813" s="300"/>
    </row>
    <row r="1814" spans="1:91" s="245" customFormat="1" x14ac:dyDescent="0.2">
      <c r="A1814" s="299"/>
      <c r="B1814" s="299"/>
      <c r="C1814" s="133"/>
      <c r="D1814" s="134"/>
      <c r="E1814" s="135"/>
      <c r="F1814" s="300"/>
      <c r="G1814" s="300"/>
      <c r="H1814" s="137"/>
      <c r="I1814" s="300"/>
      <c r="J1814" s="138"/>
      <c r="K1814" s="300"/>
      <c r="L1814" s="139"/>
      <c r="M1814" s="300"/>
      <c r="N1814" s="134"/>
      <c r="O1814" s="300"/>
      <c r="P1814" s="300"/>
      <c r="Q1814" s="300"/>
      <c r="R1814" s="300"/>
      <c r="S1814" s="300"/>
      <c r="T1814" s="300"/>
      <c r="U1814" s="300"/>
      <c r="V1814" s="300"/>
      <c r="W1814" s="300"/>
      <c r="X1814" s="300"/>
      <c r="Y1814" s="300"/>
      <c r="Z1814" s="300"/>
      <c r="AA1814" s="300"/>
      <c r="AB1814" s="300"/>
      <c r="AC1814" s="300"/>
      <c r="AD1814" s="300"/>
      <c r="AE1814" s="300"/>
      <c r="AF1814" s="300"/>
      <c r="AG1814" s="300"/>
      <c r="AH1814" s="300"/>
      <c r="AI1814" s="300"/>
      <c r="AJ1814" s="300"/>
      <c r="AK1814" s="300"/>
      <c r="AL1814" s="300"/>
      <c r="AM1814" s="300"/>
      <c r="AN1814" s="300"/>
      <c r="AO1814" s="300"/>
      <c r="AP1814" s="300"/>
      <c r="AQ1814" s="300"/>
      <c r="AR1814" s="300"/>
      <c r="AS1814" s="300"/>
      <c r="AT1814" s="300"/>
      <c r="AU1814" s="300"/>
      <c r="AV1814" s="300"/>
      <c r="AW1814" s="300"/>
      <c r="AX1814" s="300"/>
      <c r="AY1814" s="300"/>
      <c r="AZ1814" s="300"/>
      <c r="BA1814" s="300"/>
      <c r="BB1814" s="300"/>
      <c r="BC1814" s="300"/>
      <c r="BD1814" s="300"/>
      <c r="BE1814" s="300"/>
      <c r="BF1814" s="300"/>
      <c r="BG1814" s="300"/>
      <c r="BH1814" s="300"/>
      <c r="BI1814" s="300"/>
      <c r="BJ1814" s="300"/>
      <c r="BK1814" s="300"/>
      <c r="BL1814" s="300"/>
      <c r="BM1814" s="300"/>
      <c r="BN1814" s="300"/>
      <c r="BO1814" s="300"/>
      <c r="BP1814" s="300"/>
      <c r="BQ1814" s="300"/>
      <c r="BR1814" s="300"/>
      <c r="BS1814" s="300"/>
      <c r="BT1814" s="300"/>
      <c r="BU1814" s="300"/>
      <c r="BV1814" s="300"/>
      <c r="BW1814" s="300"/>
      <c r="BX1814" s="300"/>
      <c r="BY1814" s="300"/>
      <c r="BZ1814" s="300"/>
      <c r="CA1814" s="300"/>
      <c r="CB1814" s="300"/>
      <c r="CC1814" s="300"/>
      <c r="CD1814" s="300"/>
      <c r="CE1814" s="300"/>
      <c r="CF1814" s="300"/>
      <c r="CG1814" s="300"/>
      <c r="CH1814" s="300"/>
      <c r="CI1814" s="300"/>
      <c r="CJ1814" s="300"/>
      <c r="CK1814" s="300"/>
      <c r="CL1814" s="300"/>
      <c r="CM1814" s="300"/>
    </row>
    <row r="1815" spans="1:91" s="245" customFormat="1" x14ac:dyDescent="0.2">
      <c r="A1815" s="299"/>
      <c r="B1815" s="299"/>
      <c r="C1815" s="133"/>
      <c r="D1815" s="134"/>
      <c r="E1815" s="135"/>
      <c r="F1815" s="300"/>
      <c r="G1815" s="300"/>
      <c r="H1815" s="137"/>
      <c r="I1815" s="300"/>
      <c r="J1815" s="138"/>
      <c r="K1815" s="300"/>
      <c r="L1815" s="139"/>
      <c r="M1815" s="300"/>
      <c r="N1815" s="134"/>
      <c r="O1815" s="300"/>
      <c r="P1815" s="300"/>
      <c r="Q1815" s="300"/>
      <c r="R1815" s="300"/>
      <c r="S1815" s="300"/>
      <c r="T1815" s="300"/>
      <c r="U1815" s="300"/>
      <c r="V1815" s="300"/>
      <c r="W1815" s="300"/>
      <c r="X1815" s="300"/>
      <c r="Y1815" s="300"/>
      <c r="Z1815" s="300"/>
      <c r="AA1815" s="300"/>
      <c r="AB1815" s="300"/>
      <c r="AC1815" s="300"/>
      <c r="AD1815" s="300"/>
      <c r="AE1815" s="300"/>
      <c r="AF1815" s="300"/>
      <c r="AG1815" s="300"/>
      <c r="AH1815" s="300"/>
      <c r="AI1815" s="300"/>
      <c r="AJ1815" s="300"/>
      <c r="AK1815" s="300"/>
      <c r="AL1815" s="300"/>
      <c r="AM1815" s="300"/>
      <c r="AN1815" s="300"/>
      <c r="AO1815" s="300"/>
      <c r="AP1815" s="300"/>
      <c r="AQ1815" s="300"/>
      <c r="AR1815" s="300"/>
      <c r="AS1815" s="300"/>
      <c r="AT1815" s="300"/>
      <c r="AU1815" s="300"/>
      <c r="AV1815" s="300"/>
      <c r="AW1815" s="300"/>
      <c r="AX1815" s="300"/>
      <c r="AY1815" s="300"/>
      <c r="AZ1815" s="300"/>
      <c r="BA1815" s="300"/>
      <c r="BB1815" s="300"/>
      <c r="BC1815" s="300"/>
      <c r="BD1815" s="300"/>
      <c r="BE1815" s="300"/>
      <c r="BF1815" s="300"/>
      <c r="BG1815" s="300"/>
      <c r="BH1815" s="300"/>
      <c r="BI1815" s="300"/>
      <c r="BJ1815" s="300"/>
      <c r="BK1815" s="300"/>
      <c r="BL1815" s="300"/>
      <c r="BM1815" s="300"/>
      <c r="BN1815" s="300"/>
      <c r="BO1815" s="300"/>
      <c r="BP1815" s="300"/>
      <c r="BQ1815" s="300"/>
      <c r="BR1815" s="300"/>
      <c r="BS1815" s="300"/>
      <c r="BT1815" s="300"/>
      <c r="BU1815" s="300"/>
      <c r="BV1815" s="300"/>
      <c r="BW1815" s="300"/>
      <c r="BX1815" s="300"/>
      <c r="BY1815" s="300"/>
      <c r="BZ1815" s="300"/>
      <c r="CA1815" s="300"/>
      <c r="CB1815" s="300"/>
      <c r="CC1815" s="300"/>
      <c r="CD1815" s="300"/>
      <c r="CE1815" s="300"/>
      <c r="CF1815" s="300"/>
      <c r="CG1815" s="300"/>
      <c r="CH1815" s="300"/>
      <c r="CI1815" s="300"/>
      <c r="CJ1815" s="300"/>
      <c r="CK1815" s="300"/>
      <c r="CL1815" s="300"/>
      <c r="CM1815" s="300"/>
    </row>
    <row r="1816" spans="1:91" s="245" customFormat="1" x14ac:dyDescent="0.2">
      <c r="A1816" s="299"/>
      <c r="B1816" s="291"/>
      <c r="C1816" s="133"/>
      <c r="D1816" s="293"/>
      <c r="E1816" s="135"/>
      <c r="F1816" s="295"/>
      <c r="G1816" s="291"/>
      <c r="H1816" s="291"/>
      <c r="I1816" s="291"/>
      <c r="J1816" s="295"/>
      <c r="K1816" s="291"/>
      <c r="L1816" s="293"/>
      <c r="M1816" s="291"/>
      <c r="N1816" s="293"/>
      <c r="O1816" s="291"/>
      <c r="P1816" s="291"/>
      <c r="Q1816" s="291"/>
      <c r="R1816" s="291"/>
      <c r="S1816" s="291"/>
      <c r="T1816" s="291"/>
      <c r="U1816" s="291"/>
    </row>
    <row r="1817" spans="1:91" s="245" customFormat="1" x14ac:dyDescent="0.2">
      <c r="A1817" s="299"/>
      <c r="B1817" s="299"/>
      <c r="C1817" s="133"/>
      <c r="D1817" s="134"/>
      <c r="E1817" s="135"/>
      <c r="F1817" s="300"/>
      <c r="G1817" s="300"/>
      <c r="H1817" s="137"/>
      <c r="I1817" s="300"/>
      <c r="J1817" s="138"/>
      <c r="K1817" s="300"/>
      <c r="L1817" s="139"/>
      <c r="M1817" s="300"/>
      <c r="N1817" s="134"/>
      <c r="O1817" s="300"/>
      <c r="P1817" s="300"/>
      <c r="Q1817" s="300"/>
      <c r="R1817" s="300"/>
      <c r="S1817" s="300"/>
      <c r="T1817" s="300"/>
      <c r="U1817" s="300"/>
      <c r="V1817" s="300"/>
      <c r="W1817" s="300"/>
      <c r="X1817" s="300"/>
      <c r="Y1817" s="300"/>
      <c r="Z1817" s="300"/>
      <c r="AA1817" s="300"/>
      <c r="AB1817" s="300"/>
      <c r="AC1817" s="300"/>
      <c r="AD1817" s="300"/>
      <c r="AE1817" s="300"/>
      <c r="AF1817" s="300"/>
      <c r="AG1817" s="300"/>
      <c r="AH1817" s="300"/>
      <c r="AI1817" s="300"/>
      <c r="AJ1817" s="300"/>
      <c r="AK1817" s="300"/>
      <c r="AL1817" s="300"/>
      <c r="AM1817" s="300"/>
      <c r="AN1817" s="300"/>
      <c r="AO1817" s="300"/>
      <c r="AP1817" s="300"/>
      <c r="AQ1817" s="300"/>
      <c r="AR1817" s="300"/>
      <c r="AS1817" s="300"/>
      <c r="AT1817" s="300"/>
      <c r="AU1817" s="300"/>
      <c r="AV1817" s="300"/>
      <c r="AW1817" s="300"/>
      <c r="AX1817" s="300"/>
      <c r="AY1817" s="300"/>
      <c r="AZ1817" s="300"/>
      <c r="BA1817" s="300"/>
      <c r="BB1817" s="300"/>
      <c r="BC1817" s="300"/>
      <c r="BD1817" s="300"/>
      <c r="BE1817" s="300"/>
      <c r="BF1817" s="300"/>
      <c r="BG1817" s="300"/>
      <c r="BH1817" s="300"/>
      <c r="BI1817" s="300"/>
      <c r="BJ1817" s="300"/>
      <c r="BK1817" s="300"/>
      <c r="BL1817" s="300"/>
      <c r="BM1817" s="300"/>
      <c r="BN1817" s="300"/>
      <c r="BO1817" s="300"/>
      <c r="BP1817" s="300"/>
      <c r="BQ1817" s="300"/>
      <c r="BR1817" s="300"/>
      <c r="BS1817" s="300"/>
      <c r="BT1817" s="300"/>
      <c r="BU1817" s="300"/>
      <c r="BV1817" s="300"/>
      <c r="BW1817" s="300"/>
      <c r="BX1817" s="300"/>
      <c r="BY1817" s="300"/>
      <c r="BZ1817" s="300"/>
      <c r="CA1817" s="300"/>
      <c r="CB1817" s="300"/>
      <c r="CC1817" s="300"/>
      <c r="CD1817" s="300"/>
      <c r="CE1817" s="300"/>
      <c r="CF1817" s="300"/>
      <c r="CG1817" s="300"/>
      <c r="CH1817" s="300"/>
      <c r="CI1817" s="300"/>
      <c r="CJ1817" s="300"/>
      <c r="CK1817" s="300"/>
      <c r="CL1817" s="300"/>
      <c r="CM1817" s="300"/>
    </row>
    <row r="1818" spans="1:91" s="245" customFormat="1" x14ac:dyDescent="0.2">
      <c r="A1818" s="299"/>
      <c r="B1818" s="299"/>
      <c r="C1818" s="133"/>
      <c r="D1818" s="134"/>
      <c r="E1818" s="135"/>
      <c r="F1818" s="300"/>
      <c r="G1818" s="300"/>
      <c r="H1818" s="137"/>
      <c r="I1818" s="300"/>
      <c r="J1818" s="138"/>
      <c r="K1818" s="300"/>
      <c r="L1818" s="139"/>
      <c r="M1818" s="300"/>
      <c r="N1818" s="134"/>
      <c r="O1818" s="300"/>
      <c r="P1818" s="300"/>
      <c r="Q1818" s="300"/>
      <c r="R1818" s="300"/>
      <c r="S1818" s="300"/>
      <c r="T1818" s="300"/>
      <c r="U1818" s="300"/>
      <c r="V1818" s="300"/>
      <c r="W1818" s="300"/>
      <c r="X1818" s="300"/>
      <c r="Y1818" s="300"/>
      <c r="Z1818" s="300"/>
      <c r="AA1818" s="300"/>
      <c r="AB1818" s="300"/>
      <c r="AC1818" s="300"/>
      <c r="AD1818" s="300"/>
      <c r="AE1818" s="300"/>
      <c r="AF1818" s="300"/>
      <c r="AG1818" s="300"/>
      <c r="AH1818" s="300"/>
      <c r="AI1818" s="300"/>
      <c r="AJ1818" s="300"/>
      <c r="AK1818" s="300"/>
      <c r="AL1818" s="300"/>
      <c r="AM1818" s="300"/>
      <c r="AN1818" s="300"/>
      <c r="AO1818" s="300"/>
      <c r="AP1818" s="300"/>
      <c r="AQ1818" s="300"/>
      <c r="AR1818" s="300"/>
      <c r="AS1818" s="300"/>
      <c r="AT1818" s="300"/>
      <c r="AU1818" s="300"/>
      <c r="AV1818" s="300"/>
      <c r="AW1818" s="300"/>
      <c r="AX1818" s="300"/>
      <c r="AY1818" s="300"/>
      <c r="AZ1818" s="300"/>
      <c r="BA1818" s="300"/>
      <c r="BB1818" s="300"/>
      <c r="BC1818" s="300"/>
      <c r="BD1818" s="300"/>
      <c r="BE1818" s="300"/>
      <c r="BF1818" s="300"/>
      <c r="BG1818" s="300"/>
      <c r="BH1818" s="300"/>
      <c r="BI1818" s="300"/>
      <c r="BJ1818" s="300"/>
      <c r="BK1818" s="300"/>
      <c r="BL1818" s="300"/>
      <c r="BM1818" s="300"/>
      <c r="BN1818" s="300"/>
      <c r="BO1818" s="300"/>
      <c r="BP1818" s="300"/>
      <c r="BQ1818" s="300"/>
      <c r="BR1818" s="300"/>
      <c r="BS1818" s="300"/>
      <c r="BT1818" s="300"/>
      <c r="BU1818" s="300"/>
      <c r="BV1818" s="300"/>
      <c r="BW1818" s="300"/>
      <c r="BX1818" s="300"/>
      <c r="BY1818" s="300"/>
      <c r="BZ1818" s="300"/>
      <c r="CA1818" s="300"/>
      <c r="CB1818" s="300"/>
      <c r="CC1818" s="300"/>
      <c r="CD1818" s="300"/>
      <c r="CE1818" s="300"/>
      <c r="CF1818" s="300"/>
      <c r="CG1818" s="300"/>
      <c r="CH1818" s="300"/>
      <c r="CI1818" s="300"/>
      <c r="CJ1818" s="300"/>
      <c r="CK1818" s="300"/>
      <c r="CL1818" s="300"/>
      <c r="CM1818" s="300"/>
    </row>
    <row r="1819" spans="1:91" s="245" customFormat="1" x14ac:dyDescent="0.2">
      <c r="A1819" s="299"/>
      <c r="B1819" s="299"/>
      <c r="C1819" s="133"/>
      <c r="D1819" s="134"/>
      <c r="E1819" s="135"/>
      <c r="F1819" s="300"/>
      <c r="G1819" s="300"/>
      <c r="H1819" s="137"/>
      <c r="I1819" s="300"/>
      <c r="J1819" s="138"/>
      <c r="K1819" s="300"/>
      <c r="L1819" s="139"/>
      <c r="M1819" s="300"/>
      <c r="N1819" s="134"/>
      <c r="O1819" s="300"/>
      <c r="P1819" s="300"/>
      <c r="Q1819" s="300"/>
      <c r="R1819" s="300"/>
      <c r="S1819" s="300"/>
      <c r="T1819" s="300"/>
      <c r="U1819" s="300"/>
      <c r="V1819" s="300"/>
      <c r="W1819" s="300"/>
      <c r="X1819" s="300"/>
      <c r="Y1819" s="300"/>
      <c r="Z1819" s="300"/>
      <c r="AA1819" s="300"/>
      <c r="AB1819" s="300"/>
      <c r="AC1819" s="300"/>
      <c r="AD1819" s="300"/>
      <c r="AE1819" s="300"/>
      <c r="AF1819" s="300"/>
      <c r="AG1819" s="300"/>
      <c r="AH1819" s="300"/>
      <c r="AI1819" s="300"/>
      <c r="AJ1819" s="300"/>
      <c r="AK1819" s="300"/>
      <c r="AL1819" s="300"/>
      <c r="AM1819" s="300"/>
      <c r="AN1819" s="300"/>
      <c r="AO1819" s="300"/>
      <c r="AP1819" s="300"/>
      <c r="AQ1819" s="300"/>
      <c r="AR1819" s="300"/>
      <c r="AS1819" s="300"/>
      <c r="AT1819" s="300"/>
      <c r="AU1819" s="300"/>
      <c r="AV1819" s="300"/>
      <c r="AW1819" s="300"/>
      <c r="AX1819" s="300"/>
      <c r="AY1819" s="300"/>
      <c r="AZ1819" s="300"/>
      <c r="BA1819" s="300"/>
      <c r="BB1819" s="300"/>
      <c r="BC1819" s="300"/>
      <c r="BD1819" s="300"/>
      <c r="BE1819" s="300"/>
      <c r="BF1819" s="300"/>
      <c r="BG1819" s="300"/>
      <c r="BH1819" s="300"/>
      <c r="BI1819" s="300"/>
      <c r="BJ1819" s="300"/>
      <c r="BK1819" s="300"/>
      <c r="BL1819" s="300"/>
      <c r="BM1819" s="300"/>
      <c r="BN1819" s="300"/>
      <c r="BO1819" s="300"/>
      <c r="BP1819" s="300"/>
      <c r="BQ1819" s="300"/>
      <c r="BR1819" s="300"/>
      <c r="BS1819" s="300"/>
      <c r="BT1819" s="300"/>
      <c r="BU1819" s="300"/>
      <c r="BV1819" s="300"/>
      <c r="BW1819" s="300"/>
      <c r="BX1819" s="300"/>
      <c r="BY1819" s="300"/>
      <c r="BZ1819" s="300"/>
      <c r="CA1819" s="300"/>
      <c r="CB1819" s="300"/>
      <c r="CC1819" s="300"/>
      <c r="CD1819" s="300"/>
      <c r="CE1819" s="300"/>
      <c r="CF1819" s="300"/>
      <c r="CG1819" s="300"/>
      <c r="CH1819" s="300"/>
      <c r="CI1819" s="300"/>
      <c r="CJ1819" s="300"/>
      <c r="CK1819" s="300"/>
      <c r="CL1819" s="300"/>
      <c r="CM1819" s="300"/>
    </row>
    <row r="1820" spans="1:91" s="245" customFormat="1" x14ac:dyDescent="0.2">
      <c r="A1820" s="299"/>
      <c r="B1820" s="299"/>
      <c r="C1820" s="133"/>
      <c r="D1820" s="134"/>
      <c r="E1820" s="135"/>
      <c r="F1820" s="300"/>
      <c r="G1820" s="300"/>
      <c r="H1820" s="137"/>
      <c r="I1820" s="300"/>
      <c r="J1820" s="138"/>
      <c r="K1820" s="300"/>
      <c r="L1820" s="139"/>
      <c r="M1820" s="300"/>
      <c r="N1820" s="134"/>
      <c r="O1820" s="300"/>
      <c r="P1820" s="300"/>
      <c r="Q1820" s="300"/>
      <c r="R1820" s="300"/>
      <c r="S1820" s="300"/>
      <c r="T1820" s="300"/>
      <c r="U1820" s="300"/>
      <c r="V1820" s="300"/>
      <c r="W1820" s="300"/>
      <c r="X1820" s="300"/>
      <c r="Y1820" s="300"/>
      <c r="Z1820" s="300"/>
      <c r="AA1820" s="300"/>
      <c r="AB1820" s="300"/>
      <c r="AC1820" s="300"/>
      <c r="AD1820" s="300"/>
      <c r="AE1820" s="300"/>
      <c r="AF1820" s="300"/>
      <c r="AG1820" s="300"/>
      <c r="AH1820" s="300"/>
      <c r="AI1820" s="300"/>
      <c r="AJ1820" s="300"/>
      <c r="AK1820" s="300"/>
      <c r="AL1820" s="300"/>
      <c r="AM1820" s="300"/>
      <c r="AN1820" s="300"/>
      <c r="AO1820" s="300"/>
      <c r="AP1820" s="300"/>
      <c r="AQ1820" s="300"/>
      <c r="AR1820" s="300"/>
      <c r="AS1820" s="300"/>
      <c r="AT1820" s="300"/>
      <c r="AU1820" s="300"/>
      <c r="AV1820" s="300"/>
      <c r="AW1820" s="300"/>
      <c r="AX1820" s="300"/>
      <c r="AY1820" s="300"/>
      <c r="AZ1820" s="300"/>
      <c r="BA1820" s="300"/>
      <c r="BB1820" s="300"/>
      <c r="BC1820" s="300"/>
      <c r="BD1820" s="300"/>
      <c r="BE1820" s="300"/>
      <c r="BF1820" s="300"/>
      <c r="BG1820" s="300"/>
      <c r="BH1820" s="300"/>
      <c r="BI1820" s="300"/>
      <c r="BJ1820" s="300"/>
      <c r="BK1820" s="300"/>
      <c r="BL1820" s="300"/>
      <c r="BM1820" s="300"/>
      <c r="BN1820" s="300"/>
      <c r="BO1820" s="300"/>
      <c r="BP1820" s="300"/>
      <c r="BQ1820" s="300"/>
      <c r="BR1820" s="300"/>
      <c r="BS1820" s="300"/>
      <c r="BT1820" s="300"/>
      <c r="BU1820" s="300"/>
      <c r="BV1820" s="300"/>
      <c r="BW1820" s="300"/>
      <c r="BX1820" s="300"/>
      <c r="BY1820" s="300"/>
      <c r="BZ1820" s="300"/>
      <c r="CA1820" s="300"/>
      <c r="CB1820" s="300"/>
      <c r="CC1820" s="300"/>
      <c r="CD1820" s="300"/>
      <c r="CE1820" s="300"/>
      <c r="CF1820" s="300"/>
      <c r="CG1820" s="300"/>
      <c r="CH1820" s="300"/>
      <c r="CI1820" s="300"/>
      <c r="CJ1820" s="300"/>
      <c r="CK1820" s="300"/>
      <c r="CL1820" s="300"/>
      <c r="CM1820" s="300"/>
    </row>
    <row r="1821" spans="1:91" s="245" customFormat="1" x14ac:dyDescent="0.2">
      <c r="A1821" s="299"/>
      <c r="B1821" s="299"/>
      <c r="C1821" s="133"/>
      <c r="D1821" s="134"/>
      <c r="E1821" s="135"/>
      <c r="F1821" s="300"/>
      <c r="G1821" s="300"/>
      <c r="H1821" s="137"/>
      <c r="I1821" s="300"/>
      <c r="J1821" s="138"/>
      <c r="K1821" s="300"/>
      <c r="L1821" s="139"/>
      <c r="M1821" s="300"/>
      <c r="N1821" s="134"/>
      <c r="O1821" s="300"/>
      <c r="P1821" s="300"/>
      <c r="Q1821" s="300"/>
      <c r="R1821" s="300"/>
      <c r="S1821" s="300"/>
      <c r="T1821" s="300"/>
      <c r="U1821" s="300"/>
      <c r="V1821" s="300"/>
      <c r="W1821" s="300"/>
      <c r="X1821" s="300"/>
      <c r="Y1821" s="300"/>
      <c r="Z1821" s="300"/>
      <c r="AA1821" s="300"/>
      <c r="AB1821" s="300"/>
      <c r="AC1821" s="300"/>
      <c r="AD1821" s="300"/>
      <c r="AE1821" s="300"/>
      <c r="AF1821" s="300"/>
      <c r="AG1821" s="300"/>
      <c r="AH1821" s="300"/>
      <c r="AI1821" s="300"/>
      <c r="AJ1821" s="300"/>
      <c r="AK1821" s="300"/>
      <c r="AL1821" s="300"/>
      <c r="AM1821" s="300"/>
      <c r="AN1821" s="300"/>
      <c r="AO1821" s="300"/>
      <c r="AP1821" s="300"/>
      <c r="AQ1821" s="300"/>
      <c r="AR1821" s="300"/>
      <c r="AS1821" s="300"/>
      <c r="AT1821" s="300"/>
      <c r="AU1821" s="300"/>
      <c r="AV1821" s="300"/>
      <c r="AW1821" s="300"/>
      <c r="AX1821" s="300"/>
      <c r="AY1821" s="300"/>
      <c r="AZ1821" s="300"/>
      <c r="BA1821" s="300"/>
      <c r="BB1821" s="300"/>
      <c r="BC1821" s="300"/>
      <c r="BD1821" s="300"/>
      <c r="BE1821" s="300"/>
      <c r="BF1821" s="300"/>
      <c r="BG1821" s="300"/>
      <c r="BH1821" s="300"/>
      <c r="BI1821" s="300"/>
      <c r="BJ1821" s="300"/>
      <c r="BK1821" s="300"/>
      <c r="BL1821" s="300"/>
      <c r="BM1821" s="300"/>
      <c r="BN1821" s="300"/>
      <c r="BO1821" s="300"/>
      <c r="BP1821" s="300"/>
      <c r="BQ1821" s="300"/>
      <c r="BR1821" s="300"/>
      <c r="BS1821" s="300"/>
      <c r="BT1821" s="300"/>
      <c r="BU1821" s="300"/>
      <c r="BV1821" s="300"/>
      <c r="BW1821" s="300"/>
      <c r="BX1821" s="300"/>
      <c r="BY1821" s="300"/>
      <c r="BZ1821" s="300"/>
      <c r="CA1821" s="300"/>
      <c r="CB1821" s="300"/>
      <c r="CC1821" s="300"/>
      <c r="CD1821" s="300"/>
      <c r="CE1821" s="300"/>
      <c r="CF1821" s="300"/>
      <c r="CG1821" s="300"/>
      <c r="CH1821" s="300"/>
      <c r="CI1821" s="300"/>
      <c r="CJ1821" s="300"/>
      <c r="CK1821" s="300"/>
      <c r="CL1821" s="300"/>
      <c r="CM1821" s="300"/>
    </row>
    <row r="1822" spans="1:91" s="245" customFormat="1" x14ac:dyDescent="0.2">
      <c r="A1822" s="299"/>
      <c r="B1822" s="299"/>
      <c r="C1822" s="133"/>
      <c r="D1822" s="134"/>
      <c r="E1822" s="135"/>
      <c r="F1822" s="300"/>
      <c r="G1822" s="300"/>
      <c r="H1822" s="137"/>
      <c r="I1822" s="300"/>
      <c r="J1822" s="138"/>
      <c r="K1822" s="300"/>
      <c r="L1822" s="139"/>
      <c r="M1822" s="300"/>
      <c r="N1822" s="134"/>
      <c r="O1822" s="300"/>
      <c r="P1822" s="300"/>
      <c r="Q1822" s="300"/>
      <c r="R1822" s="300"/>
      <c r="S1822" s="300"/>
      <c r="T1822" s="300"/>
      <c r="U1822" s="300"/>
      <c r="V1822" s="300"/>
      <c r="W1822" s="300"/>
      <c r="X1822" s="300"/>
      <c r="Y1822" s="300"/>
      <c r="Z1822" s="300"/>
      <c r="AA1822" s="300"/>
      <c r="AB1822" s="300"/>
      <c r="AC1822" s="300"/>
      <c r="AD1822" s="300"/>
      <c r="AE1822" s="300"/>
      <c r="AF1822" s="300"/>
      <c r="AG1822" s="300"/>
      <c r="AH1822" s="300"/>
      <c r="AI1822" s="300"/>
      <c r="AJ1822" s="300"/>
      <c r="AK1822" s="300"/>
      <c r="AL1822" s="300"/>
      <c r="AM1822" s="300"/>
      <c r="AN1822" s="300"/>
      <c r="AO1822" s="300"/>
      <c r="AP1822" s="300"/>
      <c r="AQ1822" s="300"/>
      <c r="AR1822" s="300"/>
      <c r="AS1822" s="300"/>
      <c r="AT1822" s="300"/>
      <c r="AU1822" s="300"/>
      <c r="AV1822" s="300"/>
      <c r="AW1822" s="300"/>
      <c r="AX1822" s="300"/>
      <c r="AY1822" s="300"/>
      <c r="AZ1822" s="300"/>
      <c r="BA1822" s="300"/>
      <c r="BB1822" s="300"/>
      <c r="BC1822" s="300"/>
      <c r="BD1822" s="300"/>
      <c r="BE1822" s="300"/>
      <c r="BF1822" s="300"/>
      <c r="BG1822" s="300"/>
      <c r="BH1822" s="300"/>
      <c r="BI1822" s="300"/>
      <c r="BJ1822" s="300"/>
      <c r="BK1822" s="300"/>
      <c r="BL1822" s="300"/>
      <c r="BM1822" s="300"/>
      <c r="BN1822" s="300"/>
      <c r="BO1822" s="300"/>
      <c r="BP1822" s="300"/>
      <c r="BQ1822" s="300"/>
      <c r="BR1822" s="300"/>
      <c r="BS1822" s="300"/>
      <c r="BT1822" s="300"/>
      <c r="BU1822" s="300"/>
      <c r="BV1822" s="300"/>
      <c r="BW1822" s="300"/>
      <c r="BX1822" s="300"/>
      <c r="BY1822" s="300"/>
      <c r="BZ1822" s="300"/>
      <c r="CA1822" s="300"/>
      <c r="CB1822" s="300"/>
      <c r="CC1822" s="300"/>
      <c r="CD1822" s="300"/>
      <c r="CE1822" s="300"/>
      <c r="CF1822" s="300"/>
      <c r="CG1822" s="300"/>
      <c r="CH1822" s="300"/>
      <c r="CI1822" s="300"/>
      <c r="CJ1822" s="300"/>
      <c r="CK1822" s="300"/>
      <c r="CL1822" s="300"/>
      <c r="CM1822" s="300"/>
    </row>
    <row r="1823" spans="1:91" s="245" customFormat="1" x14ac:dyDescent="0.2">
      <c r="A1823" s="299"/>
      <c r="B1823" s="299"/>
      <c r="C1823" s="133"/>
      <c r="D1823" s="134"/>
      <c r="E1823" s="135"/>
      <c r="F1823" s="300"/>
      <c r="G1823" s="300"/>
      <c r="H1823" s="137"/>
      <c r="I1823" s="300"/>
      <c r="J1823" s="138"/>
      <c r="K1823" s="300"/>
      <c r="L1823" s="139"/>
      <c r="M1823" s="300"/>
      <c r="N1823" s="134"/>
      <c r="O1823" s="300"/>
      <c r="P1823" s="300"/>
      <c r="Q1823" s="152"/>
      <c r="R1823" s="300"/>
      <c r="S1823" s="300"/>
      <c r="T1823" s="300"/>
      <c r="U1823" s="300"/>
      <c r="V1823" s="300"/>
      <c r="W1823" s="300"/>
      <c r="X1823" s="300"/>
      <c r="Y1823" s="300"/>
      <c r="Z1823" s="300"/>
      <c r="AA1823" s="300"/>
      <c r="AB1823" s="300"/>
      <c r="AC1823" s="300"/>
      <c r="AD1823" s="300"/>
      <c r="AE1823" s="300"/>
      <c r="AF1823" s="300"/>
      <c r="AG1823" s="300"/>
      <c r="AH1823" s="300"/>
      <c r="AI1823" s="300"/>
      <c r="AJ1823" s="300"/>
      <c r="AK1823" s="300"/>
      <c r="AL1823" s="300"/>
      <c r="AM1823" s="300"/>
      <c r="AN1823" s="300"/>
      <c r="AO1823" s="300"/>
      <c r="AP1823" s="300"/>
      <c r="AQ1823" s="300"/>
      <c r="AR1823" s="300"/>
      <c r="AS1823" s="300"/>
      <c r="AT1823" s="300"/>
      <c r="AU1823" s="300"/>
      <c r="AV1823" s="300"/>
      <c r="AW1823" s="300"/>
      <c r="AX1823" s="300"/>
      <c r="AY1823" s="300"/>
      <c r="AZ1823" s="300"/>
      <c r="BA1823" s="300"/>
      <c r="BB1823" s="300"/>
      <c r="BC1823" s="300"/>
      <c r="BD1823" s="300"/>
      <c r="BE1823" s="300"/>
      <c r="BF1823" s="300"/>
      <c r="BG1823" s="300"/>
      <c r="BH1823" s="300"/>
      <c r="BI1823" s="300"/>
      <c r="BJ1823" s="300"/>
      <c r="BK1823" s="300"/>
      <c r="BL1823" s="300"/>
      <c r="BM1823" s="300"/>
      <c r="BN1823" s="300"/>
      <c r="BO1823" s="300"/>
      <c r="BP1823" s="300"/>
      <c r="BQ1823" s="300"/>
      <c r="BR1823" s="300"/>
      <c r="BS1823" s="300"/>
      <c r="BT1823" s="300"/>
      <c r="BU1823" s="300"/>
      <c r="BV1823" s="300"/>
      <c r="BW1823" s="300"/>
      <c r="BX1823" s="300"/>
      <c r="BY1823" s="300"/>
      <c r="BZ1823" s="300"/>
      <c r="CA1823" s="300"/>
      <c r="CB1823" s="300"/>
      <c r="CC1823" s="300"/>
      <c r="CD1823" s="300"/>
      <c r="CE1823" s="300"/>
      <c r="CF1823" s="300"/>
      <c r="CG1823" s="300"/>
      <c r="CH1823" s="300"/>
      <c r="CI1823" s="300"/>
      <c r="CJ1823" s="300"/>
      <c r="CK1823" s="300"/>
      <c r="CL1823" s="300"/>
      <c r="CM1823" s="300"/>
    </row>
    <row r="1824" spans="1:91" s="245" customFormat="1" x14ac:dyDescent="0.2">
      <c r="A1824" s="299"/>
      <c r="B1824" s="299"/>
      <c r="C1824" s="133"/>
      <c r="D1824" s="134"/>
      <c r="E1824" s="135"/>
      <c r="F1824" s="300"/>
      <c r="G1824" s="300"/>
      <c r="H1824" s="137"/>
      <c r="I1824" s="300"/>
      <c r="J1824" s="138"/>
      <c r="K1824" s="300"/>
      <c r="L1824" s="139"/>
      <c r="M1824" s="300"/>
      <c r="N1824" s="134"/>
      <c r="O1824" s="300"/>
      <c r="P1824" s="300"/>
      <c r="Q1824" s="300"/>
      <c r="R1824" s="300"/>
      <c r="S1824" s="300"/>
      <c r="T1824" s="300"/>
      <c r="U1824" s="300"/>
      <c r="V1824" s="300"/>
      <c r="W1824" s="300"/>
      <c r="X1824" s="300"/>
      <c r="Y1824" s="300"/>
      <c r="Z1824" s="300"/>
      <c r="AA1824" s="300"/>
      <c r="AB1824" s="300"/>
      <c r="AC1824" s="300"/>
      <c r="AD1824" s="300"/>
      <c r="AE1824" s="300"/>
      <c r="AF1824" s="300"/>
      <c r="AG1824" s="300"/>
      <c r="AH1824" s="300"/>
      <c r="AI1824" s="300"/>
      <c r="AJ1824" s="300"/>
      <c r="AK1824" s="300"/>
      <c r="AL1824" s="300"/>
      <c r="AM1824" s="300"/>
      <c r="AN1824" s="300"/>
      <c r="AO1824" s="300"/>
      <c r="AP1824" s="300"/>
      <c r="AQ1824" s="300"/>
      <c r="AR1824" s="300"/>
      <c r="AS1824" s="300"/>
      <c r="AT1824" s="300"/>
      <c r="AU1824" s="300"/>
      <c r="AV1824" s="300"/>
      <c r="AW1824" s="300"/>
      <c r="AX1824" s="300"/>
      <c r="AY1824" s="300"/>
      <c r="AZ1824" s="300"/>
      <c r="BA1824" s="300"/>
      <c r="BB1824" s="300"/>
      <c r="BC1824" s="300"/>
      <c r="BD1824" s="300"/>
      <c r="BE1824" s="300"/>
      <c r="BF1824" s="300"/>
      <c r="BG1824" s="300"/>
      <c r="BH1824" s="300"/>
      <c r="BI1824" s="300"/>
      <c r="BJ1824" s="300"/>
      <c r="BK1824" s="300"/>
      <c r="BL1824" s="300"/>
      <c r="BM1824" s="300"/>
      <c r="BN1824" s="300"/>
      <c r="BO1824" s="300"/>
      <c r="BP1824" s="300"/>
      <c r="BQ1824" s="300"/>
      <c r="BR1824" s="300"/>
      <c r="BS1824" s="300"/>
      <c r="BT1824" s="300"/>
      <c r="BU1824" s="300"/>
      <c r="BV1824" s="300"/>
      <c r="BW1824" s="300"/>
      <c r="BX1824" s="300"/>
      <c r="BY1824" s="300"/>
      <c r="BZ1824" s="300"/>
      <c r="CA1824" s="300"/>
      <c r="CB1824" s="300"/>
      <c r="CC1824" s="300"/>
      <c r="CD1824" s="300"/>
      <c r="CE1824" s="300"/>
      <c r="CF1824" s="300"/>
      <c r="CG1824" s="300"/>
      <c r="CH1824" s="300"/>
      <c r="CI1824" s="300"/>
      <c r="CJ1824" s="300"/>
      <c r="CK1824" s="300"/>
      <c r="CL1824" s="300"/>
      <c r="CM1824" s="300"/>
    </row>
    <row r="1825" spans="1:91" s="245" customFormat="1" x14ac:dyDescent="0.2">
      <c r="A1825" s="299"/>
      <c r="B1825" s="299"/>
      <c r="C1825" s="133"/>
      <c r="D1825" s="134"/>
      <c r="E1825" s="135"/>
      <c r="F1825" s="300"/>
      <c r="G1825" s="300"/>
      <c r="H1825" s="137"/>
      <c r="I1825" s="300"/>
      <c r="J1825" s="138"/>
      <c r="K1825" s="300"/>
      <c r="L1825" s="139"/>
      <c r="M1825" s="300"/>
      <c r="N1825" s="134"/>
      <c r="O1825" s="300"/>
      <c r="P1825" s="300"/>
      <c r="Q1825" s="300"/>
      <c r="R1825" s="300"/>
      <c r="S1825" s="300"/>
      <c r="T1825" s="300"/>
      <c r="U1825" s="300"/>
      <c r="V1825" s="300"/>
      <c r="W1825" s="300"/>
      <c r="X1825" s="300"/>
      <c r="Y1825" s="300"/>
      <c r="Z1825" s="300"/>
      <c r="AA1825" s="300"/>
      <c r="AB1825" s="300"/>
      <c r="AC1825" s="300"/>
      <c r="AD1825" s="300"/>
      <c r="AE1825" s="300"/>
      <c r="AF1825" s="300"/>
      <c r="AG1825" s="300"/>
      <c r="AH1825" s="300"/>
      <c r="AI1825" s="300"/>
      <c r="AJ1825" s="300"/>
      <c r="AK1825" s="300"/>
      <c r="AL1825" s="300"/>
      <c r="AM1825" s="300"/>
      <c r="AN1825" s="300"/>
      <c r="AO1825" s="300"/>
      <c r="AP1825" s="300"/>
      <c r="AQ1825" s="300"/>
      <c r="AR1825" s="300"/>
      <c r="AS1825" s="300"/>
      <c r="AT1825" s="300"/>
      <c r="AU1825" s="300"/>
      <c r="AV1825" s="300"/>
      <c r="AW1825" s="300"/>
      <c r="AX1825" s="300"/>
      <c r="AY1825" s="300"/>
      <c r="AZ1825" s="300"/>
      <c r="BA1825" s="300"/>
      <c r="BB1825" s="300"/>
      <c r="BC1825" s="300"/>
      <c r="BD1825" s="300"/>
      <c r="BE1825" s="300"/>
      <c r="BF1825" s="300"/>
      <c r="BG1825" s="300"/>
      <c r="BH1825" s="300"/>
      <c r="BI1825" s="300"/>
      <c r="BJ1825" s="300"/>
      <c r="BK1825" s="300"/>
      <c r="BL1825" s="300"/>
      <c r="BM1825" s="300"/>
      <c r="BN1825" s="300"/>
      <c r="BO1825" s="300"/>
      <c r="BP1825" s="300"/>
      <c r="BQ1825" s="300"/>
      <c r="BR1825" s="300"/>
      <c r="BS1825" s="300"/>
      <c r="BT1825" s="300"/>
      <c r="BU1825" s="300"/>
      <c r="BV1825" s="300"/>
      <c r="BW1825" s="300"/>
      <c r="BX1825" s="300"/>
      <c r="BY1825" s="300"/>
      <c r="BZ1825" s="300"/>
      <c r="CA1825" s="300"/>
      <c r="CB1825" s="300"/>
      <c r="CC1825" s="300"/>
      <c r="CD1825" s="300"/>
      <c r="CE1825" s="300"/>
      <c r="CF1825" s="300"/>
      <c r="CG1825" s="300"/>
      <c r="CH1825" s="300"/>
      <c r="CI1825" s="300"/>
      <c r="CJ1825" s="300"/>
      <c r="CK1825" s="300"/>
      <c r="CL1825" s="300"/>
      <c r="CM1825" s="300"/>
    </row>
    <row r="1826" spans="1:91" s="245" customFormat="1" x14ac:dyDescent="0.2">
      <c r="A1826" s="299"/>
      <c r="B1826" s="299"/>
      <c r="C1826" s="133"/>
      <c r="D1826" s="134"/>
      <c r="E1826" s="135"/>
      <c r="F1826" s="300"/>
      <c r="G1826" s="300"/>
      <c r="H1826" s="137"/>
      <c r="I1826" s="300"/>
      <c r="J1826" s="138"/>
      <c r="K1826" s="300"/>
      <c r="L1826" s="139"/>
      <c r="M1826" s="300"/>
      <c r="N1826" s="134"/>
      <c r="O1826" s="300"/>
      <c r="P1826" s="300"/>
      <c r="Q1826" s="300"/>
      <c r="R1826" s="300"/>
      <c r="S1826" s="300"/>
      <c r="T1826" s="300"/>
      <c r="U1826" s="300"/>
      <c r="V1826" s="300"/>
      <c r="W1826" s="300"/>
      <c r="X1826" s="300"/>
      <c r="Y1826" s="300"/>
      <c r="Z1826" s="300"/>
      <c r="AA1826" s="300"/>
      <c r="AB1826" s="300"/>
      <c r="AC1826" s="300"/>
      <c r="AD1826" s="300"/>
      <c r="AE1826" s="300"/>
      <c r="AF1826" s="300"/>
      <c r="AG1826" s="300"/>
      <c r="AH1826" s="300"/>
      <c r="AI1826" s="300"/>
      <c r="AJ1826" s="300"/>
      <c r="AK1826" s="300"/>
      <c r="AL1826" s="300"/>
      <c r="AM1826" s="300"/>
      <c r="AN1826" s="300"/>
      <c r="AO1826" s="300"/>
      <c r="AP1826" s="300"/>
      <c r="AQ1826" s="300"/>
      <c r="AR1826" s="300"/>
      <c r="AS1826" s="300"/>
      <c r="AT1826" s="300"/>
      <c r="AU1826" s="300"/>
      <c r="AV1826" s="300"/>
      <c r="AW1826" s="300"/>
      <c r="AX1826" s="300"/>
      <c r="AY1826" s="300"/>
      <c r="AZ1826" s="300"/>
      <c r="BA1826" s="300"/>
      <c r="BB1826" s="300"/>
      <c r="BC1826" s="300"/>
      <c r="BD1826" s="300"/>
      <c r="BE1826" s="300"/>
      <c r="BF1826" s="300"/>
      <c r="BG1826" s="300"/>
      <c r="BH1826" s="300"/>
      <c r="BI1826" s="300"/>
      <c r="BJ1826" s="300"/>
      <c r="BK1826" s="300"/>
      <c r="BL1826" s="300"/>
      <c r="BM1826" s="300"/>
      <c r="BN1826" s="300"/>
      <c r="BO1826" s="300"/>
      <c r="BP1826" s="300"/>
      <c r="BQ1826" s="300"/>
      <c r="BR1826" s="300"/>
      <c r="BS1826" s="300"/>
      <c r="BT1826" s="300"/>
      <c r="BU1826" s="300"/>
      <c r="BV1826" s="300"/>
      <c r="BW1826" s="300"/>
      <c r="BX1826" s="300"/>
      <c r="BY1826" s="300"/>
      <c r="BZ1826" s="300"/>
      <c r="CA1826" s="300"/>
      <c r="CB1826" s="300"/>
      <c r="CC1826" s="300"/>
      <c r="CD1826" s="300"/>
      <c r="CE1826" s="300"/>
      <c r="CF1826" s="300"/>
      <c r="CG1826" s="300"/>
      <c r="CH1826" s="300"/>
      <c r="CI1826" s="300"/>
      <c r="CJ1826" s="300"/>
      <c r="CK1826" s="300"/>
      <c r="CL1826" s="300"/>
      <c r="CM1826" s="300"/>
    </row>
    <row r="1827" spans="1:91" s="245" customFormat="1" x14ac:dyDescent="0.2">
      <c r="A1827" s="299"/>
      <c r="B1827" s="299"/>
      <c r="C1827" s="133"/>
      <c r="D1827" s="134"/>
      <c r="E1827" s="135"/>
      <c r="F1827" s="300"/>
      <c r="G1827" s="300"/>
      <c r="H1827" s="137"/>
      <c r="I1827" s="300"/>
      <c r="J1827" s="138"/>
      <c r="K1827" s="300"/>
      <c r="L1827" s="139"/>
      <c r="M1827" s="300"/>
      <c r="N1827" s="134"/>
      <c r="O1827" s="300"/>
      <c r="P1827" s="300"/>
      <c r="Q1827" s="300"/>
      <c r="R1827" s="300"/>
      <c r="S1827" s="300"/>
      <c r="T1827" s="300"/>
      <c r="U1827" s="300"/>
      <c r="V1827" s="300"/>
      <c r="W1827" s="300"/>
      <c r="X1827" s="300"/>
      <c r="Y1827" s="300"/>
      <c r="Z1827" s="300"/>
      <c r="AA1827" s="300"/>
      <c r="AB1827" s="300"/>
      <c r="AC1827" s="300"/>
      <c r="AD1827" s="300"/>
      <c r="AE1827" s="300"/>
      <c r="AF1827" s="300"/>
      <c r="AG1827" s="300"/>
      <c r="AH1827" s="300"/>
      <c r="AI1827" s="300"/>
      <c r="AJ1827" s="300"/>
      <c r="AK1827" s="300"/>
      <c r="AL1827" s="300"/>
      <c r="AM1827" s="300"/>
      <c r="AN1827" s="300"/>
      <c r="AO1827" s="300"/>
      <c r="AP1827" s="300"/>
      <c r="AQ1827" s="300"/>
      <c r="AR1827" s="300"/>
      <c r="AS1827" s="300"/>
      <c r="AT1827" s="300"/>
      <c r="AU1827" s="300"/>
      <c r="AV1827" s="300"/>
      <c r="AW1827" s="300"/>
      <c r="AX1827" s="300"/>
      <c r="AY1827" s="300"/>
      <c r="AZ1827" s="300"/>
      <c r="BA1827" s="300"/>
      <c r="BB1827" s="300"/>
      <c r="BC1827" s="300"/>
      <c r="BD1827" s="300"/>
      <c r="BE1827" s="300"/>
      <c r="BF1827" s="300"/>
      <c r="BG1827" s="300"/>
      <c r="BH1827" s="300"/>
      <c r="BI1827" s="300"/>
      <c r="BJ1827" s="300"/>
      <c r="BK1827" s="300"/>
      <c r="BL1827" s="300"/>
      <c r="BM1827" s="300"/>
      <c r="BN1827" s="300"/>
      <c r="BO1827" s="300"/>
      <c r="BP1827" s="300"/>
      <c r="BQ1827" s="300"/>
      <c r="BR1827" s="300"/>
      <c r="BS1827" s="300"/>
      <c r="BT1827" s="300"/>
      <c r="BU1827" s="300"/>
      <c r="BV1827" s="300"/>
      <c r="BW1827" s="300"/>
      <c r="BX1827" s="300"/>
      <c r="BY1827" s="300"/>
      <c r="BZ1827" s="300"/>
      <c r="CA1827" s="300"/>
      <c r="CB1827" s="300"/>
      <c r="CC1827" s="300"/>
      <c r="CD1827" s="300"/>
      <c r="CE1827" s="300"/>
      <c r="CF1827" s="300"/>
      <c r="CG1827" s="300"/>
      <c r="CH1827" s="300"/>
      <c r="CI1827" s="300"/>
      <c r="CJ1827" s="300"/>
      <c r="CK1827" s="300"/>
      <c r="CL1827" s="300"/>
      <c r="CM1827" s="300"/>
    </row>
    <row r="1828" spans="1:91" s="245" customFormat="1" x14ac:dyDescent="0.2">
      <c r="A1828" s="299"/>
      <c r="B1828" s="299"/>
      <c r="C1828" s="133"/>
      <c r="D1828" s="134"/>
      <c r="E1828" s="135"/>
      <c r="F1828" s="300"/>
      <c r="G1828" s="300"/>
      <c r="H1828" s="137"/>
      <c r="I1828" s="300"/>
      <c r="J1828" s="138"/>
      <c r="K1828" s="300"/>
      <c r="L1828" s="139"/>
      <c r="M1828" s="300"/>
      <c r="N1828" s="134"/>
      <c r="O1828" s="300"/>
      <c r="P1828" s="300"/>
      <c r="Q1828" s="300"/>
      <c r="R1828" s="300"/>
      <c r="S1828" s="300"/>
      <c r="T1828" s="300"/>
      <c r="U1828" s="300"/>
      <c r="V1828" s="300"/>
      <c r="W1828" s="300"/>
      <c r="X1828" s="300"/>
      <c r="Y1828" s="300"/>
      <c r="Z1828" s="300"/>
      <c r="AA1828" s="300"/>
      <c r="AB1828" s="300"/>
      <c r="AC1828" s="300"/>
      <c r="AD1828" s="300"/>
      <c r="AE1828" s="300"/>
      <c r="AF1828" s="300"/>
      <c r="AG1828" s="300"/>
      <c r="AH1828" s="300"/>
      <c r="AI1828" s="300"/>
      <c r="AJ1828" s="300"/>
      <c r="AK1828" s="300"/>
      <c r="AL1828" s="300"/>
      <c r="AM1828" s="300"/>
      <c r="AN1828" s="300"/>
      <c r="AO1828" s="300"/>
      <c r="AP1828" s="300"/>
      <c r="AQ1828" s="300"/>
      <c r="AR1828" s="300"/>
      <c r="AS1828" s="300"/>
      <c r="AT1828" s="300"/>
      <c r="AU1828" s="300"/>
      <c r="AV1828" s="300"/>
      <c r="AW1828" s="300"/>
      <c r="AX1828" s="300"/>
      <c r="AY1828" s="300"/>
      <c r="AZ1828" s="300"/>
      <c r="BA1828" s="300"/>
      <c r="BB1828" s="300"/>
      <c r="BC1828" s="300"/>
      <c r="BD1828" s="300"/>
      <c r="BE1828" s="300"/>
      <c r="BF1828" s="300"/>
      <c r="BG1828" s="300"/>
      <c r="BH1828" s="300"/>
      <c r="BI1828" s="300"/>
      <c r="BJ1828" s="300"/>
      <c r="BK1828" s="300"/>
      <c r="BL1828" s="300"/>
      <c r="BM1828" s="300"/>
      <c r="BN1828" s="300"/>
      <c r="BO1828" s="300"/>
      <c r="BP1828" s="300"/>
      <c r="BQ1828" s="300"/>
      <c r="BR1828" s="300"/>
      <c r="BS1828" s="300"/>
      <c r="BT1828" s="300"/>
      <c r="BU1828" s="300"/>
      <c r="BV1828" s="300"/>
      <c r="BW1828" s="300"/>
      <c r="BX1828" s="300"/>
      <c r="BY1828" s="300"/>
      <c r="BZ1828" s="300"/>
      <c r="CA1828" s="300"/>
      <c r="CB1828" s="300"/>
      <c r="CC1828" s="300"/>
      <c r="CD1828" s="300"/>
      <c r="CE1828" s="300"/>
      <c r="CF1828" s="300"/>
      <c r="CG1828" s="300"/>
      <c r="CH1828" s="300"/>
      <c r="CI1828" s="300"/>
      <c r="CJ1828" s="300"/>
      <c r="CK1828" s="300"/>
      <c r="CL1828" s="300"/>
      <c r="CM1828" s="300"/>
    </row>
    <row r="1829" spans="1:91" s="245" customFormat="1" x14ac:dyDescent="0.2">
      <c r="A1829" s="299"/>
      <c r="B1829" s="291"/>
      <c r="C1829" s="133"/>
      <c r="D1829" s="293"/>
      <c r="E1829" s="135"/>
      <c r="F1829" s="295"/>
      <c r="G1829" s="291"/>
      <c r="H1829" s="291"/>
      <c r="I1829" s="291"/>
      <c r="J1829" s="295"/>
      <c r="K1829" s="291"/>
      <c r="L1829" s="293"/>
      <c r="M1829" s="291"/>
      <c r="N1829" s="293"/>
      <c r="O1829" s="291"/>
      <c r="P1829" s="291"/>
      <c r="Q1829" s="291"/>
      <c r="R1829" s="291"/>
      <c r="S1829" s="291"/>
      <c r="T1829" s="291"/>
      <c r="U1829" s="291"/>
    </row>
    <row r="1830" spans="1:91" s="245" customFormat="1" x14ac:dyDescent="0.2">
      <c r="A1830" s="299"/>
      <c r="B1830" s="299"/>
      <c r="C1830" s="133"/>
      <c r="D1830" s="134"/>
      <c r="E1830" s="135"/>
      <c r="F1830" s="300"/>
      <c r="G1830" s="300"/>
      <c r="H1830" s="137"/>
      <c r="I1830" s="300"/>
      <c r="J1830" s="138"/>
      <c r="K1830" s="300"/>
      <c r="L1830" s="139"/>
      <c r="M1830" s="300"/>
      <c r="N1830" s="134"/>
      <c r="O1830" s="300"/>
      <c r="P1830" s="300"/>
      <c r="Q1830" s="300"/>
      <c r="R1830" s="300"/>
      <c r="S1830" s="300"/>
      <c r="T1830" s="300"/>
      <c r="U1830" s="300"/>
      <c r="V1830" s="300"/>
      <c r="W1830" s="300"/>
      <c r="X1830" s="300"/>
      <c r="Y1830" s="300"/>
      <c r="Z1830" s="300"/>
      <c r="AA1830" s="300"/>
      <c r="AB1830" s="300"/>
      <c r="AC1830" s="300"/>
      <c r="AD1830" s="300"/>
      <c r="AE1830" s="300"/>
      <c r="AF1830" s="300"/>
      <c r="AG1830" s="300"/>
      <c r="AH1830" s="300"/>
      <c r="AI1830" s="300"/>
      <c r="AJ1830" s="300"/>
      <c r="AK1830" s="300"/>
      <c r="AL1830" s="300"/>
      <c r="AM1830" s="300"/>
      <c r="AN1830" s="300"/>
      <c r="AO1830" s="300"/>
      <c r="AP1830" s="300"/>
      <c r="AQ1830" s="300"/>
      <c r="AR1830" s="300"/>
      <c r="AS1830" s="300"/>
      <c r="AT1830" s="300"/>
      <c r="AU1830" s="300"/>
      <c r="AV1830" s="300"/>
      <c r="AW1830" s="300"/>
      <c r="AX1830" s="300"/>
      <c r="AY1830" s="300"/>
      <c r="AZ1830" s="300"/>
      <c r="BA1830" s="300"/>
      <c r="BB1830" s="300"/>
      <c r="BC1830" s="300"/>
      <c r="BD1830" s="300"/>
      <c r="BE1830" s="300"/>
      <c r="BF1830" s="300"/>
      <c r="BG1830" s="300"/>
      <c r="BH1830" s="300"/>
      <c r="BI1830" s="300"/>
      <c r="BJ1830" s="300"/>
      <c r="BK1830" s="300"/>
      <c r="BL1830" s="300"/>
      <c r="BM1830" s="300"/>
      <c r="BN1830" s="300"/>
      <c r="BO1830" s="300"/>
      <c r="BP1830" s="300"/>
      <c r="BQ1830" s="300"/>
      <c r="BR1830" s="300"/>
      <c r="BS1830" s="300"/>
      <c r="BT1830" s="300"/>
      <c r="BU1830" s="300"/>
      <c r="BV1830" s="300"/>
      <c r="BW1830" s="300"/>
      <c r="BX1830" s="300"/>
      <c r="BY1830" s="300"/>
      <c r="BZ1830" s="300"/>
      <c r="CA1830" s="300"/>
      <c r="CB1830" s="300"/>
      <c r="CC1830" s="300"/>
      <c r="CD1830" s="300"/>
      <c r="CE1830" s="300"/>
      <c r="CF1830" s="300"/>
      <c r="CG1830" s="300"/>
      <c r="CH1830" s="300"/>
      <c r="CI1830" s="300"/>
      <c r="CJ1830" s="300"/>
      <c r="CK1830" s="300"/>
      <c r="CL1830" s="300"/>
      <c r="CM1830" s="300"/>
    </row>
    <row r="1831" spans="1:91" s="245" customFormat="1" x14ac:dyDescent="0.2">
      <c r="A1831" s="299"/>
      <c r="B1831" s="299"/>
      <c r="C1831" s="133"/>
      <c r="D1831" s="134"/>
      <c r="E1831" s="135"/>
      <c r="F1831" s="300"/>
      <c r="G1831" s="300"/>
      <c r="H1831" s="137"/>
      <c r="I1831" s="300"/>
      <c r="J1831" s="138"/>
      <c r="K1831" s="300"/>
      <c r="L1831" s="139"/>
      <c r="M1831" s="300"/>
      <c r="N1831" s="134"/>
      <c r="O1831" s="300"/>
      <c r="P1831" s="300"/>
      <c r="Q1831" s="300"/>
      <c r="R1831" s="300"/>
      <c r="S1831" s="300"/>
      <c r="T1831" s="300"/>
      <c r="U1831" s="300"/>
      <c r="V1831" s="300"/>
      <c r="W1831" s="300"/>
      <c r="X1831" s="300"/>
      <c r="Y1831" s="300"/>
      <c r="Z1831" s="300"/>
      <c r="AA1831" s="300"/>
      <c r="AB1831" s="300"/>
      <c r="AC1831" s="300"/>
      <c r="AD1831" s="300"/>
      <c r="AE1831" s="300"/>
      <c r="AF1831" s="300"/>
      <c r="AG1831" s="300"/>
      <c r="AH1831" s="300"/>
      <c r="AI1831" s="300"/>
      <c r="AJ1831" s="300"/>
      <c r="AK1831" s="300"/>
      <c r="AL1831" s="300"/>
      <c r="AM1831" s="300"/>
      <c r="AN1831" s="300"/>
      <c r="AO1831" s="300"/>
      <c r="AP1831" s="300"/>
      <c r="AQ1831" s="300"/>
      <c r="AR1831" s="300"/>
      <c r="AS1831" s="300"/>
      <c r="AT1831" s="300"/>
      <c r="AU1831" s="300"/>
      <c r="AV1831" s="300"/>
      <c r="AW1831" s="300"/>
      <c r="AX1831" s="300"/>
      <c r="AY1831" s="300"/>
      <c r="AZ1831" s="300"/>
      <c r="BA1831" s="300"/>
      <c r="BB1831" s="300"/>
      <c r="BC1831" s="300"/>
      <c r="BD1831" s="300"/>
      <c r="BE1831" s="300"/>
      <c r="BF1831" s="300"/>
      <c r="BG1831" s="300"/>
      <c r="BH1831" s="300"/>
      <c r="BI1831" s="300"/>
      <c r="BJ1831" s="300"/>
      <c r="BK1831" s="300"/>
      <c r="BL1831" s="300"/>
      <c r="BM1831" s="300"/>
      <c r="BN1831" s="300"/>
      <c r="BO1831" s="300"/>
      <c r="BP1831" s="300"/>
      <c r="BQ1831" s="300"/>
      <c r="BR1831" s="300"/>
      <c r="BS1831" s="300"/>
      <c r="BT1831" s="300"/>
      <c r="BU1831" s="300"/>
      <c r="BV1831" s="300"/>
      <c r="BW1831" s="300"/>
      <c r="BX1831" s="300"/>
      <c r="BY1831" s="300"/>
      <c r="BZ1831" s="300"/>
      <c r="CA1831" s="300"/>
      <c r="CB1831" s="300"/>
      <c r="CC1831" s="300"/>
      <c r="CD1831" s="300"/>
      <c r="CE1831" s="300"/>
      <c r="CF1831" s="300"/>
      <c r="CG1831" s="300"/>
      <c r="CH1831" s="300"/>
      <c r="CI1831" s="300"/>
      <c r="CJ1831" s="300"/>
      <c r="CK1831" s="300"/>
      <c r="CL1831" s="300"/>
      <c r="CM1831" s="300"/>
    </row>
    <row r="1832" spans="1:91" s="245" customFormat="1" x14ac:dyDescent="0.2">
      <c r="A1832" s="299"/>
      <c r="B1832" s="299"/>
      <c r="C1832" s="133"/>
      <c r="D1832" s="134"/>
      <c r="E1832" s="135"/>
      <c r="F1832" s="300"/>
      <c r="G1832" s="300"/>
      <c r="H1832" s="137"/>
      <c r="I1832" s="300"/>
      <c r="J1832" s="138"/>
      <c r="K1832" s="300"/>
      <c r="L1832" s="139"/>
      <c r="M1832" s="300"/>
      <c r="N1832" s="134"/>
      <c r="O1832" s="300"/>
      <c r="P1832" s="300"/>
      <c r="Q1832" s="300"/>
      <c r="R1832" s="300"/>
      <c r="S1832" s="300"/>
      <c r="T1832" s="300"/>
      <c r="U1832" s="300"/>
      <c r="V1832" s="300"/>
      <c r="W1832" s="300"/>
      <c r="X1832" s="300"/>
      <c r="Y1832" s="300"/>
      <c r="Z1832" s="300"/>
      <c r="AA1832" s="300"/>
      <c r="AB1832" s="300"/>
      <c r="AC1832" s="300"/>
      <c r="AD1832" s="300"/>
      <c r="AE1832" s="300"/>
      <c r="AF1832" s="300"/>
      <c r="AG1832" s="300"/>
      <c r="AH1832" s="300"/>
      <c r="AI1832" s="300"/>
      <c r="AJ1832" s="300"/>
      <c r="AK1832" s="300"/>
      <c r="AL1832" s="300"/>
      <c r="AM1832" s="300"/>
      <c r="AN1832" s="300"/>
      <c r="AO1832" s="300"/>
      <c r="AP1832" s="300"/>
      <c r="AQ1832" s="300"/>
      <c r="AR1832" s="300"/>
      <c r="AS1832" s="300"/>
      <c r="AT1832" s="300"/>
      <c r="AU1832" s="300"/>
      <c r="AV1832" s="300"/>
      <c r="AW1832" s="300"/>
      <c r="AX1832" s="300"/>
      <c r="AY1832" s="300"/>
      <c r="AZ1832" s="300"/>
      <c r="BA1832" s="300"/>
      <c r="BB1832" s="300"/>
      <c r="BC1832" s="300"/>
      <c r="BD1832" s="300"/>
      <c r="BE1832" s="300"/>
      <c r="BF1832" s="300"/>
      <c r="BG1832" s="300"/>
      <c r="BH1832" s="300"/>
      <c r="BI1832" s="300"/>
      <c r="BJ1832" s="300"/>
      <c r="BK1832" s="300"/>
      <c r="BL1832" s="300"/>
      <c r="BM1832" s="300"/>
      <c r="BN1832" s="300"/>
      <c r="BO1832" s="300"/>
      <c r="BP1832" s="300"/>
      <c r="BQ1832" s="300"/>
      <c r="BR1832" s="300"/>
      <c r="BS1832" s="300"/>
      <c r="BT1832" s="300"/>
      <c r="BU1832" s="300"/>
      <c r="BV1832" s="300"/>
      <c r="BW1832" s="300"/>
      <c r="BX1832" s="300"/>
      <c r="BY1832" s="300"/>
      <c r="BZ1832" s="300"/>
      <c r="CA1832" s="300"/>
      <c r="CB1832" s="300"/>
      <c r="CC1832" s="300"/>
      <c r="CD1832" s="300"/>
      <c r="CE1832" s="300"/>
      <c r="CF1832" s="300"/>
      <c r="CG1832" s="300"/>
      <c r="CH1832" s="300"/>
      <c r="CI1832" s="300"/>
      <c r="CJ1832" s="300"/>
      <c r="CK1832" s="300"/>
      <c r="CL1832" s="300"/>
      <c r="CM1832" s="300"/>
    </row>
    <row r="1833" spans="1:91" s="245" customFormat="1" x14ac:dyDescent="0.2">
      <c r="A1833" s="299"/>
      <c r="B1833" s="299"/>
      <c r="C1833" s="133"/>
      <c r="D1833" s="134"/>
      <c r="E1833" s="135"/>
      <c r="F1833" s="300"/>
      <c r="G1833" s="300"/>
      <c r="H1833" s="137"/>
      <c r="I1833" s="300"/>
      <c r="J1833" s="138"/>
      <c r="K1833" s="300"/>
      <c r="L1833" s="139"/>
      <c r="M1833" s="300"/>
      <c r="N1833" s="134"/>
      <c r="O1833" s="300"/>
      <c r="P1833" s="300"/>
      <c r="Q1833" s="300"/>
      <c r="R1833" s="300"/>
      <c r="S1833" s="300"/>
      <c r="T1833" s="300"/>
      <c r="U1833" s="300"/>
      <c r="V1833" s="300"/>
      <c r="W1833" s="300"/>
      <c r="X1833" s="300"/>
      <c r="Y1833" s="300"/>
      <c r="Z1833" s="300"/>
      <c r="AA1833" s="300"/>
      <c r="AB1833" s="300"/>
      <c r="AC1833" s="300"/>
      <c r="AD1833" s="300"/>
      <c r="AE1833" s="300"/>
      <c r="AF1833" s="300"/>
      <c r="AG1833" s="300"/>
      <c r="AH1833" s="300"/>
      <c r="AI1833" s="300"/>
      <c r="AJ1833" s="300"/>
      <c r="AK1833" s="300"/>
      <c r="AL1833" s="300"/>
      <c r="AM1833" s="300"/>
      <c r="AN1833" s="300"/>
      <c r="AO1833" s="300"/>
      <c r="AP1833" s="300"/>
      <c r="AQ1833" s="300"/>
      <c r="AR1833" s="300"/>
      <c r="AS1833" s="300"/>
      <c r="AT1833" s="300"/>
      <c r="AU1833" s="300"/>
      <c r="AV1833" s="300"/>
      <c r="AW1833" s="300"/>
      <c r="AX1833" s="300"/>
      <c r="AY1833" s="300"/>
      <c r="AZ1833" s="300"/>
      <c r="BA1833" s="300"/>
      <c r="BB1833" s="300"/>
      <c r="BC1833" s="300"/>
      <c r="BD1833" s="300"/>
      <c r="BE1833" s="300"/>
      <c r="BF1833" s="300"/>
      <c r="BG1833" s="300"/>
      <c r="BH1833" s="300"/>
      <c r="BI1833" s="300"/>
      <c r="BJ1833" s="300"/>
      <c r="BK1833" s="300"/>
      <c r="BL1833" s="300"/>
      <c r="BM1833" s="300"/>
      <c r="BN1833" s="300"/>
      <c r="BO1833" s="300"/>
      <c r="BP1833" s="300"/>
      <c r="BQ1833" s="300"/>
      <c r="BR1833" s="300"/>
      <c r="BS1833" s="300"/>
      <c r="BT1833" s="300"/>
      <c r="BU1833" s="300"/>
      <c r="BV1833" s="300"/>
      <c r="BW1833" s="300"/>
      <c r="BX1833" s="300"/>
      <c r="BY1833" s="300"/>
      <c r="BZ1833" s="300"/>
      <c r="CA1833" s="300"/>
      <c r="CB1833" s="300"/>
      <c r="CC1833" s="300"/>
      <c r="CD1833" s="300"/>
      <c r="CE1833" s="300"/>
      <c r="CF1833" s="300"/>
      <c r="CG1833" s="300"/>
      <c r="CH1833" s="300"/>
      <c r="CI1833" s="300"/>
      <c r="CJ1833" s="300"/>
      <c r="CK1833" s="300"/>
      <c r="CL1833" s="300"/>
      <c r="CM1833" s="300"/>
    </row>
    <row r="1834" spans="1:91" s="245" customFormat="1" x14ac:dyDescent="0.2">
      <c r="A1834" s="299"/>
      <c r="B1834" s="299"/>
      <c r="C1834" s="133"/>
      <c r="D1834" s="134"/>
      <c r="E1834" s="135"/>
      <c r="F1834" s="300"/>
      <c r="G1834" s="300"/>
      <c r="H1834" s="137"/>
      <c r="I1834" s="300"/>
      <c r="J1834" s="138"/>
      <c r="K1834" s="300"/>
      <c r="L1834" s="139"/>
      <c r="M1834" s="300"/>
      <c r="N1834" s="134"/>
      <c r="O1834" s="300"/>
      <c r="P1834" s="300"/>
      <c r="Q1834" s="300"/>
      <c r="R1834" s="300"/>
      <c r="S1834" s="300"/>
      <c r="T1834" s="300"/>
      <c r="U1834" s="300"/>
      <c r="V1834" s="300"/>
      <c r="W1834" s="300"/>
      <c r="X1834" s="300"/>
      <c r="Y1834" s="300"/>
      <c r="Z1834" s="300"/>
      <c r="AA1834" s="300"/>
      <c r="AB1834" s="300"/>
      <c r="AC1834" s="300"/>
      <c r="AD1834" s="300"/>
      <c r="AE1834" s="300"/>
      <c r="AF1834" s="300"/>
      <c r="AG1834" s="300"/>
      <c r="AH1834" s="300"/>
      <c r="AI1834" s="300"/>
      <c r="AJ1834" s="300"/>
      <c r="AK1834" s="300"/>
      <c r="AL1834" s="300"/>
      <c r="AM1834" s="300"/>
      <c r="AN1834" s="300"/>
      <c r="AO1834" s="300"/>
      <c r="AP1834" s="300"/>
      <c r="AQ1834" s="300"/>
      <c r="AR1834" s="300"/>
      <c r="AS1834" s="300"/>
      <c r="AT1834" s="300"/>
      <c r="AU1834" s="300"/>
      <c r="AV1834" s="300"/>
      <c r="AW1834" s="300"/>
      <c r="AX1834" s="300"/>
      <c r="AY1834" s="300"/>
      <c r="AZ1834" s="300"/>
      <c r="BA1834" s="300"/>
      <c r="BB1834" s="300"/>
      <c r="BC1834" s="300"/>
      <c r="BD1834" s="300"/>
      <c r="BE1834" s="300"/>
      <c r="BF1834" s="300"/>
      <c r="BG1834" s="300"/>
      <c r="BH1834" s="300"/>
      <c r="BI1834" s="300"/>
      <c r="BJ1834" s="300"/>
      <c r="BK1834" s="300"/>
      <c r="BL1834" s="300"/>
      <c r="BM1834" s="300"/>
      <c r="BN1834" s="300"/>
      <c r="BO1834" s="300"/>
      <c r="BP1834" s="300"/>
      <c r="BQ1834" s="300"/>
      <c r="BR1834" s="300"/>
      <c r="BS1834" s="300"/>
      <c r="BT1834" s="300"/>
      <c r="BU1834" s="300"/>
      <c r="BV1834" s="300"/>
      <c r="BW1834" s="300"/>
      <c r="BX1834" s="300"/>
      <c r="BY1834" s="300"/>
      <c r="BZ1834" s="300"/>
      <c r="CA1834" s="300"/>
      <c r="CB1834" s="300"/>
      <c r="CC1834" s="300"/>
      <c r="CD1834" s="300"/>
      <c r="CE1834" s="300"/>
      <c r="CF1834" s="300"/>
      <c r="CG1834" s="300"/>
      <c r="CH1834" s="300"/>
      <c r="CI1834" s="300"/>
      <c r="CJ1834" s="300"/>
      <c r="CK1834" s="300"/>
      <c r="CL1834" s="300"/>
      <c r="CM1834" s="300"/>
    </row>
    <row r="1835" spans="1:91" s="245" customFormat="1" x14ac:dyDescent="0.2">
      <c r="A1835" s="299"/>
      <c r="B1835" s="299"/>
      <c r="C1835" s="133"/>
      <c r="D1835" s="134"/>
      <c r="E1835" s="135"/>
      <c r="F1835" s="300"/>
      <c r="G1835" s="300"/>
      <c r="H1835" s="137"/>
      <c r="I1835" s="300"/>
      <c r="J1835" s="138"/>
      <c r="K1835" s="300"/>
      <c r="L1835" s="139"/>
      <c r="M1835" s="300"/>
      <c r="N1835" s="134"/>
      <c r="O1835" s="300"/>
      <c r="P1835" s="300"/>
      <c r="Q1835" s="300"/>
      <c r="R1835" s="300"/>
      <c r="S1835" s="300"/>
      <c r="T1835" s="300"/>
      <c r="U1835" s="300"/>
      <c r="V1835" s="300"/>
      <c r="W1835" s="300"/>
      <c r="X1835" s="300"/>
      <c r="Y1835" s="300"/>
      <c r="Z1835" s="300"/>
      <c r="AA1835" s="300"/>
      <c r="AB1835" s="300"/>
      <c r="AC1835" s="300"/>
      <c r="AD1835" s="300"/>
      <c r="AE1835" s="300"/>
      <c r="AF1835" s="300"/>
      <c r="AG1835" s="300"/>
      <c r="AH1835" s="300"/>
      <c r="AI1835" s="300"/>
      <c r="AJ1835" s="300"/>
      <c r="AK1835" s="300"/>
      <c r="AL1835" s="300"/>
      <c r="AM1835" s="300"/>
      <c r="AN1835" s="300"/>
      <c r="AO1835" s="300"/>
      <c r="AP1835" s="300"/>
      <c r="AQ1835" s="300"/>
      <c r="AR1835" s="300"/>
      <c r="AS1835" s="300"/>
      <c r="AT1835" s="300"/>
      <c r="AU1835" s="300"/>
      <c r="AV1835" s="300"/>
      <c r="AW1835" s="300"/>
      <c r="AX1835" s="300"/>
      <c r="AY1835" s="300"/>
      <c r="AZ1835" s="300"/>
      <c r="BA1835" s="300"/>
      <c r="BB1835" s="300"/>
      <c r="BC1835" s="300"/>
      <c r="BD1835" s="300"/>
      <c r="BE1835" s="300"/>
      <c r="BF1835" s="300"/>
      <c r="BG1835" s="300"/>
      <c r="BH1835" s="300"/>
      <c r="BI1835" s="300"/>
      <c r="BJ1835" s="300"/>
      <c r="BK1835" s="300"/>
      <c r="BL1835" s="300"/>
      <c r="BM1835" s="300"/>
      <c r="BN1835" s="300"/>
      <c r="BO1835" s="300"/>
      <c r="BP1835" s="300"/>
      <c r="BQ1835" s="300"/>
      <c r="BR1835" s="300"/>
      <c r="BS1835" s="300"/>
      <c r="BT1835" s="300"/>
      <c r="BU1835" s="300"/>
      <c r="BV1835" s="300"/>
      <c r="BW1835" s="300"/>
      <c r="BX1835" s="300"/>
      <c r="BY1835" s="300"/>
      <c r="BZ1835" s="300"/>
      <c r="CA1835" s="300"/>
      <c r="CB1835" s="300"/>
      <c r="CC1835" s="300"/>
      <c r="CD1835" s="300"/>
      <c r="CE1835" s="300"/>
      <c r="CF1835" s="300"/>
      <c r="CG1835" s="300"/>
      <c r="CH1835" s="300"/>
      <c r="CI1835" s="300"/>
      <c r="CJ1835" s="300"/>
      <c r="CK1835" s="300"/>
      <c r="CL1835" s="300"/>
      <c r="CM1835" s="300"/>
    </row>
    <row r="1836" spans="1:91" s="245" customFormat="1" x14ac:dyDescent="0.2">
      <c r="A1836" s="299"/>
      <c r="B1836" s="299"/>
      <c r="C1836" s="133"/>
      <c r="D1836" s="134"/>
      <c r="E1836" s="135"/>
      <c r="F1836" s="300"/>
      <c r="G1836" s="300"/>
      <c r="H1836" s="137"/>
      <c r="I1836" s="300"/>
      <c r="J1836" s="138"/>
      <c r="K1836" s="300"/>
      <c r="L1836" s="139"/>
      <c r="M1836" s="300"/>
      <c r="N1836" s="134"/>
      <c r="O1836" s="300"/>
      <c r="P1836" s="300"/>
      <c r="Q1836" s="152"/>
      <c r="R1836" s="300"/>
      <c r="S1836" s="300"/>
      <c r="T1836" s="300"/>
      <c r="U1836" s="300"/>
      <c r="V1836" s="300"/>
      <c r="W1836" s="300"/>
      <c r="X1836" s="300"/>
      <c r="Y1836" s="300"/>
      <c r="Z1836" s="300"/>
      <c r="AA1836" s="300"/>
      <c r="AB1836" s="300"/>
      <c r="AC1836" s="300"/>
      <c r="AD1836" s="300"/>
      <c r="AE1836" s="300"/>
      <c r="AF1836" s="300"/>
      <c r="AG1836" s="300"/>
      <c r="AH1836" s="300"/>
      <c r="AI1836" s="300"/>
      <c r="AJ1836" s="300"/>
      <c r="AK1836" s="300"/>
      <c r="AL1836" s="300"/>
      <c r="AM1836" s="300"/>
      <c r="AN1836" s="300"/>
      <c r="AO1836" s="300"/>
      <c r="AP1836" s="300"/>
      <c r="AQ1836" s="300"/>
      <c r="AR1836" s="300"/>
      <c r="AS1836" s="300"/>
      <c r="AT1836" s="300"/>
      <c r="AU1836" s="300"/>
      <c r="AV1836" s="300"/>
      <c r="AW1836" s="300"/>
      <c r="AX1836" s="300"/>
      <c r="AY1836" s="300"/>
      <c r="AZ1836" s="300"/>
      <c r="BA1836" s="300"/>
      <c r="BB1836" s="300"/>
      <c r="BC1836" s="300"/>
      <c r="BD1836" s="300"/>
      <c r="BE1836" s="300"/>
      <c r="BF1836" s="300"/>
      <c r="BG1836" s="300"/>
      <c r="BH1836" s="300"/>
      <c r="BI1836" s="300"/>
      <c r="BJ1836" s="300"/>
      <c r="BK1836" s="300"/>
      <c r="BL1836" s="300"/>
      <c r="BM1836" s="300"/>
      <c r="BN1836" s="300"/>
      <c r="BO1836" s="300"/>
      <c r="BP1836" s="300"/>
      <c r="BQ1836" s="300"/>
      <c r="BR1836" s="300"/>
      <c r="BS1836" s="300"/>
      <c r="BT1836" s="300"/>
      <c r="BU1836" s="300"/>
      <c r="BV1836" s="300"/>
      <c r="BW1836" s="300"/>
      <c r="BX1836" s="300"/>
      <c r="BY1836" s="300"/>
      <c r="BZ1836" s="300"/>
      <c r="CA1836" s="300"/>
      <c r="CB1836" s="300"/>
      <c r="CC1836" s="300"/>
      <c r="CD1836" s="300"/>
      <c r="CE1836" s="300"/>
      <c r="CF1836" s="300"/>
      <c r="CG1836" s="300"/>
      <c r="CH1836" s="300"/>
      <c r="CI1836" s="300"/>
      <c r="CJ1836" s="300"/>
      <c r="CK1836" s="300"/>
      <c r="CL1836" s="300"/>
      <c r="CM1836" s="300"/>
    </row>
    <row r="1837" spans="1:91" s="245" customFormat="1" x14ac:dyDescent="0.2">
      <c r="A1837" s="299"/>
      <c r="B1837" s="299"/>
      <c r="C1837" s="133"/>
      <c r="D1837" s="134"/>
      <c r="E1837" s="135"/>
      <c r="F1837" s="300"/>
      <c r="G1837" s="300"/>
      <c r="H1837" s="137"/>
      <c r="I1837" s="300"/>
      <c r="J1837" s="138"/>
      <c r="K1837" s="300"/>
      <c r="L1837" s="139"/>
      <c r="M1837" s="300"/>
      <c r="N1837" s="134"/>
      <c r="O1837" s="300"/>
      <c r="P1837" s="300"/>
      <c r="Q1837" s="300"/>
      <c r="R1837" s="300"/>
      <c r="S1837" s="300"/>
      <c r="T1837" s="300"/>
      <c r="U1837" s="300"/>
      <c r="V1837" s="300"/>
      <c r="W1837" s="300"/>
      <c r="X1837" s="300"/>
      <c r="Y1837" s="300"/>
      <c r="Z1837" s="300"/>
      <c r="AA1837" s="300"/>
      <c r="AB1837" s="300"/>
      <c r="AC1837" s="300"/>
      <c r="AD1837" s="300"/>
      <c r="AE1837" s="300"/>
      <c r="AF1837" s="300"/>
      <c r="AG1837" s="300"/>
      <c r="AH1837" s="300"/>
      <c r="AI1837" s="300"/>
      <c r="AJ1837" s="300"/>
      <c r="AK1837" s="300"/>
      <c r="AL1837" s="300"/>
      <c r="AM1837" s="300"/>
      <c r="AN1837" s="300"/>
      <c r="AO1837" s="300"/>
      <c r="AP1837" s="300"/>
      <c r="AQ1837" s="300"/>
      <c r="AR1837" s="300"/>
      <c r="AS1837" s="300"/>
      <c r="AT1837" s="300"/>
      <c r="AU1837" s="300"/>
      <c r="AV1837" s="300"/>
      <c r="AW1837" s="300"/>
      <c r="AX1837" s="300"/>
      <c r="AY1837" s="300"/>
      <c r="AZ1837" s="300"/>
      <c r="BA1837" s="300"/>
      <c r="BB1837" s="300"/>
      <c r="BC1837" s="300"/>
      <c r="BD1837" s="300"/>
      <c r="BE1837" s="300"/>
      <c r="BF1837" s="300"/>
      <c r="BG1837" s="300"/>
      <c r="BH1837" s="300"/>
      <c r="BI1837" s="300"/>
      <c r="BJ1837" s="300"/>
      <c r="BK1837" s="300"/>
      <c r="BL1837" s="300"/>
      <c r="BM1837" s="300"/>
      <c r="BN1837" s="300"/>
      <c r="BO1837" s="300"/>
      <c r="BP1837" s="300"/>
      <c r="BQ1837" s="300"/>
      <c r="BR1837" s="300"/>
      <c r="BS1837" s="300"/>
      <c r="BT1837" s="300"/>
      <c r="BU1837" s="300"/>
      <c r="BV1837" s="300"/>
      <c r="BW1837" s="300"/>
      <c r="BX1837" s="300"/>
      <c r="BY1837" s="300"/>
      <c r="BZ1837" s="300"/>
      <c r="CA1837" s="300"/>
      <c r="CB1837" s="300"/>
      <c r="CC1837" s="300"/>
      <c r="CD1837" s="300"/>
      <c r="CE1837" s="300"/>
      <c r="CF1837" s="300"/>
      <c r="CG1837" s="300"/>
      <c r="CH1837" s="300"/>
      <c r="CI1837" s="300"/>
      <c r="CJ1837" s="300"/>
      <c r="CK1837" s="300"/>
      <c r="CL1837" s="300"/>
      <c r="CM1837" s="300"/>
    </row>
    <row r="1838" spans="1:91" s="245" customFormat="1" x14ac:dyDescent="0.2">
      <c r="A1838" s="299"/>
      <c r="B1838" s="299"/>
      <c r="C1838" s="133"/>
      <c r="D1838" s="134"/>
      <c r="E1838" s="135"/>
      <c r="F1838" s="300"/>
      <c r="G1838" s="300"/>
      <c r="H1838" s="137"/>
      <c r="I1838" s="300"/>
      <c r="J1838" s="138"/>
      <c r="K1838" s="300"/>
      <c r="L1838" s="139"/>
      <c r="M1838" s="300"/>
      <c r="N1838" s="134"/>
      <c r="O1838" s="300"/>
      <c r="P1838" s="300"/>
      <c r="Q1838" s="300"/>
      <c r="R1838" s="300"/>
      <c r="S1838" s="300"/>
      <c r="T1838" s="300"/>
      <c r="U1838" s="300"/>
      <c r="V1838" s="300"/>
      <c r="W1838" s="300"/>
      <c r="X1838" s="300"/>
      <c r="Y1838" s="300"/>
      <c r="Z1838" s="300"/>
      <c r="AA1838" s="300"/>
      <c r="AB1838" s="300"/>
      <c r="AC1838" s="300"/>
      <c r="AD1838" s="300"/>
      <c r="AE1838" s="300"/>
      <c r="AF1838" s="300"/>
      <c r="AG1838" s="300"/>
      <c r="AH1838" s="300"/>
      <c r="AI1838" s="300"/>
      <c r="AJ1838" s="300"/>
      <c r="AK1838" s="300"/>
      <c r="AL1838" s="300"/>
      <c r="AM1838" s="300"/>
      <c r="AN1838" s="300"/>
      <c r="AO1838" s="300"/>
      <c r="AP1838" s="300"/>
      <c r="AQ1838" s="300"/>
      <c r="AR1838" s="300"/>
      <c r="AS1838" s="300"/>
      <c r="AT1838" s="300"/>
      <c r="AU1838" s="300"/>
      <c r="AV1838" s="300"/>
      <c r="AW1838" s="300"/>
      <c r="AX1838" s="300"/>
      <c r="AY1838" s="300"/>
      <c r="AZ1838" s="300"/>
      <c r="BA1838" s="300"/>
      <c r="BB1838" s="300"/>
      <c r="BC1838" s="300"/>
      <c r="BD1838" s="300"/>
      <c r="BE1838" s="300"/>
      <c r="BF1838" s="300"/>
      <c r="BG1838" s="300"/>
      <c r="BH1838" s="300"/>
      <c r="BI1838" s="300"/>
      <c r="BJ1838" s="300"/>
      <c r="BK1838" s="300"/>
      <c r="BL1838" s="300"/>
      <c r="BM1838" s="300"/>
      <c r="BN1838" s="300"/>
      <c r="BO1838" s="300"/>
      <c r="BP1838" s="300"/>
      <c r="BQ1838" s="300"/>
      <c r="BR1838" s="300"/>
      <c r="BS1838" s="300"/>
      <c r="BT1838" s="300"/>
      <c r="BU1838" s="300"/>
      <c r="BV1838" s="300"/>
      <c r="BW1838" s="300"/>
      <c r="BX1838" s="300"/>
      <c r="BY1838" s="300"/>
      <c r="BZ1838" s="300"/>
      <c r="CA1838" s="300"/>
      <c r="CB1838" s="300"/>
      <c r="CC1838" s="300"/>
      <c r="CD1838" s="300"/>
      <c r="CE1838" s="300"/>
      <c r="CF1838" s="300"/>
      <c r="CG1838" s="300"/>
      <c r="CH1838" s="300"/>
      <c r="CI1838" s="300"/>
      <c r="CJ1838" s="300"/>
      <c r="CK1838" s="300"/>
      <c r="CL1838" s="300"/>
      <c r="CM1838" s="300"/>
    </row>
    <row r="1839" spans="1:91" s="245" customFormat="1" x14ac:dyDescent="0.2">
      <c r="A1839" s="299"/>
      <c r="B1839" s="299"/>
      <c r="C1839" s="133"/>
      <c r="D1839" s="134"/>
      <c r="E1839" s="135"/>
      <c r="F1839" s="300"/>
      <c r="G1839" s="300"/>
      <c r="H1839" s="137"/>
      <c r="I1839" s="300"/>
      <c r="J1839" s="138"/>
      <c r="K1839" s="300"/>
      <c r="L1839" s="139"/>
      <c r="M1839" s="300"/>
      <c r="N1839" s="134"/>
      <c r="O1839" s="300"/>
      <c r="P1839" s="300"/>
      <c r="Q1839" s="300"/>
      <c r="R1839" s="300"/>
      <c r="S1839" s="300"/>
      <c r="T1839" s="300"/>
      <c r="U1839" s="300"/>
      <c r="V1839" s="300"/>
      <c r="W1839" s="300"/>
      <c r="X1839" s="300"/>
      <c r="Y1839" s="300"/>
      <c r="Z1839" s="300"/>
      <c r="AA1839" s="300"/>
      <c r="AB1839" s="300"/>
      <c r="AC1839" s="300"/>
      <c r="AD1839" s="300"/>
      <c r="AE1839" s="300"/>
      <c r="AF1839" s="300"/>
      <c r="AG1839" s="300"/>
      <c r="AH1839" s="300"/>
      <c r="AI1839" s="300"/>
      <c r="AJ1839" s="300"/>
      <c r="AK1839" s="300"/>
      <c r="AL1839" s="300"/>
      <c r="AM1839" s="300"/>
      <c r="AN1839" s="300"/>
      <c r="AO1839" s="300"/>
      <c r="AP1839" s="300"/>
      <c r="AQ1839" s="300"/>
      <c r="AR1839" s="300"/>
      <c r="AS1839" s="300"/>
      <c r="AT1839" s="300"/>
      <c r="AU1839" s="300"/>
      <c r="AV1839" s="300"/>
      <c r="AW1839" s="300"/>
      <c r="AX1839" s="300"/>
      <c r="AY1839" s="300"/>
      <c r="AZ1839" s="300"/>
      <c r="BA1839" s="300"/>
      <c r="BB1839" s="300"/>
      <c r="BC1839" s="300"/>
      <c r="BD1839" s="300"/>
      <c r="BE1839" s="300"/>
      <c r="BF1839" s="300"/>
      <c r="BG1839" s="300"/>
      <c r="BH1839" s="300"/>
      <c r="BI1839" s="300"/>
      <c r="BJ1839" s="300"/>
      <c r="BK1839" s="300"/>
      <c r="BL1839" s="300"/>
      <c r="BM1839" s="300"/>
      <c r="BN1839" s="300"/>
      <c r="BO1839" s="300"/>
      <c r="BP1839" s="300"/>
      <c r="BQ1839" s="300"/>
      <c r="BR1839" s="300"/>
      <c r="BS1839" s="300"/>
      <c r="BT1839" s="300"/>
      <c r="BU1839" s="300"/>
      <c r="BV1839" s="300"/>
      <c r="BW1839" s="300"/>
      <c r="BX1839" s="300"/>
      <c r="BY1839" s="300"/>
      <c r="BZ1839" s="300"/>
      <c r="CA1839" s="300"/>
      <c r="CB1839" s="300"/>
      <c r="CC1839" s="300"/>
      <c r="CD1839" s="300"/>
      <c r="CE1839" s="300"/>
      <c r="CF1839" s="300"/>
      <c r="CG1839" s="300"/>
      <c r="CH1839" s="300"/>
      <c r="CI1839" s="300"/>
      <c r="CJ1839" s="300"/>
      <c r="CK1839" s="300"/>
      <c r="CL1839" s="300"/>
      <c r="CM1839" s="300"/>
    </row>
    <row r="1840" spans="1:91" s="245" customFormat="1" x14ac:dyDescent="0.2">
      <c r="A1840" s="299"/>
      <c r="B1840" s="299"/>
      <c r="C1840" s="133"/>
      <c r="D1840" s="134"/>
      <c r="E1840" s="135"/>
      <c r="F1840" s="300"/>
      <c r="G1840" s="300"/>
      <c r="H1840" s="137"/>
      <c r="I1840" s="300"/>
      <c r="J1840" s="138"/>
      <c r="K1840" s="300"/>
      <c r="L1840" s="139"/>
      <c r="M1840" s="300"/>
      <c r="N1840" s="134"/>
      <c r="O1840" s="300"/>
      <c r="P1840" s="300"/>
      <c r="Q1840" s="300"/>
      <c r="R1840" s="300"/>
      <c r="S1840" s="300"/>
      <c r="T1840" s="300"/>
      <c r="U1840" s="300"/>
      <c r="V1840" s="300"/>
      <c r="W1840" s="300"/>
      <c r="X1840" s="300"/>
      <c r="Y1840" s="300"/>
      <c r="Z1840" s="300"/>
      <c r="AA1840" s="300"/>
      <c r="AB1840" s="300"/>
      <c r="AC1840" s="300"/>
      <c r="AD1840" s="300"/>
      <c r="AE1840" s="300"/>
      <c r="AF1840" s="300"/>
      <c r="AG1840" s="300"/>
      <c r="AH1840" s="300"/>
      <c r="AI1840" s="300"/>
      <c r="AJ1840" s="300"/>
      <c r="AK1840" s="300"/>
      <c r="AL1840" s="300"/>
      <c r="AM1840" s="300"/>
      <c r="AN1840" s="300"/>
      <c r="AO1840" s="300"/>
      <c r="AP1840" s="300"/>
      <c r="AQ1840" s="300"/>
      <c r="AR1840" s="300"/>
      <c r="AS1840" s="300"/>
      <c r="AT1840" s="300"/>
      <c r="AU1840" s="300"/>
      <c r="AV1840" s="300"/>
      <c r="AW1840" s="300"/>
      <c r="AX1840" s="300"/>
      <c r="AY1840" s="300"/>
      <c r="AZ1840" s="300"/>
      <c r="BA1840" s="300"/>
      <c r="BB1840" s="300"/>
      <c r="BC1840" s="300"/>
      <c r="BD1840" s="300"/>
      <c r="BE1840" s="300"/>
      <c r="BF1840" s="300"/>
      <c r="BG1840" s="300"/>
      <c r="BH1840" s="300"/>
      <c r="BI1840" s="300"/>
      <c r="BJ1840" s="300"/>
      <c r="BK1840" s="300"/>
      <c r="BL1840" s="300"/>
      <c r="BM1840" s="300"/>
      <c r="BN1840" s="300"/>
      <c r="BO1840" s="300"/>
      <c r="BP1840" s="300"/>
      <c r="BQ1840" s="300"/>
      <c r="BR1840" s="300"/>
      <c r="BS1840" s="300"/>
      <c r="BT1840" s="300"/>
      <c r="BU1840" s="300"/>
      <c r="BV1840" s="300"/>
      <c r="BW1840" s="300"/>
      <c r="BX1840" s="300"/>
      <c r="BY1840" s="300"/>
      <c r="BZ1840" s="300"/>
      <c r="CA1840" s="300"/>
      <c r="CB1840" s="300"/>
      <c r="CC1840" s="300"/>
      <c r="CD1840" s="300"/>
      <c r="CE1840" s="300"/>
      <c r="CF1840" s="300"/>
      <c r="CG1840" s="300"/>
      <c r="CH1840" s="300"/>
      <c r="CI1840" s="300"/>
      <c r="CJ1840" s="300"/>
      <c r="CK1840" s="300"/>
      <c r="CL1840" s="300"/>
      <c r="CM1840" s="300"/>
    </row>
    <row r="1841" spans="1:91" s="245" customFormat="1" x14ac:dyDescent="0.2">
      <c r="A1841" s="299"/>
      <c r="B1841" s="299"/>
      <c r="C1841" s="133"/>
      <c r="D1841" s="134"/>
      <c r="E1841" s="135"/>
      <c r="F1841" s="300"/>
      <c r="G1841" s="300"/>
      <c r="H1841" s="137"/>
      <c r="I1841" s="300"/>
      <c r="J1841" s="138"/>
      <c r="K1841" s="300"/>
      <c r="L1841" s="139"/>
      <c r="M1841" s="300"/>
      <c r="N1841" s="134"/>
      <c r="O1841" s="300"/>
      <c r="P1841" s="300"/>
      <c r="Q1841" s="300"/>
      <c r="R1841" s="300"/>
      <c r="S1841" s="300"/>
      <c r="T1841" s="300"/>
      <c r="U1841" s="300"/>
      <c r="V1841" s="300"/>
      <c r="W1841" s="300"/>
      <c r="X1841" s="300"/>
      <c r="Y1841" s="300"/>
      <c r="Z1841" s="300"/>
      <c r="AA1841" s="300"/>
      <c r="AB1841" s="300"/>
      <c r="AC1841" s="300"/>
      <c r="AD1841" s="300"/>
      <c r="AE1841" s="300"/>
      <c r="AF1841" s="300"/>
      <c r="AG1841" s="300"/>
      <c r="AH1841" s="300"/>
      <c r="AI1841" s="300"/>
      <c r="AJ1841" s="300"/>
      <c r="AK1841" s="300"/>
      <c r="AL1841" s="300"/>
      <c r="AM1841" s="300"/>
      <c r="AN1841" s="300"/>
      <c r="AO1841" s="300"/>
      <c r="AP1841" s="300"/>
      <c r="AQ1841" s="300"/>
      <c r="AR1841" s="300"/>
      <c r="AS1841" s="300"/>
      <c r="AT1841" s="300"/>
      <c r="AU1841" s="300"/>
      <c r="AV1841" s="300"/>
      <c r="AW1841" s="300"/>
      <c r="AX1841" s="300"/>
      <c r="AY1841" s="300"/>
      <c r="AZ1841" s="300"/>
      <c r="BA1841" s="300"/>
      <c r="BB1841" s="300"/>
      <c r="BC1841" s="300"/>
      <c r="BD1841" s="300"/>
      <c r="BE1841" s="300"/>
      <c r="BF1841" s="300"/>
      <c r="BG1841" s="300"/>
      <c r="BH1841" s="300"/>
      <c r="BI1841" s="300"/>
      <c r="BJ1841" s="300"/>
      <c r="BK1841" s="300"/>
      <c r="BL1841" s="300"/>
      <c r="BM1841" s="300"/>
      <c r="BN1841" s="300"/>
      <c r="BO1841" s="300"/>
      <c r="BP1841" s="300"/>
      <c r="BQ1841" s="300"/>
      <c r="BR1841" s="300"/>
      <c r="BS1841" s="300"/>
      <c r="BT1841" s="300"/>
      <c r="BU1841" s="300"/>
      <c r="BV1841" s="300"/>
      <c r="BW1841" s="300"/>
      <c r="BX1841" s="300"/>
      <c r="BY1841" s="300"/>
      <c r="BZ1841" s="300"/>
      <c r="CA1841" s="300"/>
      <c r="CB1841" s="300"/>
      <c r="CC1841" s="300"/>
      <c r="CD1841" s="300"/>
      <c r="CE1841" s="300"/>
      <c r="CF1841" s="300"/>
      <c r="CG1841" s="300"/>
      <c r="CH1841" s="300"/>
      <c r="CI1841" s="300"/>
      <c r="CJ1841" s="300"/>
      <c r="CK1841" s="300"/>
      <c r="CL1841" s="300"/>
      <c r="CM1841" s="300"/>
    </row>
    <row r="1842" spans="1:91" s="245" customFormat="1" x14ac:dyDescent="0.2">
      <c r="A1842" s="299"/>
      <c r="B1842" s="291"/>
      <c r="C1842" s="133"/>
      <c r="D1842" s="293"/>
      <c r="E1842" s="135"/>
      <c r="F1842" s="295"/>
      <c r="G1842" s="291"/>
      <c r="H1842" s="291"/>
      <c r="I1842" s="291"/>
      <c r="J1842" s="295"/>
      <c r="K1842" s="291"/>
      <c r="L1842" s="293"/>
      <c r="M1842" s="291"/>
      <c r="N1842" s="293"/>
      <c r="O1842" s="291"/>
      <c r="P1842" s="291"/>
      <c r="Q1842" s="291"/>
      <c r="R1842" s="291"/>
      <c r="S1842" s="291"/>
      <c r="T1842" s="291"/>
      <c r="U1842" s="291"/>
    </row>
    <row r="1843" spans="1:91" s="245" customFormat="1" x14ac:dyDescent="0.2">
      <c r="A1843" s="299"/>
      <c r="B1843" s="299"/>
      <c r="C1843" s="133"/>
      <c r="D1843" s="134"/>
      <c r="E1843" s="135"/>
      <c r="F1843" s="300"/>
      <c r="G1843" s="300"/>
      <c r="H1843" s="137"/>
      <c r="I1843" s="300"/>
      <c r="J1843" s="138"/>
      <c r="K1843" s="300"/>
      <c r="L1843" s="139"/>
      <c r="M1843" s="300"/>
      <c r="N1843" s="134"/>
      <c r="O1843" s="300"/>
      <c r="P1843" s="300"/>
      <c r="Q1843" s="300"/>
      <c r="R1843" s="300"/>
      <c r="S1843" s="300"/>
      <c r="T1843" s="300"/>
      <c r="U1843" s="300"/>
      <c r="V1843" s="300"/>
      <c r="W1843" s="300"/>
      <c r="X1843" s="300"/>
      <c r="Y1843" s="300"/>
      <c r="Z1843" s="300"/>
      <c r="AA1843" s="300"/>
      <c r="AB1843" s="300"/>
      <c r="AC1843" s="300"/>
      <c r="AD1843" s="300"/>
      <c r="AE1843" s="300"/>
      <c r="AF1843" s="300"/>
      <c r="AG1843" s="300"/>
      <c r="AH1843" s="300"/>
      <c r="AI1843" s="300"/>
      <c r="AJ1843" s="300"/>
      <c r="AK1843" s="300"/>
      <c r="AL1843" s="300"/>
      <c r="AM1843" s="300"/>
      <c r="AN1843" s="300"/>
      <c r="AO1843" s="300"/>
      <c r="AP1843" s="300"/>
      <c r="AQ1843" s="300"/>
      <c r="AR1843" s="300"/>
      <c r="AS1843" s="300"/>
      <c r="AT1843" s="300"/>
      <c r="AU1843" s="300"/>
      <c r="AV1843" s="300"/>
      <c r="AW1843" s="300"/>
      <c r="AX1843" s="300"/>
      <c r="AY1843" s="300"/>
      <c r="AZ1843" s="300"/>
      <c r="BA1843" s="300"/>
      <c r="BB1843" s="300"/>
      <c r="BC1843" s="300"/>
      <c r="BD1843" s="300"/>
      <c r="BE1843" s="300"/>
      <c r="BF1843" s="300"/>
      <c r="BG1843" s="300"/>
      <c r="BH1843" s="300"/>
      <c r="BI1843" s="300"/>
      <c r="BJ1843" s="300"/>
      <c r="BK1843" s="300"/>
      <c r="BL1843" s="300"/>
      <c r="BM1843" s="300"/>
      <c r="BN1843" s="300"/>
      <c r="BO1843" s="300"/>
      <c r="BP1843" s="300"/>
      <c r="BQ1843" s="300"/>
      <c r="BR1843" s="300"/>
      <c r="BS1843" s="300"/>
      <c r="BT1843" s="300"/>
      <c r="BU1843" s="300"/>
      <c r="BV1843" s="300"/>
      <c r="BW1843" s="300"/>
      <c r="BX1843" s="300"/>
      <c r="BY1843" s="300"/>
      <c r="BZ1843" s="300"/>
      <c r="CA1843" s="300"/>
      <c r="CB1843" s="300"/>
      <c r="CC1843" s="300"/>
      <c r="CD1843" s="300"/>
      <c r="CE1843" s="300"/>
      <c r="CF1843" s="300"/>
      <c r="CG1843" s="300"/>
      <c r="CH1843" s="300"/>
      <c r="CI1843" s="300"/>
      <c r="CJ1843" s="300"/>
      <c r="CK1843" s="300"/>
      <c r="CL1843" s="300"/>
      <c r="CM1843" s="300"/>
    </row>
    <row r="1844" spans="1:91" s="245" customFormat="1" x14ac:dyDescent="0.2">
      <c r="A1844" s="299"/>
      <c r="B1844" s="299"/>
      <c r="C1844" s="133"/>
      <c r="D1844" s="134"/>
      <c r="E1844" s="135"/>
      <c r="F1844" s="300"/>
      <c r="G1844" s="300"/>
      <c r="H1844" s="137"/>
      <c r="I1844" s="300"/>
      <c r="J1844" s="138"/>
      <c r="K1844" s="300"/>
      <c r="L1844" s="139"/>
      <c r="M1844" s="300"/>
      <c r="N1844" s="134"/>
      <c r="O1844" s="300"/>
      <c r="P1844" s="300"/>
      <c r="Q1844" s="300"/>
      <c r="R1844" s="300"/>
      <c r="S1844" s="300"/>
      <c r="T1844" s="300"/>
      <c r="U1844" s="300"/>
      <c r="V1844" s="300"/>
      <c r="W1844" s="300"/>
      <c r="X1844" s="300"/>
      <c r="Y1844" s="300"/>
      <c r="Z1844" s="300"/>
      <c r="AA1844" s="300"/>
      <c r="AB1844" s="300"/>
      <c r="AC1844" s="300"/>
      <c r="AD1844" s="300"/>
      <c r="AE1844" s="300"/>
      <c r="AF1844" s="300"/>
      <c r="AG1844" s="300"/>
      <c r="AH1844" s="300"/>
      <c r="AI1844" s="300"/>
      <c r="AJ1844" s="300"/>
      <c r="AK1844" s="300"/>
      <c r="AL1844" s="300"/>
      <c r="AM1844" s="300"/>
      <c r="AN1844" s="300"/>
      <c r="AO1844" s="300"/>
      <c r="AP1844" s="300"/>
      <c r="AQ1844" s="300"/>
      <c r="AR1844" s="300"/>
      <c r="AS1844" s="300"/>
      <c r="AT1844" s="300"/>
      <c r="AU1844" s="300"/>
      <c r="AV1844" s="300"/>
      <c r="AW1844" s="300"/>
      <c r="AX1844" s="300"/>
      <c r="AY1844" s="300"/>
      <c r="AZ1844" s="300"/>
      <c r="BA1844" s="300"/>
      <c r="BB1844" s="300"/>
      <c r="BC1844" s="300"/>
      <c r="BD1844" s="300"/>
      <c r="BE1844" s="300"/>
      <c r="BF1844" s="300"/>
      <c r="BG1844" s="300"/>
      <c r="BH1844" s="300"/>
      <c r="BI1844" s="300"/>
      <c r="BJ1844" s="300"/>
      <c r="BK1844" s="300"/>
      <c r="BL1844" s="300"/>
      <c r="BM1844" s="300"/>
      <c r="BN1844" s="300"/>
      <c r="BO1844" s="300"/>
      <c r="BP1844" s="300"/>
      <c r="BQ1844" s="300"/>
      <c r="BR1844" s="300"/>
      <c r="BS1844" s="300"/>
      <c r="BT1844" s="300"/>
      <c r="BU1844" s="300"/>
      <c r="BV1844" s="300"/>
      <c r="BW1844" s="300"/>
      <c r="BX1844" s="300"/>
      <c r="BY1844" s="300"/>
      <c r="BZ1844" s="300"/>
      <c r="CA1844" s="300"/>
      <c r="CB1844" s="300"/>
      <c r="CC1844" s="300"/>
      <c r="CD1844" s="300"/>
      <c r="CE1844" s="300"/>
      <c r="CF1844" s="300"/>
      <c r="CG1844" s="300"/>
      <c r="CH1844" s="300"/>
      <c r="CI1844" s="300"/>
      <c r="CJ1844" s="300"/>
      <c r="CK1844" s="300"/>
      <c r="CL1844" s="300"/>
      <c r="CM1844" s="300"/>
    </row>
    <row r="1845" spans="1:91" s="245" customFormat="1" x14ac:dyDescent="0.2">
      <c r="A1845" s="299"/>
      <c r="B1845" s="299"/>
      <c r="C1845" s="133"/>
      <c r="D1845" s="134"/>
      <c r="E1845" s="135"/>
      <c r="F1845" s="300"/>
      <c r="G1845" s="300"/>
      <c r="H1845" s="137"/>
      <c r="I1845" s="300"/>
      <c r="J1845" s="138"/>
      <c r="K1845" s="300"/>
      <c r="L1845" s="139"/>
      <c r="M1845" s="300"/>
      <c r="N1845" s="134"/>
      <c r="O1845" s="300"/>
      <c r="P1845" s="300"/>
      <c r="Q1845" s="300"/>
      <c r="R1845" s="300"/>
      <c r="S1845" s="300"/>
      <c r="T1845" s="300"/>
      <c r="U1845" s="300"/>
      <c r="V1845" s="300"/>
      <c r="W1845" s="300"/>
      <c r="X1845" s="300"/>
      <c r="Y1845" s="300"/>
      <c r="Z1845" s="300"/>
      <c r="AA1845" s="300"/>
      <c r="AB1845" s="300"/>
      <c r="AC1845" s="300"/>
      <c r="AD1845" s="300"/>
      <c r="AE1845" s="300"/>
      <c r="AF1845" s="300"/>
      <c r="AG1845" s="300"/>
      <c r="AH1845" s="300"/>
      <c r="AI1845" s="300"/>
      <c r="AJ1845" s="300"/>
      <c r="AK1845" s="300"/>
      <c r="AL1845" s="300"/>
      <c r="AM1845" s="300"/>
      <c r="AN1845" s="300"/>
      <c r="AO1845" s="300"/>
      <c r="AP1845" s="300"/>
      <c r="AQ1845" s="300"/>
      <c r="AR1845" s="300"/>
      <c r="AS1845" s="300"/>
      <c r="AT1845" s="300"/>
      <c r="AU1845" s="300"/>
      <c r="AV1845" s="300"/>
      <c r="AW1845" s="300"/>
      <c r="AX1845" s="300"/>
      <c r="AY1845" s="300"/>
      <c r="AZ1845" s="300"/>
      <c r="BA1845" s="300"/>
      <c r="BB1845" s="300"/>
      <c r="BC1845" s="300"/>
      <c r="BD1845" s="300"/>
      <c r="BE1845" s="300"/>
      <c r="BF1845" s="300"/>
      <c r="BG1845" s="300"/>
      <c r="BH1845" s="300"/>
      <c r="BI1845" s="300"/>
      <c r="BJ1845" s="300"/>
      <c r="BK1845" s="300"/>
      <c r="BL1845" s="300"/>
      <c r="BM1845" s="300"/>
      <c r="BN1845" s="300"/>
      <c r="BO1845" s="300"/>
      <c r="BP1845" s="300"/>
      <c r="BQ1845" s="300"/>
      <c r="BR1845" s="300"/>
      <c r="BS1845" s="300"/>
      <c r="BT1845" s="300"/>
      <c r="BU1845" s="300"/>
      <c r="BV1845" s="300"/>
      <c r="BW1845" s="300"/>
      <c r="BX1845" s="300"/>
      <c r="BY1845" s="300"/>
      <c r="BZ1845" s="300"/>
      <c r="CA1845" s="300"/>
      <c r="CB1845" s="300"/>
      <c r="CC1845" s="300"/>
      <c r="CD1845" s="300"/>
      <c r="CE1845" s="300"/>
      <c r="CF1845" s="300"/>
      <c r="CG1845" s="300"/>
      <c r="CH1845" s="300"/>
      <c r="CI1845" s="300"/>
      <c r="CJ1845" s="300"/>
      <c r="CK1845" s="300"/>
      <c r="CL1845" s="300"/>
      <c r="CM1845" s="300"/>
    </row>
    <row r="1846" spans="1:91" s="245" customFormat="1" x14ac:dyDescent="0.2">
      <c r="A1846" s="299"/>
      <c r="B1846" s="299"/>
      <c r="C1846" s="133"/>
      <c r="D1846" s="134"/>
      <c r="E1846" s="135"/>
      <c r="F1846" s="300"/>
      <c r="G1846" s="300"/>
      <c r="H1846" s="137"/>
      <c r="I1846" s="300"/>
      <c r="J1846" s="138"/>
      <c r="K1846" s="300"/>
      <c r="L1846" s="139"/>
      <c r="M1846" s="300"/>
      <c r="N1846" s="134"/>
      <c r="O1846" s="300"/>
      <c r="P1846" s="300"/>
      <c r="Q1846" s="300"/>
      <c r="R1846" s="300"/>
      <c r="S1846" s="300"/>
      <c r="T1846" s="300"/>
      <c r="U1846" s="300"/>
      <c r="V1846" s="300"/>
      <c r="W1846" s="300"/>
      <c r="X1846" s="300"/>
      <c r="Y1846" s="300"/>
      <c r="Z1846" s="300"/>
      <c r="AA1846" s="300"/>
      <c r="AB1846" s="300"/>
      <c r="AC1846" s="300"/>
      <c r="AD1846" s="300"/>
      <c r="AE1846" s="300"/>
      <c r="AF1846" s="300"/>
      <c r="AG1846" s="300"/>
      <c r="AH1846" s="300"/>
      <c r="AI1846" s="300"/>
      <c r="AJ1846" s="300"/>
      <c r="AK1846" s="300"/>
      <c r="AL1846" s="300"/>
      <c r="AM1846" s="300"/>
      <c r="AN1846" s="300"/>
      <c r="AO1846" s="300"/>
      <c r="AP1846" s="300"/>
      <c r="AQ1846" s="300"/>
      <c r="AR1846" s="300"/>
      <c r="AS1846" s="300"/>
      <c r="AT1846" s="300"/>
      <c r="AU1846" s="300"/>
      <c r="AV1846" s="300"/>
      <c r="AW1846" s="300"/>
      <c r="AX1846" s="300"/>
      <c r="AY1846" s="300"/>
      <c r="AZ1846" s="300"/>
      <c r="BA1846" s="300"/>
      <c r="BB1846" s="300"/>
      <c r="BC1846" s="300"/>
      <c r="BD1846" s="300"/>
      <c r="BE1846" s="300"/>
      <c r="BF1846" s="300"/>
      <c r="BG1846" s="300"/>
      <c r="BH1846" s="300"/>
      <c r="BI1846" s="300"/>
      <c r="BJ1846" s="300"/>
      <c r="BK1846" s="300"/>
      <c r="BL1846" s="300"/>
      <c r="BM1846" s="300"/>
      <c r="BN1846" s="300"/>
      <c r="BO1846" s="300"/>
      <c r="BP1846" s="300"/>
      <c r="BQ1846" s="300"/>
      <c r="BR1846" s="300"/>
      <c r="BS1846" s="300"/>
      <c r="BT1846" s="300"/>
      <c r="BU1846" s="300"/>
      <c r="BV1846" s="300"/>
      <c r="BW1846" s="300"/>
      <c r="BX1846" s="300"/>
      <c r="BY1846" s="300"/>
      <c r="BZ1846" s="300"/>
      <c r="CA1846" s="300"/>
      <c r="CB1846" s="300"/>
      <c r="CC1846" s="300"/>
      <c r="CD1846" s="300"/>
      <c r="CE1846" s="300"/>
      <c r="CF1846" s="300"/>
      <c r="CG1846" s="300"/>
      <c r="CH1846" s="300"/>
      <c r="CI1846" s="300"/>
      <c r="CJ1846" s="300"/>
      <c r="CK1846" s="300"/>
      <c r="CL1846" s="300"/>
      <c r="CM1846" s="300"/>
    </row>
    <row r="1847" spans="1:91" s="245" customFormat="1" x14ac:dyDescent="0.2">
      <c r="A1847" s="299"/>
      <c r="B1847" s="299"/>
      <c r="C1847" s="133"/>
      <c r="D1847" s="134"/>
      <c r="E1847" s="135"/>
      <c r="F1847" s="300"/>
      <c r="G1847" s="300"/>
      <c r="H1847" s="137"/>
      <c r="I1847" s="300"/>
      <c r="J1847" s="138"/>
      <c r="K1847" s="300"/>
      <c r="L1847" s="139"/>
      <c r="M1847" s="300"/>
      <c r="N1847" s="134"/>
      <c r="O1847" s="300"/>
      <c r="P1847" s="300"/>
      <c r="Q1847" s="300"/>
      <c r="R1847" s="300"/>
      <c r="S1847" s="300"/>
      <c r="T1847" s="300"/>
      <c r="U1847" s="300"/>
      <c r="V1847" s="300"/>
      <c r="W1847" s="300"/>
      <c r="X1847" s="300"/>
      <c r="Y1847" s="300"/>
      <c r="Z1847" s="300"/>
      <c r="AA1847" s="300"/>
      <c r="AB1847" s="300"/>
      <c r="AC1847" s="300"/>
      <c r="AD1847" s="300"/>
      <c r="AE1847" s="300"/>
      <c r="AF1847" s="300"/>
      <c r="AG1847" s="300"/>
      <c r="AH1847" s="300"/>
      <c r="AI1847" s="300"/>
      <c r="AJ1847" s="300"/>
      <c r="AK1847" s="300"/>
      <c r="AL1847" s="300"/>
      <c r="AM1847" s="300"/>
      <c r="AN1847" s="300"/>
      <c r="AO1847" s="300"/>
      <c r="AP1847" s="300"/>
      <c r="AQ1847" s="300"/>
      <c r="AR1847" s="300"/>
      <c r="AS1847" s="300"/>
      <c r="AT1847" s="300"/>
      <c r="AU1847" s="300"/>
      <c r="AV1847" s="300"/>
      <c r="AW1847" s="300"/>
      <c r="AX1847" s="300"/>
      <c r="AY1847" s="300"/>
      <c r="AZ1847" s="300"/>
      <c r="BA1847" s="300"/>
      <c r="BB1847" s="300"/>
      <c r="BC1847" s="300"/>
      <c r="BD1847" s="300"/>
      <c r="BE1847" s="300"/>
      <c r="BF1847" s="300"/>
      <c r="BG1847" s="300"/>
      <c r="BH1847" s="300"/>
      <c r="BI1847" s="300"/>
      <c r="BJ1847" s="300"/>
      <c r="BK1847" s="300"/>
      <c r="BL1847" s="300"/>
      <c r="BM1847" s="300"/>
      <c r="BN1847" s="300"/>
      <c r="BO1847" s="300"/>
      <c r="BP1847" s="300"/>
      <c r="BQ1847" s="300"/>
      <c r="BR1847" s="300"/>
      <c r="BS1847" s="300"/>
      <c r="BT1847" s="300"/>
      <c r="BU1847" s="300"/>
      <c r="BV1847" s="300"/>
      <c r="BW1847" s="300"/>
      <c r="BX1847" s="300"/>
      <c r="BY1847" s="300"/>
      <c r="BZ1847" s="300"/>
      <c r="CA1847" s="300"/>
      <c r="CB1847" s="300"/>
      <c r="CC1847" s="300"/>
      <c r="CD1847" s="300"/>
      <c r="CE1847" s="300"/>
      <c r="CF1847" s="300"/>
      <c r="CG1847" s="300"/>
      <c r="CH1847" s="300"/>
      <c r="CI1847" s="300"/>
      <c r="CJ1847" s="300"/>
      <c r="CK1847" s="300"/>
      <c r="CL1847" s="300"/>
      <c r="CM1847" s="300"/>
    </row>
    <row r="1848" spans="1:91" s="245" customFormat="1" x14ac:dyDescent="0.2">
      <c r="A1848" s="299"/>
      <c r="B1848" s="299"/>
      <c r="C1848" s="133"/>
      <c r="D1848" s="134"/>
      <c r="E1848" s="135"/>
      <c r="F1848" s="300"/>
      <c r="G1848" s="300"/>
      <c r="H1848" s="137"/>
      <c r="I1848" s="300"/>
      <c r="J1848" s="138"/>
      <c r="K1848" s="300"/>
      <c r="L1848" s="139"/>
      <c r="M1848" s="300"/>
      <c r="N1848" s="134"/>
      <c r="O1848" s="300"/>
      <c r="P1848" s="300"/>
      <c r="Q1848" s="300"/>
      <c r="R1848" s="300"/>
      <c r="S1848" s="300"/>
      <c r="T1848" s="300"/>
      <c r="U1848" s="300"/>
      <c r="V1848" s="300"/>
      <c r="W1848" s="300"/>
      <c r="X1848" s="300"/>
      <c r="Y1848" s="300"/>
      <c r="Z1848" s="300"/>
      <c r="AA1848" s="300"/>
      <c r="AB1848" s="300"/>
      <c r="AC1848" s="300"/>
      <c r="AD1848" s="300"/>
      <c r="AE1848" s="300"/>
      <c r="AF1848" s="300"/>
      <c r="AG1848" s="300"/>
      <c r="AH1848" s="300"/>
      <c r="AI1848" s="300"/>
      <c r="AJ1848" s="300"/>
      <c r="AK1848" s="300"/>
      <c r="AL1848" s="300"/>
      <c r="AM1848" s="300"/>
      <c r="AN1848" s="300"/>
      <c r="AO1848" s="300"/>
      <c r="AP1848" s="300"/>
      <c r="AQ1848" s="300"/>
      <c r="AR1848" s="300"/>
      <c r="AS1848" s="300"/>
      <c r="AT1848" s="300"/>
      <c r="AU1848" s="300"/>
      <c r="AV1848" s="300"/>
      <c r="AW1848" s="300"/>
      <c r="AX1848" s="300"/>
      <c r="AY1848" s="300"/>
      <c r="AZ1848" s="300"/>
      <c r="BA1848" s="300"/>
      <c r="BB1848" s="300"/>
      <c r="BC1848" s="300"/>
      <c r="BD1848" s="300"/>
      <c r="BE1848" s="300"/>
      <c r="BF1848" s="300"/>
      <c r="BG1848" s="300"/>
      <c r="BH1848" s="300"/>
      <c r="BI1848" s="300"/>
      <c r="BJ1848" s="300"/>
      <c r="BK1848" s="300"/>
      <c r="BL1848" s="300"/>
      <c r="BM1848" s="300"/>
      <c r="BN1848" s="300"/>
      <c r="BO1848" s="300"/>
      <c r="BP1848" s="300"/>
      <c r="BQ1848" s="300"/>
      <c r="BR1848" s="300"/>
      <c r="BS1848" s="300"/>
      <c r="BT1848" s="300"/>
      <c r="BU1848" s="300"/>
      <c r="BV1848" s="300"/>
      <c r="BW1848" s="300"/>
      <c r="BX1848" s="300"/>
      <c r="BY1848" s="300"/>
      <c r="BZ1848" s="300"/>
      <c r="CA1848" s="300"/>
      <c r="CB1848" s="300"/>
      <c r="CC1848" s="300"/>
      <c r="CD1848" s="300"/>
      <c r="CE1848" s="300"/>
      <c r="CF1848" s="300"/>
      <c r="CG1848" s="300"/>
      <c r="CH1848" s="300"/>
      <c r="CI1848" s="300"/>
      <c r="CJ1848" s="300"/>
      <c r="CK1848" s="300"/>
      <c r="CL1848" s="300"/>
      <c r="CM1848" s="300"/>
    </row>
    <row r="1849" spans="1:91" s="245" customFormat="1" x14ac:dyDescent="0.2">
      <c r="A1849" s="299"/>
      <c r="B1849" s="299"/>
      <c r="C1849" s="133"/>
      <c r="D1849" s="134"/>
      <c r="E1849" s="135"/>
      <c r="F1849" s="300"/>
      <c r="G1849" s="300"/>
      <c r="H1849" s="137"/>
      <c r="I1849" s="300"/>
      <c r="J1849" s="138"/>
      <c r="K1849" s="300"/>
      <c r="L1849" s="139"/>
      <c r="M1849" s="300"/>
      <c r="N1849" s="134"/>
      <c r="O1849" s="300"/>
      <c r="P1849" s="300"/>
      <c r="Q1849" s="152"/>
      <c r="R1849" s="300"/>
      <c r="S1849" s="300"/>
      <c r="T1849" s="300"/>
      <c r="U1849" s="300"/>
      <c r="V1849" s="300"/>
      <c r="W1849" s="300"/>
      <c r="X1849" s="300"/>
      <c r="Y1849" s="300"/>
      <c r="Z1849" s="300"/>
      <c r="AA1849" s="300"/>
      <c r="AB1849" s="300"/>
      <c r="AC1849" s="300"/>
      <c r="AD1849" s="300"/>
      <c r="AE1849" s="300"/>
      <c r="AF1849" s="300"/>
      <c r="AG1849" s="300"/>
      <c r="AH1849" s="300"/>
      <c r="AI1849" s="300"/>
      <c r="AJ1849" s="300"/>
      <c r="AK1849" s="300"/>
      <c r="AL1849" s="300"/>
      <c r="AM1849" s="300"/>
      <c r="AN1849" s="300"/>
      <c r="AO1849" s="300"/>
      <c r="AP1849" s="300"/>
      <c r="AQ1849" s="300"/>
      <c r="AR1849" s="300"/>
      <c r="AS1849" s="300"/>
      <c r="AT1849" s="300"/>
      <c r="AU1849" s="300"/>
      <c r="AV1849" s="300"/>
      <c r="AW1849" s="300"/>
      <c r="AX1849" s="300"/>
      <c r="AY1849" s="300"/>
      <c r="AZ1849" s="300"/>
      <c r="BA1849" s="300"/>
      <c r="BB1849" s="300"/>
      <c r="BC1849" s="300"/>
      <c r="BD1849" s="300"/>
      <c r="BE1849" s="300"/>
      <c r="BF1849" s="300"/>
      <c r="BG1849" s="300"/>
      <c r="BH1849" s="300"/>
      <c r="BI1849" s="300"/>
      <c r="BJ1849" s="300"/>
      <c r="BK1849" s="300"/>
      <c r="BL1849" s="300"/>
      <c r="BM1849" s="300"/>
      <c r="BN1849" s="300"/>
      <c r="BO1849" s="300"/>
      <c r="BP1849" s="300"/>
      <c r="BQ1849" s="300"/>
      <c r="BR1849" s="300"/>
      <c r="BS1849" s="300"/>
      <c r="BT1849" s="300"/>
      <c r="BU1849" s="300"/>
      <c r="BV1849" s="300"/>
      <c r="BW1849" s="300"/>
      <c r="BX1849" s="300"/>
      <c r="BY1849" s="300"/>
      <c r="BZ1849" s="300"/>
      <c r="CA1849" s="300"/>
      <c r="CB1849" s="300"/>
      <c r="CC1849" s="300"/>
      <c r="CD1849" s="300"/>
      <c r="CE1849" s="300"/>
      <c r="CF1849" s="300"/>
      <c r="CG1849" s="300"/>
      <c r="CH1849" s="300"/>
      <c r="CI1849" s="300"/>
      <c r="CJ1849" s="300"/>
      <c r="CK1849" s="300"/>
      <c r="CL1849" s="300"/>
      <c r="CM1849" s="300"/>
    </row>
    <row r="1850" spans="1:91" s="245" customFormat="1" x14ac:dyDescent="0.2">
      <c r="A1850" s="299"/>
      <c r="B1850" s="299"/>
      <c r="C1850" s="133"/>
      <c r="D1850" s="134"/>
      <c r="E1850" s="135"/>
      <c r="F1850" s="300"/>
      <c r="G1850" s="300"/>
      <c r="H1850" s="137"/>
      <c r="I1850" s="300"/>
      <c r="J1850" s="138"/>
      <c r="K1850" s="300"/>
      <c r="L1850" s="139"/>
      <c r="M1850" s="300"/>
      <c r="N1850" s="134"/>
      <c r="O1850" s="300"/>
      <c r="P1850" s="300"/>
      <c r="Q1850" s="300"/>
      <c r="R1850" s="300"/>
      <c r="S1850" s="300"/>
      <c r="T1850" s="300"/>
      <c r="U1850" s="300"/>
      <c r="V1850" s="300"/>
      <c r="W1850" s="300"/>
      <c r="X1850" s="300"/>
      <c r="Y1850" s="300"/>
      <c r="Z1850" s="300"/>
      <c r="AA1850" s="300"/>
      <c r="AB1850" s="300"/>
      <c r="AC1850" s="300"/>
      <c r="AD1850" s="300"/>
      <c r="AE1850" s="300"/>
      <c r="AF1850" s="300"/>
      <c r="AG1850" s="300"/>
      <c r="AH1850" s="300"/>
      <c r="AI1850" s="300"/>
      <c r="AJ1850" s="300"/>
      <c r="AK1850" s="300"/>
      <c r="AL1850" s="300"/>
      <c r="AM1850" s="300"/>
      <c r="AN1850" s="300"/>
      <c r="AO1850" s="300"/>
      <c r="AP1850" s="300"/>
      <c r="AQ1850" s="300"/>
      <c r="AR1850" s="300"/>
      <c r="AS1850" s="300"/>
      <c r="AT1850" s="300"/>
      <c r="AU1850" s="300"/>
      <c r="AV1850" s="300"/>
      <c r="AW1850" s="300"/>
      <c r="AX1850" s="300"/>
      <c r="AY1850" s="300"/>
      <c r="AZ1850" s="300"/>
      <c r="BA1850" s="300"/>
      <c r="BB1850" s="300"/>
      <c r="BC1850" s="300"/>
      <c r="BD1850" s="300"/>
      <c r="BE1850" s="300"/>
      <c r="BF1850" s="300"/>
      <c r="BG1850" s="300"/>
      <c r="BH1850" s="300"/>
      <c r="BI1850" s="300"/>
      <c r="BJ1850" s="300"/>
      <c r="BK1850" s="300"/>
      <c r="BL1850" s="300"/>
      <c r="BM1850" s="300"/>
      <c r="BN1850" s="300"/>
      <c r="BO1850" s="300"/>
      <c r="BP1850" s="300"/>
      <c r="BQ1850" s="300"/>
      <c r="BR1850" s="300"/>
      <c r="BS1850" s="300"/>
      <c r="BT1850" s="300"/>
      <c r="BU1850" s="300"/>
      <c r="BV1850" s="300"/>
      <c r="BW1850" s="300"/>
      <c r="BX1850" s="300"/>
      <c r="BY1850" s="300"/>
      <c r="BZ1850" s="300"/>
      <c r="CA1850" s="300"/>
      <c r="CB1850" s="300"/>
      <c r="CC1850" s="300"/>
      <c r="CD1850" s="300"/>
      <c r="CE1850" s="300"/>
      <c r="CF1850" s="300"/>
      <c r="CG1850" s="300"/>
      <c r="CH1850" s="300"/>
      <c r="CI1850" s="300"/>
      <c r="CJ1850" s="300"/>
      <c r="CK1850" s="300"/>
      <c r="CL1850" s="300"/>
      <c r="CM1850" s="300"/>
    </row>
    <row r="1851" spans="1:91" s="245" customFormat="1" x14ac:dyDescent="0.2">
      <c r="A1851" s="299"/>
      <c r="B1851" s="299"/>
      <c r="C1851" s="133"/>
      <c r="D1851" s="134"/>
      <c r="E1851" s="135"/>
      <c r="F1851" s="300"/>
      <c r="G1851" s="300"/>
      <c r="H1851" s="137"/>
      <c r="I1851" s="300"/>
      <c r="J1851" s="138"/>
      <c r="K1851" s="300"/>
      <c r="L1851" s="139"/>
      <c r="M1851" s="300"/>
      <c r="N1851" s="134"/>
      <c r="O1851" s="300"/>
      <c r="P1851" s="300"/>
      <c r="Q1851" s="300"/>
      <c r="R1851" s="300"/>
      <c r="S1851" s="300"/>
      <c r="T1851" s="300"/>
      <c r="U1851" s="300"/>
      <c r="V1851" s="300"/>
      <c r="W1851" s="300"/>
      <c r="X1851" s="300"/>
      <c r="Y1851" s="300"/>
      <c r="Z1851" s="300"/>
      <c r="AA1851" s="300"/>
      <c r="AB1851" s="300"/>
      <c r="AC1851" s="300"/>
      <c r="AD1851" s="300"/>
      <c r="AE1851" s="300"/>
      <c r="AF1851" s="300"/>
      <c r="AG1851" s="300"/>
      <c r="AH1851" s="300"/>
      <c r="AI1851" s="300"/>
      <c r="AJ1851" s="300"/>
      <c r="AK1851" s="300"/>
      <c r="AL1851" s="300"/>
      <c r="AM1851" s="300"/>
      <c r="AN1851" s="300"/>
      <c r="AO1851" s="300"/>
      <c r="AP1851" s="300"/>
      <c r="AQ1851" s="300"/>
      <c r="AR1851" s="300"/>
      <c r="AS1851" s="300"/>
      <c r="AT1851" s="300"/>
      <c r="AU1851" s="300"/>
      <c r="AV1851" s="300"/>
      <c r="AW1851" s="300"/>
      <c r="AX1851" s="300"/>
      <c r="AY1851" s="300"/>
      <c r="AZ1851" s="300"/>
      <c r="BA1851" s="300"/>
      <c r="BB1851" s="300"/>
      <c r="BC1851" s="300"/>
      <c r="BD1851" s="300"/>
      <c r="BE1851" s="300"/>
      <c r="BF1851" s="300"/>
      <c r="BG1851" s="300"/>
      <c r="BH1851" s="300"/>
      <c r="BI1851" s="300"/>
      <c r="BJ1851" s="300"/>
      <c r="BK1851" s="300"/>
      <c r="BL1851" s="300"/>
      <c r="BM1851" s="300"/>
      <c r="BN1851" s="300"/>
      <c r="BO1851" s="300"/>
      <c r="BP1851" s="300"/>
      <c r="BQ1851" s="300"/>
      <c r="BR1851" s="300"/>
      <c r="BS1851" s="300"/>
      <c r="BT1851" s="300"/>
      <c r="BU1851" s="300"/>
      <c r="BV1851" s="300"/>
      <c r="BW1851" s="300"/>
      <c r="BX1851" s="300"/>
      <c r="BY1851" s="300"/>
      <c r="BZ1851" s="300"/>
      <c r="CA1851" s="300"/>
      <c r="CB1851" s="300"/>
      <c r="CC1851" s="300"/>
      <c r="CD1851" s="300"/>
      <c r="CE1851" s="300"/>
      <c r="CF1851" s="300"/>
      <c r="CG1851" s="300"/>
      <c r="CH1851" s="300"/>
      <c r="CI1851" s="300"/>
      <c r="CJ1851" s="300"/>
      <c r="CK1851" s="300"/>
      <c r="CL1851" s="300"/>
      <c r="CM1851" s="300"/>
    </row>
    <row r="1852" spans="1:91" s="245" customFormat="1" x14ac:dyDescent="0.2">
      <c r="A1852" s="299"/>
      <c r="B1852" s="299"/>
      <c r="C1852" s="133"/>
      <c r="D1852" s="134"/>
      <c r="E1852" s="135"/>
      <c r="F1852" s="300"/>
      <c r="G1852" s="300"/>
      <c r="H1852" s="137"/>
      <c r="I1852" s="300"/>
      <c r="J1852" s="138"/>
      <c r="K1852" s="300"/>
      <c r="L1852" s="139"/>
      <c r="M1852" s="300"/>
      <c r="N1852" s="134"/>
      <c r="O1852" s="300"/>
      <c r="P1852" s="300"/>
      <c r="Q1852" s="300"/>
      <c r="R1852" s="300"/>
      <c r="S1852" s="300"/>
      <c r="T1852" s="300"/>
      <c r="U1852" s="300"/>
      <c r="V1852" s="300"/>
      <c r="W1852" s="300"/>
      <c r="X1852" s="300"/>
      <c r="Y1852" s="300"/>
      <c r="Z1852" s="300"/>
      <c r="AA1852" s="300"/>
      <c r="AB1852" s="300"/>
      <c r="AC1852" s="300"/>
      <c r="AD1852" s="300"/>
      <c r="AE1852" s="300"/>
      <c r="AF1852" s="300"/>
      <c r="AG1852" s="300"/>
      <c r="AH1852" s="300"/>
      <c r="AI1852" s="300"/>
      <c r="AJ1852" s="300"/>
      <c r="AK1852" s="300"/>
      <c r="AL1852" s="300"/>
      <c r="AM1852" s="300"/>
      <c r="AN1852" s="300"/>
      <c r="AO1852" s="300"/>
      <c r="AP1852" s="300"/>
      <c r="AQ1852" s="300"/>
      <c r="AR1852" s="300"/>
      <c r="AS1852" s="300"/>
      <c r="AT1852" s="300"/>
      <c r="AU1852" s="300"/>
      <c r="AV1852" s="300"/>
      <c r="AW1852" s="300"/>
      <c r="AX1852" s="300"/>
      <c r="AY1852" s="300"/>
      <c r="AZ1852" s="300"/>
      <c r="BA1852" s="300"/>
      <c r="BB1852" s="300"/>
      <c r="BC1852" s="300"/>
      <c r="BD1852" s="300"/>
      <c r="BE1852" s="300"/>
      <c r="BF1852" s="300"/>
      <c r="BG1852" s="300"/>
      <c r="BH1852" s="300"/>
      <c r="BI1852" s="300"/>
      <c r="BJ1852" s="300"/>
      <c r="BK1852" s="300"/>
      <c r="BL1852" s="300"/>
      <c r="BM1852" s="300"/>
      <c r="BN1852" s="300"/>
      <c r="BO1852" s="300"/>
      <c r="BP1852" s="300"/>
      <c r="BQ1852" s="300"/>
      <c r="BR1852" s="300"/>
      <c r="BS1852" s="300"/>
      <c r="BT1852" s="300"/>
      <c r="BU1852" s="300"/>
      <c r="BV1852" s="300"/>
      <c r="BW1852" s="300"/>
      <c r="BX1852" s="300"/>
      <c r="BY1852" s="300"/>
      <c r="BZ1852" s="300"/>
      <c r="CA1852" s="300"/>
      <c r="CB1852" s="300"/>
      <c r="CC1852" s="300"/>
      <c r="CD1852" s="300"/>
      <c r="CE1852" s="300"/>
      <c r="CF1852" s="300"/>
      <c r="CG1852" s="300"/>
      <c r="CH1852" s="300"/>
      <c r="CI1852" s="300"/>
      <c r="CJ1852" s="300"/>
      <c r="CK1852" s="300"/>
      <c r="CL1852" s="300"/>
      <c r="CM1852" s="300"/>
    </row>
    <row r="1853" spans="1:91" s="245" customFormat="1" x14ac:dyDescent="0.2">
      <c r="A1853" s="299"/>
      <c r="B1853" s="299"/>
      <c r="C1853" s="133"/>
      <c r="D1853" s="134"/>
      <c r="E1853" s="135"/>
      <c r="F1853" s="300"/>
      <c r="G1853" s="300"/>
      <c r="H1853" s="137"/>
      <c r="I1853" s="300"/>
      <c r="J1853" s="138"/>
      <c r="K1853" s="300"/>
      <c r="L1853" s="139"/>
      <c r="M1853" s="300"/>
      <c r="N1853" s="134"/>
      <c r="O1853" s="300"/>
      <c r="P1853" s="300"/>
      <c r="Q1853" s="300"/>
      <c r="R1853" s="300"/>
      <c r="S1853" s="300"/>
      <c r="T1853" s="300"/>
      <c r="U1853" s="300"/>
      <c r="V1853" s="300"/>
      <c r="W1853" s="300"/>
      <c r="X1853" s="300"/>
      <c r="Y1853" s="300"/>
      <c r="Z1853" s="300"/>
      <c r="AA1853" s="300"/>
      <c r="AB1853" s="300"/>
      <c r="AC1853" s="300"/>
      <c r="AD1853" s="300"/>
      <c r="AE1853" s="300"/>
      <c r="AF1853" s="300"/>
      <c r="AG1853" s="300"/>
      <c r="AH1853" s="300"/>
      <c r="AI1853" s="300"/>
      <c r="AJ1853" s="300"/>
      <c r="AK1853" s="300"/>
      <c r="AL1853" s="300"/>
      <c r="AM1853" s="300"/>
      <c r="AN1853" s="300"/>
      <c r="AO1853" s="300"/>
      <c r="AP1853" s="300"/>
      <c r="AQ1853" s="300"/>
      <c r="AR1853" s="300"/>
      <c r="AS1853" s="300"/>
      <c r="AT1853" s="300"/>
      <c r="AU1853" s="300"/>
      <c r="AV1853" s="300"/>
      <c r="AW1853" s="300"/>
      <c r="AX1853" s="300"/>
      <c r="AY1853" s="300"/>
      <c r="AZ1853" s="300"/>
      <c r="BA1853" s="300"/>
      <c r="BB1853" s="300"/>
      <c r="BC1853" s="300"/>
      <c r="BD1853" s="300"/>
      <c r="BE1853" s="300"/>
      <c r="BF1853" s="300"/>
      <c r="BG1853" s="300"/>
      <c r="BH1853" s="300"/>
      <c r="BI1853" s="300"/>
      <c r="BJ1853" s="300"/>
      <c r="BK1853" s="300"/>
      <c r="BL1853" s="300"/>
      <c r="BM1853" s="300"/>
      <c r="BN1853" s="300"/>
      <c r="BO1853" s="300"/>
      <c r="BP1853" s="300"/>
      <c r="BQ1853" s="300"/>
      <c r="BR1853" s="300"/>
      <c r="BS1853" s="300"/>
      <c r="BT1853" s="300"/>
      <c r="BU1853" s="300"/>
      <c r="BV1853" s="300"/>
      <c r="BW1853" s="300"/>
      <c r="BX1853" s="300"/>
      <c r="BY1853" s="300"/>
      <c r="BZ1853" s="300"/>
      <c r="CA1853" s="300"/>
      <c r="CB1853" s="300"/>
      <c r="CC1853" s="300"/>
      <c r="CD1853" s="300"/>
      <c r="CE1853" s="300"/>
      <c r="CF1853" s="300"/>
      <c r="CG1853" s="300"/>
      <c r="CH1853" s="300"/>
      <c r="CI1853" s="300"/>
      <c r="CJ1853" s="300"/>
      <c r="CK1853" s="300"/>
      <c r="CL1853" s="300"/>
      <c r="CM1853" s="300"/>
    </row>
    <row r="1854" spans="1:91" s="245" customFormat="1" x14ac:dyDescent="0.2">
      <c r="A1854" s="299"/>
      <c r="B1854" s="299"/>
      <c r="C1854" s="133"/>
      <c r="D1854" s="134"/>
      <c r="E1854" s="135"/>
      <c r="F1854" s="300"/>
      <c r="G1854" s="300"/>
      <c r="H1854" s="137"/>
      <c r="I1854" s="300"/>
      <c r="J1854" s="138"/>
      <c r="K1854" s="300"/>
      <c r="L1854" s="139"/>
      <c r="M1854" s="300"/>
      <c r="N1854" s="134"/>
      <c r="O1854" s="300"/>
      <c r="P1854" s="300"/>
      <c r="Q1854" s="300"/>
      <c r="R1854" s="300"/>
      <c r="S1854" s="300"/>
      <c r="T1854" s="300"/>
      <c r="U1854" s="300"/>
      <c r="V1854" s="300"/>
      <c r="W1854" s="300"/>
      <c r="X1854" s="300"/>
      <c r="Y1854" s="300"/>
      <c r="Z1854" s="300"/>
      <c r="AA1854" s="300"/>
      <c r="AB1854" s="300"/>
      <c r="AC1854" s="300"/>
      <c r="AD1854" s="300"/>
      <c r="AE1854" s="300"/>
      <c r="AF1854" s="300"/>
      <c r="AG1854" s="300"/>
      <c r="AH1854" s="300"/>
      <c r="AI1854" s="300"/>
      <c r="AJ1854" s="300"/>
      <c r="AK1854" s="300"/>
      <c r="AL1854" s="300"/>
      <c r="AM1854" s="300"/>
      <c r="AN1854" s="300"/>
      <c r="AO1854" s="300"/>
      <c r="AP1854" s="300"/>
      <c r="AQ1854" s="300"/>
      <c r="AR1854" s="300"/>
      <c r="AS1854" s="300"/>
      <c r="AT1854" s="300"/>
      <c r="AU1854" s="300"/>
      <c r="AV1854" s="300"/>
      <c r="AW1854" s="300"/>
      <c r="AX1854" s="300"/>
      <c r="AY1854" s="300"/>
      <c r="AZ1854" s="300"/>
      <c r="BA1854" s="300"/>
      <c r="BB1854" s="300"/>
      <c r="BC1854" s="300"/>
      <c r="BD1854" s="300"/>
      <c r="BE1854" s="300"/>
      <c r="BF1854" s="300"/>
      <c r="BG1854" s="300"/>
      <c r="BH1854" s="300"/>
      <c r="BI1854" s="300"/>
      <c r="BJ1854" s="300"/>
      <c r="BK1854" s="300"/>
      <c r="BL1854" s="300"/>
      <c r="BM1854" s="300"/>
      <c r="BN1854" s="300"/>
      <c r="BO1854" s="300"/>
      <c r="BP1854" s="300"/>
      <c r="BQ1854" s="300"/>
      <c r="BR1854" s="300"/>
      <c r="BS1854" s="300"/>
      <c r="BT1854" s="300"/>
      <c r="BU1854" s="300"/>
      <c r="BV1854" s="300"/>
      <c r="BW1854" s="300"/>
      <c r="BX1854" s="300"/>
      <c r="BY1854" s="300"/>
      <c r="BZ1854" s="300"/>
      <c r="CA1854" s="300"/>
      <c r="CB1854" s="300"/>
      <c r="CC1854" s="300"/>
      <c r="CD1854" s="300"/>
      <c r="CE1854" s="300"/>
      <c r="CF1854" s="300"/>
      <c r="CG1854" s="300"/>
      <c r="CH1854" s="300"/>
      <c r="CI1854" s="300"/>
      <c r="CJ1854" s="300"/>
      <c r="CK1854" s="300"/>
      <c r="CL1854" s="300"/>
      <c r="CM1854" s="300"/>
    </row>
    <row r="1855" spans="1:91" s="245" customFormat="1" x14ac:dyDescent="0.2">
      <c r="A1855" s="299"/>
      <c r="B1855" s="291"/>
      <c r="C1855" s="133"/>
      <c r="D1855" s="293"/>
      <c r="E1855" s="135"/>
      <c r="F1855" s="295"/>
      <c r="G1855" s="291"/>
      <c r="H1855" s="291"/>
      <c r="I1855" s="291"/>
      <c r="J1855" s="295"/>
      <c r="K1855" s="291"/>
      <c r="L1855" s="293"/>
      <c r="M1855" s="291"/>
      <c r="N1855" s="293"/>
      <c r="O1855" s="291"/>
      <c r="P1855" s="291"/>
      <c r="Q1855" s="291"/>
      <c r="R1855" s="291"/>
      <c r="S1855" s="291"/>
      <c r="T1855" s="291"/>
      <c r="U1855" s="291"/>
    </row>
    <row r="1856" spans="1:91" s="245" customFormat="1" x14ac:dyDescent="0.2">
      <c r="A1856" s="299"/>
      <c r="B1856" s="299"/>
      <c r="C1856" s="133"/>
      <c r="D1856" s="134"/>
      <c r="E1856" s="135"/>
      <c r="F1856" s="300"/>
      <c r="G1856" s="300"/>
      <c r="H1856" s="137"/>
      <c r="I1856" s="300"/>
      <c r="J1856" s="138"/>
      <c r="K1856" s="300"/>
      <c r="L1856" s="139"/>
      <c r="M1856" s="300"/>
      <c r="N1856" s="134"/>
      <c r="O1856" s="300"/>
      <c r="P1856" s="300"/>
      <c r="Q1856" s="300"/>
      <c r="R1856" s="300"/>
      <c r="S1856" s="300"/>
      <c r="T1856" s="300"/>
      <c r="U1856" s="300"/>
      <c r="V1856" s="300"/>
      <c r="W1856" s="300"/>
      <c r="X1856" s="300"/>
      <c r="Y1856" s="300"/>
      <c r="Z1856" s="300"/>
      <c r="AA1856" s="300"/>
      <c r="AB1856" s="300"/>
      <c r="AC1856" s="300"/>
      <c r="AD1856" s="300"/>
      <c r="AE1856" s="300"/>
      <c r="AF1856" s="300"/>
      <c r="AG1856" s="300"/>
      <c r="AH1856" s="300"/>
      <c r="AI1856" s="300"/>
      <c r="AJ1856" s="300"/>
      <c r="AK1856" s="300"/>
      <c r="AL1856" s="300"/>
      <c r="AM1856" s="300"/>
      <c r="AN1856" s="300"/>
      <c r="AO1856" s="300"/>
      <c r="AP1856" s="300"/>
      <c r="AQ1856" s="300"/>
      <c r="AR1856" s="300"/>
      <c r="AS1856" s="300"/>
      <c r="AT1856" s="300"/>
      <c r="AU1856" s="300"/>
      <c r="AV1856" s="300"/>
      <c r="AW1856" s="300"/>
      <c r="AX1856" s="300"/>
      <c r="AY1856" s="300"/>
      <c r="AZ1856" s="300"/>
      <c r="BA1856" s="300"/>
      <c r="BB1856" s="300"/>
      <c r="BC1856" s="300"/>
      <c r="BD1856" s="300"/>
      <c r="BE1856" s="300"/>
      <c r="BF1856" s="300"/>
      <c r="BG1856" s="300"/>
      <c r="BH1856" s="300"/>
      <c r="BI1856" s="300"/>
      <c r="BJ1856" s="300"/>
      <c r="BK1856" s="300"/>
      <c r="BL1856" s="300"/>
      <c r="BM1856" s="300"/>
      <c r="BN1856" s="300"/>
      <c r="BO1856" s="300"/>
      <c r="BP1856" s="300"/>
      <c r="BQ1856" s="300"/>
      <c r="BR1856" s="300"/>
      <c r="BS1856" s="300"/>
      <c r="BT1856" s="300"/>
      <c r="BU1856" s="300"/>
      <c r="BV1856" s="300"/>
      <c r="BW1856" s="300"/>
      <c r="BX1856" s="300"/>
      <c r="BY1856" s="300"/>
      <c r="BZ1856" s="300"/>
      <c r="CA1856" s="300"/>
      <c r="CB1856" s="300"/>
      <c r="CC1856" s="300"/>
      <c r="CD1856" s="300"/>
      <c r="CE1856" s="300"/>
      <c r="CF1856" s="300"/>
      <c r="CG1856" s="300"/>
      <c r="CH1856" s="300"/>
      <c r="CI1856" s="300"/>
      <c r="CJ1856" s="300"/>
      <c r="CK1856" s="300"/>
      <c r="CL1856" s="300"/>
      <c r="CM1856" s="300"/>
    </row>
    <row r="1857" spans="1:91" s="245" customFormat="1" x14ac:dyDescent="0.2">
      <c r="A1857" s="299"/>
      <c r="B1857" s="299"/>
      <c r="C1857" s="133"/>
      <c r="D1857" s="134"/>
      <c r="E1857" s="135"/>
      <c r="F1857" s="300"/>
      <c r="G1857" s="300"/>
      <c r="H1857" s="137"/>
      <c r="I1857" s="300"/>
      <c r="J1857" s="138"/>
      <c r="K1857" s="300"/>
      <c r="L1857" s="139"/>
      <c r="M1857" s="300"/>
      <c r="N1857" s="134"/>
      <c r="O1857" s="300"/>
      <c r="P1857" s="300"/>
      <c r="Q1857" s="300"/>
      <c r="R1857" s="300"/>
      <c r="S1857" s="300"/>
      <c r="T1857" s="300"/>
      <c r="U1857" s="300"/>
      <c r="V1857" s="300"/>
      <c r="W1857" s="300"/>
      <c r="X1857" s="300"/>
      <c r="Y1857" s="300"/>
      <c r="Z1857" s="300"/>
      <c r="AA1857" s="300"/>
      <c r="AB1857" s="300"/>
      <c r="AC1857" s="300"/>
      <c r="AD1857" s="300"/>
      <c r="AE1857" s="300"/>
      <c r="AF1857" s="300"/>
      <c r="AG1857" s="300"/>
      <c r="AH1857" s="300"/>
      <c r="AI1857" s="300"/>
      <c r="AJ1857" s="300"/>
      <c r="AK1857" s="300"/>
      <c r="AL1857" s="300"/>
      <c r="AM1857" s="300"/>
      <c r="AN1857" s="300"/>
      <c r="AO1857" s="300"/>
      <c r="AP1857" s="300"/>
      <c r="AQ1857" s="300"/>
      <c r="AR1857" s="300"/>
      <c r="AS1857" s="300"/>
      <c r="AT1857" s="300"/>
      <c r="AU1857" s="300"/>
      <c r="AV1857" s="300"/>
      <c r="AW1857" s="300"/>
      <c r="AX1857" s="300"/>
      <c r="AY1857" s="300"/>
      <c r="AZ1857" s="300"/>
      <c r="BA1857" s="300"/>
      <c r="BB1857" s="300"/>
      <c r="BC1857" s="300"/>
      <c r="BD1857" s="300"/>
      <c r="BE1857" s="300"/>
      <c r="BF1857" s="300"/>
      <c r="BG1857" s="300"/>
      <c r="BH1857" s="300"/>
      <c r="BI1857" s="300"/>
      <c r="BJ1857" s="300"/>
      <c r="BK1857" s="300"/>
      <c r="BL1857" s="300"/>
      <c r="BM1857" s="300"/>
      <c r="BN1857" s="300"/>
      <c r="BO1857" s="300"/>
      <c r="BP1857" s="300"/>
      <c r="BQ1857" s="300"/>
      <c r="BR1857" s="300"/>
      <c r="BS1857" s="300"/>
      <c r="BT1857" s="300"/>
      <c r="BU1857" s="300"/>
      <c r="BV1857" s="300"/>
      <c r="BW1857" s="300"/>
      <c r="BX1857" s="300"/>
      <c r="BY1857" s="300"/>
      <c r="BZ1857" s="300"/>
      <c r="CA1857" s="300"/>
      <c r="CB1857" s="300"/>
      <c r="CC1857" s="300"/>
      <c r="CD1857" s="300"/>
      <c r="CE1857" s="300"/>
      <c r="CF1857" s="300"/>
      <c r="CG1857" s="300"/>
      <c r="CH1857" s="300"/>
      <c r="CI1857" s="300"/>
      <c r="CJ1857" s="300"/>
      <c r="CK1857" s="300"/>
      <c r="CL1857" s="300"/>
      <c r="CM1857" s="300"/>
    </row>
    <row r="1858" spans="1:91" s="245" customFormat="1" x14ac:dyDescent="0.2">
      <c r="A1858" s="299"/>
      <c r="B1858" s="299"/>
      <c r="C1858" s="133"/>
      <c r="D1858" s="134"/>
      <c r="E1858" s="135"/>
      <c r="F1858" s="300"/>
      <c r="G1858" s="300"/>
      <c r="H1858" s="137"/>
      <c r="I1858" s="300"/>
      <c r="J1858" s="138"/>
      <c r="K1858" s="300"/>
      <c r="L1858" s="139"/>
      <c r="M1858" s="300"/>
      <c r="N1858" s="134"/>
      <c r="O1858" s="300"/>
      <c r="P1858" s="300"/>
      <c r="Q1858" s="300"/>
      <c r="R1858" s="300"/>
      <c r="S1858" s="300"/>
      <c r="T1858" s="300"/>
      <c r="U1858" s="300"/>
      <c r="V1858" s="300"/>
      <c r="W1858" s="300"/>
      <c r="X1858" s="300"/>
      <c r="Y1858" s="300"/>
      <c r="Z1858" s="300"/>
      <c r="AA1858" s="300"/>
      <c r="AB1858" s="300"/>
      <c r="AC1858" s="300"/>
      <c r="AD1858" s="300"/>
      <c r="AE1858" s="300"/>
      <c r="AF1858" s="300"/>
      <c r="AG1858" s="300"/>
      <c r="AH1858" s="300"/>
      <c r="AI1858" s="300"/>
      <c r="AJ1858" s="300"/>
      <c r="AK1858" s="300"/>
      <c r="AL1858" s="300"/>
      <c r="AM1858" s="300"/>
      <c r="AN1858" s="300"/>
      <c r="AO1858" s="300"/>
      <c r="AP1858" s="300"/>
      <c r="AQ1858" s="300"/>
      <c r="AR1858" s="300"/>
      <c r="AS1858" s="300"/>
      <c r="AT1858" s="300"/>
      <c r="AU1858" s="300"/>
      <c r="AV1858" s="300"/>
      <c r="AW1858" s="300"/>
      <c r="AX1858" s="300"/>
      <c r="AY1858" s="300"/>
      <c r="AZ1858" s="300"/>
      <c r="BA1858" s="300"/>
      <c r="BB1858" s="300"/>
      <c r="BC1858" s="300"/>
      <c r="BD1858" s="300"/>
      <c r="BE1858" s="300"/>
      <c r="BF1858" s="300"/>
      <c r="BG1858" s="300"/>
      <c r="BH1858" s="300"/>
      <c r="BI1858" s="300"/>
      <c r="BJ1858" s="300"/>
      <c r="BK1858" s="300"/>
      <c r="BL1858" s="300"/>
      <c r="BM1858" s="300"/>
      <c r="BN1858" s="300"/>
      <c r="BO1858" s="300"/>
      <c r="BP1858" s="300"/>
      <c r="BQ1858" s="300"/>
      <c r="BR1858" s="300"/>
      <c r="BS1858" s="300"/>
      <c r="BT1858" s="300"/>
      <c r="BU1858" s="300"/>
      <c r="BV1858" s="300"/>
      <c r="BW1858" s="300"/>
      <c r="BX1858" s="300"/>
      <c r="BY1858" s="300"/>
      <c r="BZ1858" s="300"/>
      <c r="CA1858" s="300"/>
      <c r="CB1858" s="300"/>
      <c r="CC1858" s="300"/>
      <c r="CD1858" s="300"/>
      <c r="CE1858" s="300"/>
      <c r="CF1858" s="300"/>
      <c r="CG1858" s="300"/>
      <c r="CH1858" s="300"/>
      <c r="CI1858" s="300"/>
      <c r="CJ1858" s="300"/>
      <c r="CK1858" s="300"/>
      <c r="CL1858" s="300"/>
      <c r="CM1858" s="300"/>
    </row>
    <row r="1859" spans="1:91" s="245" customFormat="1" x14ac:dyDescent="0.2">
      <c r="A1859" s="299"/>
      <c r="B1859" s="299"/>
      <c r="C1859" s="133"/>
      <c r="D1859" s="134"/>
      <c r="E1859" s="135"/>
      <c r="F1859" s="300"/>
      <c r="G1859" s="300"/>
      <c r="H1859" s="137"/>
      <c r="I1859" s="300"/>
      <c r="J1859" s="138"/>
      <c r="K1859" s="300"/>
      <c r="L1859" s="139"/>
      <c r="M1859" s="300"/>
      <c r="N1859" s="134"/>
      <c r="O1859" s="300"/>
      <c r="P1859" s="300"/>
      <c r="Q1859" s="300"/>
      <c r="R1859" s="300"/>
      <c r="S1859" s="300"/>
      <c r="T1859" s="300"/>
      <c r="U1859" s="300"/>
      <c r="V1859" s="300"/>
      <c r="W1859" s="300"/>
      <c r="X1859" s="300"/>
      <c r="Y1859" s="300"/>
      <c r="Z1859" s="300"/>
      <c r="AA1859" s="300"/>
      <c r="AB1859" s="300"/>
      <c r="AC1859" s="300"/>
      <c r="AD1859" s="300"/>
      <c r="AE1859" s="300"/>
      <c r="AF1859" s="300"/>
      <c r="AG1859" s="300"/>
      <c r="AH1859" s="300"/>
      <c r="AI1859" s="300"/>
      <c r="AJ1859" s="300"/>
      <c r="AK1859" s="300"/>
      <c r="AL1859" s="300"/>
      <c r="AM1859" s="300"/>
      <c r="AN1859" s="300"/>
      <c r="AO1859" s="300"/>
      <c r="AP1859" s="300"/>
      <c r="AQ1859" s="300"/>
      <c r="AR1859" s="300"/>
      <c r="AS1859" s="300"/>
      <c r="AT1859" s="300"/>
      <c r="AU1859" s="300"/>
      <c r="AV1859" s="300"/>
      <c r="AW1859" s="300"/>
      <c r="AX1859" s="300"/>
      <c r="AY1859" s="300"/>
      <c r="AZ1859" s="300"/>
      <c r="BA1859" s="300"/>
      <c r="BB1859" s="300"/>
      <c r="BC1859" s="300"/>
      <c r="BD1859" s="300"/>
      <c r="BE1859" s="300"/>
      <c r="BF1859" s="300"/>
      <c r="BG1859" s="300"/>
      <c r="BH1859" s="300"/>
      <c r="BI1859" s="300"/>
      <c r="BJ1859" s="300"/>
      <c r="BK1859" s="300"/>
      <c r="BL1859" s="300"/>
      <c r="BM1859" s="300"/>
      <c r="BN1859" s="300"/>
      <c r="BO1859" s="300"/>
      <c r="BP1859" s="300"/>
      <c r="BQ1859" s="300"/>
      <c r="BR1859" s="300"/>
      <c r="BS1859" s="300"/>
      <c r="BT1859" s="300"/>
      <c r="BU1859" s="300"/>
      <c r="BV1859" s="300"/>
      <c r="BW1859" s="300"/>
      <c r="BX1859" s="300"/>
      <c r="BY1859" s="300"/>
      <c r="BZ1859" s="300"/>
      <c r="CA1859" s="300"/>
      <c r="CB1859" s="300"/>
      <c r="CC1859" s="300"/>
      <c r="CD1859" s="300"/>
      <c r="CE1859" s="300"/>
      <c r="CF1859" s="300"/>
      <c r="CG1859" s="300"/>
      <c r="CH1859" s="300"/>
      <c r="CI1859" s="300"/>
      <c r="CJ1859" s="300"/>
      <c r="CK1859" s="300"/>
      <c r="CL1859" s="300"/>
      <c r="CM1859" s="300"/>
    </row>
    <row r="1860" spans="1:91" s="245" customFormat="1" x14ac:dyDescent="0.2">
      <c r="A1860" s="299"/>
      <c r="B1860" s="299"/>
      <c r="C1860" s="133"/>
      <c r="D1860" s="134"/>
      <c r="E1860" s="135"/>
      <c r="F1860" s="300"/>
      <c r="G1860" s="300"/>
      <c r="H1860" s="137"/>
      <c r="I1860" s="300"/>
      <c r="J1860" s="138"/>
      <c r="K1860" s="300"/>
      <c r="L1860" s="139"/>
      <c r="M1860" s="300"/>
      <c r="N1860" s="134"/>
      <c r="O1860" s="300"/>
      <c r="P1860" s="300"/>
      <c r="Q1860" s="300"/>
      <c r="R1860" s="300"/>
      <c r="S1860" s="300"/>
      <c r="T1860" s="300"/>
      <c r="U1860" s="300"/>
      <c r="V1860" s="300"/>
      <c r="W1860" s="300"/>
      <c r="X1860" s="300"/>
      <c r="Y1860" s="300"/>
      <c r="Z1860" s="300"/>
      <c r="AA1860" s="300"/>
      <c r="AB1860" s="300"/>
      <c r="AC1860" s="300"/>
      <c r="AD1860" s="300"/>
      <c r="AE1860" s="300"/>
      <c r="AF1860" s="300"/>
      <c r="AG1860" s="300"/>
      <c r="AH1860" s="300"/>
      <c r="AI1860" s="300"/>
      <c r="AJ1860" s="300"/>
      <c r="AK1860" s="300"/>
      <c r="AL1860" s="300"/>
      <c r="AM1860" s="300"/>
      <c r="AN1860" s="300"/>
      <c r="AO1860" s="300"/>
      <c r="AP1860" s="300"/>
      <c r="AQ1860" s="300"/>
      <c r="AR1860" s="300"/>
      <c r="AS1860" s="300"/>
      <c r="AT1860" s="300"/>
      <c r="AU1860" s="300"/>
      <c r="AV1860" s="300"/>
      <c r="AW1860" s="300"/>
      <c r="AX1860" s="300"/>
      <c r="AY1860" s="300"/>
      <c r="AZ1860" s="300"/>
      <c r="BA1860" s="300"/>
      <c r="BB1860" s="300"/>
      <c r="BC1860" s="300"/>
      <c r="BD1860" s="300"/>
      <c r="BE1860" s="300"/>
      <c r="BF1860" s="300"/>
      <c r="BG1860" s="300"/>
      <c r="BH1860" s="300"/>
      <c r="BI1860" s="300"/>
      <c r="BJ1860" s="300"/>
      <c r="BK1860" s="300"/>
      <c r="BL1860" s="300"/>
      <c r="BM1860" s="300"/>
      <c r="BN1860" s="300"/>
      <c r="BO1860" s="300"/>
      <c r="BP1860" s="300"/>
      <c r="BQ1860" s="300"/>
      <c r="BR1860" s="300"/>
      <c r="BS1860" s="300"/>
      <c r="BT1860" s="300"/>
      <c r="BU1860" s="300"/>
      <c r="BV1860" s="300"/>
      <c r="BW1860" s="300"/>
      <c r="BX1860" s="300"/>
      <c r="BY1860" s="300"/>
      <c r="BZ1860" s="300"/>
      <c r="CA1860" s="300"/>
      <c r="CB1860" s="300"/>
      <c r="CC1860" s="300"/>
      <c r="CD1860" s="300"/>
      <c r="CE1860" s="300"/>
      <c r="CF1860" s="300"/>
      <c r="CG1860" s="300"/>
      <c r="CH1860" s="300"/>
      <c r="CI1860" s="300"/>
      <c r="CJ1860" s="300"/>
      <c r="CK1860" s="300"/>
      <c r="CL1860" s="300"/>
      <c r="CM1860" s="300"/>
    </row>
    <row r="1861" spans="1:91" s="245" customFormat="1" x14ac:dyDescent="0.2">
      <c r="A1861" s="299"/>
      <c r="B1861" s="299"/>
      <c r="C1861" s="133"/>
      <c r="D1861" s="134"/>
      <c r="E1861" s="135"/>
      <c r="F1861" s="300"/>
      <c r="G1861" s="300"/>
      <c r="H1861" s="137"/>
      <c r="I1861" s="300"/>
      <c r="J1861" s="138"/>
      <c r="K1861" s="300"/>
      <c r="L1861" s="139"/>
      <c r="M1861" s="300"/>
      <c r="N1861" s="134"/>
      <c r="O1861" s="300"/>
      <c r="P1861" s="300"/>
      <c r="Q1861" s="300"/>
      <c r="R1861" s="300"/>
      <c r="S1861" s="300"/>
      <c r="T1861" s="300"/>
      <c r="U1861" s="300"/>
      <c r="V1861" s="300"/>
      <c r="W1861" s="300"/>
      <c r="X1861" s="300"/>
      <c r="Y1861" s="300"/>
      <c r="Z1861" s="300"/>
      <c r="AA1861" s="300"/>
      <c r="AB1861" s="300"/>
      <c r="AC1861" s="300"/>
      <c r="AD1861" s="300"/>
      <c r="AE1861" s="300"/>
      <c r="AF1861" s="300"/>
      <c r="AG1861" s="300"/>
      <c r="AH1861" s="300"/>
      <c r="AI1861" s="300"/>
      <c r="AJ1861" s="300"/>
      <c r="AK1861" s="300"/>
      <c r="AL1861" s="300"/>
      <c r="AM1861" s="300"/>
      <c r="AN1861" s="300"/>
      <c r="AO1861" s="300"/>
      <c r="AP1861" s="300"/>
      <c r="AQ1861" s="300"/>
      <c r="AR1861" s="300"/>
      <c r="AS1861" s="300"/>
      <c r="AT1861" s="300"/>
      <c r="AU1861" s="300"/>
      <c r="AV1861" s="300"/>
      <c r="AW1861" s="300"/>
      <c r="AX1861" s="300"/>
      <c r="AY1861" s="300"/>
      <c r="AZ1861" s="300"/>
      <c r="BA1861" s="300"/>
      <c r="BB1861" s="300"/>
      <c r="BC1861" s="300"/>
      <c r="BD1861" s="300"/>
      <c r="BE1861" s="300"/>
      <c r="BF1861" s="300"/>
      <c r="BG1861" s="300"/>
      <c r="BH1861" s="300"/>
      <c r="BI1861" s="300"/>
      <c r="BJ1861" s="300"/>
      <c r="BK1861" s="300"/>
      <c r="BL1861" s="300"/>
      <c r="BM1861" s="300"/>
      <c r="BN1861" s="300"/>
      <c r="BO1861" s="300"/>
      <c r="BP1861" s="300"/>
      <c r="BQ1861" s="300"/>
      <c r="BR1861" s="300"/>
      <c r="BS1861" s="300"/>
      <c r="BT1861" s="300"/>
      <c r="BU1861" s="300"/>
      <c r="BV1861" s="300"/>
      <c r="BW1861" s="300"/>
      <c r="BX1861" s="300"/>
      <c r="BY1861" s="300"/>
      <c r="BZ1861" s="300"/>
      <c r="CA1861" s="300"/>
      <c r="CB1861" s="300"/>
      <c r="CC1861" s="300"/>
      <c r="CD1861" s="300"/>
      <c r="CE1861" s="300"/>
      <c r="CF1861" s="300"/>
      <c r="CG1861" s="300"/>
      <c r="CH1861" s="300"/>
      <c r="CI1861" s="300"/>
      <c r="CJ1861" s="300"/>
      <c r="CK1861" s="300"/>
      <c r="CL1861" s="300"/>
      <c r="CM1861" s="300"/>
    </row>
    <row r="1862" spans="1:91" s="245" customFormat="1" x14ac:dyDescent="0.2">
      <c r="A1862" s="299"/>
      <c r="B1862" s="299"/>
      <c r="C1862" s="133"/>
      <c r="D1862" s="134"/>
      <c r="E1862" s="135"/>
      <c r="F1862" s="300"/>
      <c r="G1862" s="300"/>
      <c r="H1862" s="137"/>
      <c r="I1862" s="300"/>
      <c r="J1862" s="138"/>
      <c r="K1862" s="300"/>
      <c r="L1862" s="139"/>
      <c r="M1862" s="300"/>
      <c r="N1862" s="134"/>
      <c r="O1862" s="300"/>
      <c r="P1862" s="300"/>
      <c r="Q1862" s="152"/>
      <c r="R1862" s="300"/>
      <c r="S1862" s="300"/>
      <c r="T1862" s="300"/>
      <c r="U1862" s="300"/>
      <c r="V1862" s="300"/>
      <c r="W1862" s="300"/>
      <c r="X1862" s="300"/>
      <c r="Y1862" s="300"/>
      <c r="Z1862" s="300"/>
      <c r="AA1862" s="300"/>
      <c r="AB1862" s="300"/>
      <c r="AC1862" s="300"/>
      <c r="AD1862" s="300"/>
      <c r="AE1862" s="300"/>
      <c r="AF1862" s="300"/>
      <c r="AG1862" s="300"/>
      <c r="AH1862" s="300"/>
      <c r="AI1862" s="300"/>
      <c r="AJ1862" s="300"/>
      <c r="AK1862" s="300"/>
      <c r="AL1862" s="300"/>
      <c r="AM1862" s="300"/>
      <c r="AN1862" s="300"/>
      <c r="AO1862" s="300"/>
      <c r="AP1862" s="300"/>
      <c r="AQ1862" s="300"/>
      <c r="AR1862" s="300"/>
      <c r="AS1862" s="300"/>
      <c r="AT1862" s="300"/>
      <c r="AU1862" s="300"/>
      <c r="AV1862" s="300"/>
      <c r="AW1862" s="300"/>
      <c r="AX1862" s="300"/>
      <c r="AY1862" s="300"/>
      <c r="AZ1862" s="300"/>
      <c r="BA1862" s="300"/>
      <c r="BB1862" s="300"/>
      <c r="BC1862" s="300"/>
      <c r="BD1862" s="300"/>
      <c r="BE1862" s="300"/>
      <c r="BF1862" s="300"/>
      <c r="BG1862" s="300"/>
      <c r="BH1862" s="300"/>
      <c r="BI1862" s="300"/>
      <c r="BJ1862" s="300"/>
      <c r="BK1862" s="300"/>
      <c r="BL1862" s="300"/>
      <c r="BM1862" s="300"/>
      <c r="BN1862" s="300"/>
      <c r="BO1862" s="300"/>
      <c r="BP1862" s="300"/>
      <c r="BQ1862" s="300"/>
      <c r="BR1862" s="300"/>
      <c r="BS1862" s="300"/>
      <c r="BT1862" s="300"/>
      <c r="BU1862" s="300"/>
      <c r="BV1862" s="300"/>
      <c r="BW1862" s="300"/>
      <c r="BX1862" s="300"/>
      <c r="BY1862" s="300"/>
      <c r="BZ1862" s="300"/>
      <c r="CA1862" s="300"/>
      <c r="CB1862" s="300"/>
      <c r="CC1862" s="300"/>
      <c r="CD1862" s="300"/>
      <c r="CE1862" s="300"/>
      <c r="CF1862" s="300"/>
      <c r="CG1862" s="300"/>
      <c r="CH1862" s="300"/>
      <c r="CI1862" s="300"/>
      <c r="CJ1862" s="300"/>
      <c r="CK1862" s="300"/>
      <c r="CL1862" s="300"/>
      <c r="CM1862" s="300"/>
    </row>
    <row r="1863" spans="1:91" s="245" customFormat="1" x14ac:dyDescent="0.2">
      <c r="A1863" s="299"/>
      <c r="B1863" s="299"/>
      <c r="C1863" s="133"/>
      <c r="D1863" s="134"/>
      <c r="E1863" s="135"/>
      <c r="F1863" s="300"/>
      <c r="G1863" s="300"/>
      <c r="H1863" s="137"/>
      <c r="I1863" s="300"/>
      <c r="J1863" s="138"/>
      <c r="K1863" s="300"/>
      <c r="L1863" s="139"/>
      <c r="M1863" s="300"/>
      <c r="N1863" s="134"/>
      <c r="O1863" s="300"/>
      <c r="P1863" s="300"/>
      <c r="Q1863" s="300"/>
      <c r="R1863" s="300"/>
      <c r="S1863" s="300"/>
      <c r="T1863" s="300"/>
      <c r="U1863" s="300"/>
      <c r="V1863" s="300"/>
      <c r="W1863" s="300"/>
      <c r="X1863" s="300"/>
      <c r="Y1863" s="300"/>
      <c r="Z1863" s="300"/>
      <c r="AA1863" s="300"/>
      <c r="AB1863" s="300"/>
      <c r="AC1863" s="300"/>
      <c r="AD1863" s="300"/>
      <c r="AE1863" s="300"/>
      <c r="AF1863" s="300"/>
      <c r="AG1863" s="300"/>
      <c r="AH1863" s="300"/>
      <c r="AI1863" s="300"/>
      <c r="AJ1863" s="300"/>
      <c r="AK1863" s="300"/>
      <c r="AL1863" s="300"/>
      <c r="AM1863" s="300"/>
      <c r="AN1863" s="300"/>
      <c r="AO1863" s="300"/>
      <c r="AP1863" s="300"/>
      <c r="AQ1863" s="300"/>
      <c r="AR1863" s="300"/>
      <c r="AS1863" s="300"/>
      <c r="AT1863" s="300"/>
      <c r="AU1863" s="300"/>
      <c r="AV1863" s="300"/>
      <c r="AW1863" s="300"/>
      <c r="AX1863" s="300"/>
      <c r="AY1863" s="300"/>
      <c r="AZ1863" s="300"/>
      <c r="BA1863" s="300"/>
      <c r="BB1863" s="300"/>
      <c r="BC1863" s="300"/>
      <c r="BD1863" s="300"/>
      <c r="BE1863" s="300"/>
      <c r="BF1863" s="300"/>
      <c r="BG1863" s="300"/>
      <c r="BH1863" s="300"/>
      <c r="BI1863" s="300"/>
      <c r="BJ1863" s="300"/>
      <c r="BK1863" s="300"/>
      <c r="BL1863" s="300"/>
      <c r="BM1863" s="300"/>
      <c r="BN1863" s="300"/>
      <c r="BO1863" s="300"/>
      <c r="BP1863" s="300"/>
      <c r="BQ1863" s="300"/>
      <c r="BR1863" s="300"/>
      <c r="BS1863" s="300"/>
      <c r="BT1863" s="300"/>
      <c r="BU1863" s="300"/>
      <c r="BV1863" s="300"/>
      <c r="BW1863" s="300"/>
      <c r="BX1863" s="300"/>
      <c r="BY1863" s="300"/>
      <c r="BZ1863" s="300"/>
      <c r="CA1863" s="300"/>
      <c r="CB1863" s="300"/>
      <c r="CC1863" s="300"/>
      <c r="CD1863" s="300"/>
      <c r="CE1863" s="300"/>
      <c r="CF1863" s="300"/>
      <c r="CG1863" s="300"/>
      <c r="CH1863" s="300"/>
      <c r="CI1863" s="300"/>
      <c r="CJ1863" s="300"/>
      <c r="CK1863" s="300"/>
      <c r="CL1863" s="300"/>
      <c r="CM1863" s="300"/>
    </row>
    <row r="1864" spans="1:91" s="245" customFormat="1" x14ac:dyDescent="0.2">
      <c r="A1864" s="299"/>
      <c r="B1864" s="299"/>
      <c r="C1864" s="133"/>
      <c r="D1864" s="134"/>
      <c r="E1864" s="135"/>
      <c r="F1864" s="300"/>
      <c r="G1864" s="300"/>
      <c r="H1864" s="137"/>
      <c r="I1864" s="300"/>
      <c r="J1864" s="138"/>
      <c r="K1864" s="300"/>
      <c r="L1864" s="139"/>
      <c r="M1864" s="300"/>
      <c r="N1864" s="134"/>
      <c r="O1864" s="300"/>
      <c r="P1864" s="300"/>
      <c r="Q1864" s="300"/>
      <c r="R1864" s="300"/>
      <c r="S1864" s="300"/>
      <c r="T1864" s="300"/>
      <c r="U1864" s="300"/>
      <c r="V1864" s="300"/>
      <c r="W1864" s="300"/>
      <c r="X1864" s="300"/>
      <c r="Y1864" s="300"/>
      <c r="Z1864" s="300"/>
      <c r="AA1864" s="300"/>
      <c r="AB1864" s="300"/>
      <c r="AC1864" s="300"/>
      <c r="AD1864" s="300"/>
      <c r="AE1864" s="300"/>
      <c r="AF1864" s="300"/>
      <c r="AG1864" s="300"/>
      <c r="AH1864" s="300"/>
      <c r="AI1864" s="300"/>
      <c r="AJ1864" s="300"/>
      <c r="AK1864" s="300"/>
      <c r="AL1864" s="300"/>
      <c r="AM1864" s="300"/>
      <c r="AN1864" s="300"/>
      <c r="AO1864" s="300"/>
      <c r="AP1864" s="300"/>
      <c r="AQ1864" s="300"/>
      <c r="AR1864" s="300"/>
      <c r="AS1864" s="300"/>
      <c r="AT1864" s="300"/>
      <c r="AU1864" s="300"/>
      <c r="AV1864" s="300"/>
      <c r="AW1864" s="300"/>
      <c r="AX1864" s="300"/>
      <c r="AY1864" s="300"/>
      <c r="AZ1864" s="300"/>
      <c r="BA1864" s="300"/>
      <c r="BB1864" s="300"/>
      <c r="BC1864" s="300"/>
      <c r="BD1864" s="300"/>
      <c r="BE1864" s="300"/>
      <c r="BF1864" s="300"/>
      <c r="BG1864" s="300"/>
      <c r="BH1864" s="300"/>
      <c r="BI1864" s="300"/>
      <c r="BJ1864" s="300"/>
      <c r="BK1864" s="300"/>
      <c r="BL1864" s="300"/>
      <c r="BM1864" s="300"/>
      <c r="BN1864" s="300"/>
      <c r="BO1864" s="300"/>
      <c r="BP1864" s="300"/>
      <c r="BQ1864" s="300"/>
      <c r="BR1864" s="300"/>
      <c r="BS1864" s="300"/>
      <c r="BT1864" s="300"/>
      <c r="BU1864" s="300"/>
      <c r="BV1864" s="300"/>
      <c r="BW1864" s="300"/>
      <c r="BX1864" s="300"/>
      <c r="BY1864" s="300"/>
      <c r="BZ1864" s="300"/>
      <c r="CA1864" s="300"/>
      <c r="CB1864" s="300"/>
      <c r="CC1864" s="300"/>
      <c r="CD1864" s="300"/>
      <c r="CE1864" s="300"/>
      <c r="CF1864" s="300"/>
      <c r="CG1864" s="300"/>
      <c r="CH1864" s="300"/>
      <c r="CI1864" s="300"/>
      <c r="CJ1864" s="300"/>
      <c r="CK1864" s="300"/>
      <c r="CL1864" s="300"/>
      <c r="CM1864" s="300"/>
    </row>
    <row r="1865" spans="1:91" s="245" customFormat="1" x14ac:dyDescent="0.2">
      <c r="A1865" s="299"/>
      <c r="B1865" s="299"/>
      <c r="C1865" s="133"/>
      <c r="D1865" s="134"/>
      <c r="E1865" s="135"/>
      <c r="F1865" s="300"/>
      <c r="G1865" s="300"/>
      <c r="H1865" s="137"/>
      <c r="I1865" s="300"/>
      <c r="J1865" s="138"/>
      <c r="K1865" s="300"/>
      <c r="L1865" s="139"/>
      <c r="M1865" s="300"/>
      <c r="N1865" s="134"/>
      <c r="O1865" s="300"/>
      <c r="P1865" s="300"/>
      <c r="Q1865" s="300"/>
      <c r="R1865" s="300"/>
      <c r="S1865" s="300"/>
      <c r="T1865" s="300"/>
      <c r="U1865" s="300"/>
      <c r="V1865" s="300"/>
      <c r="W1865" s="300"/>
      <c r="X1865" s="300"/>
      <c r="Y1865" s="300"/>
      <c r="Z1865" s="300"/>
      <c r="AA1865" s="300"/>
      <c r="AB1865" s="300"/>
      <c r="AC1865" s="300"/>
      <c r="AD1865" s="300"/>
      <c r="AE1865" s="300"/>
      <c r="AF1865" s="300"/>
      <c r="AG1865" s="300"/>
      <c r="AH1865" s="300"/>
      <c r="AI1865" s="300"/>
      <c r="AJ1865" s="300"/>
      <c r="AK1865" s="300"/>
      <c r="AL1865" s="300"/>
      <c r="AM1865" s="300"/>
      <c r="AN1865" s="300"/>
      <c r="AO1865" s="300"/>
      <c r="AP1865" s="300"/>
      <c r="AQ1865" s="300"/>
      <c r="AR1865" s="300"/>
      <c r="AS1865" s="300"/>
      <c r="AT1865" s="300"/>
      <c r="AU1865" s="300"/>
      <c r="AV1865" s="300"/>
      <c r="AW1865" s="300"/>
      <c r="AX1865" s="300"/>
      <c r="AY1865" s="300"/>
      <c r="AZ1865" s="300"/>
      <c r="BA1865" s="300"/>
      <c r="BB1865" s="300"/>
      <c r="BC1865" s="300"/>
      <c r="BD1865" s="300"/>
      <c r="BE1865" s="300"/>
      <c r="BF1865" s="300"/>
      <c r="BG1865" s="300"/>
      <c r="BH1865" s="300"/>
      <c r="BI1865" s="300"/>
      <c r="BJ1865" s="300"/>
      <c r="BK1865" s="300"/>
      <c r="BL1865" s="300"/>
      <c r="BM1865" s="300"/>
      <c r="BN1865" s="300"/>
      <c r="BO1865" s="300"/>
      <c r="BP1865" s="300"/>
      <c r="BQ1865" s="300"/>
      <c r="BR1865" s="300"/>
      <c r="BS1865" s="300"/>
      <c r="BT1865" s="300"/>
      <c r="BU1865" s="300"/>
      <c r="BV1865" s="300"/>
      <c r="BW1865" s="300"/>
      <c r="BX1865" s="300"/>
      <c r="BY1865" s="300"/>
      <c r="BZ1865" s="300"/>
      <c r="CA1865" s="300"/>
      <c r="CB1865" s="300"/>
      <c r="CC1865" s="300"/>
      <c r="CD1865" s="300"/>
      <c r="CE1865" s="300"/>
      <c r="CF1865" s="300"/>
      <c r="CG1865" s="300"/>
      <c r="CH1865" s="300"/>
      <c r="CI1865" s="300"/>
      <c r="CJ1865" s="300"/>
      <c r="CK1865" s="300"/>
      <c r="CL1865" s="300"/>
      <c r="CM1865" s="300"/>
    </row>
    <row r="1866" spans="1:91" s="245" customFormat="1" x14ac:dyDescent="0.2">
      <c r="A1866" s="299"/>
      <c r="B1866" s="299"/>
      <c r="C1866" s="133"/>
      <c r="D1866" s="134"/>
      <c r="E1866" s="135"/>
      <c r="F1866" s="300"/>
      <c r="G1866" s="300"/>
      <c r="H1866" s="137"/>
      <c r="I1866" s="300"/>
      <c r="J1866" s="138"/>
      <c r="K1866" s="300"/>
      <c r="L1866" s="139"/>
      <c r="M1866" s="300"/>
      <c r="N1866" s="134"/>
      <c r="O1866" s="300"/>
      <c r="P1866" s="300"/>
      <c r="Q1866" s="300"/>
      <c r="R1866" s="300"/>
      <c r="S1866" s="300"/>
      <c r="T1866" s="300"/>
      <c r="U1866" s="300"/>
      <c r="V1866" s="300"/>
      <c r="W1866" s="300"/>
      <c r="X1866" s="300"/>
      <c r="Y1866" s="300"/>
      <c r="Z1866" s="300"/>
      <c r="AA1866" s="300"/>
      <c r="AB1866" s="300"/>
      <c r="AC1866" s="300"/>
      <c r="AD1866" s="300"/>
      <c r="AE1866" s="300"/>
      <c r="AF1866" s="300"/>
      <c r="AG1866" s="300"/>
      <c r="AH1866" s="300"/>
      <c r="AI1866" s="300"/>
      <c r="AJ1866" s="300"/>
      <c r="AK1866" s="300"/>
      <c r="AL1866" s="300"/>
      <c r="AM1866" s="300"/>
      <c r="AN1866" s="300"/>
      <c r="AO1866" s="300"/>
      <c r="AP1866" s="300"/>
      <c r="AQ1866" s="300"/>
      <c r="AR1866" s="300"/>
      <c r="AS1866" s="300"/>
      <c r="AT1866" s="300"/>
      <c r="AU1866" s="300"/>
      <c r="AV1866" s="300"/>
      <c r="AW1866" s="300"/>
      <c r="AX1866" s="300"/>
      <c r="AY1866" s="300"/>
      <c r="AZ1866" s="300"/>
      <c r="BA1866" s="300"/>
      <c r="BB1866" s="300"/>
      <c r="BC1866" s="300"/>
      <c r="BD1866" s="300"/>
      <c r="BE1866" s="300"/>
      <c r="BF1866" s="300"/>
      <c r="BG1866" s="300"/>
      <c r="BH1866" s="300"/>
      <c r="BI1866" s="300"/>
      <c r="BJ1866" s="300"/>
      <c r="BK1866" s="300"/>
      <c r="BL1866" s="300"/>
      <c r="BM1866" s="300"/>
      <c r="BN1866" s="300"/>
      <c r="BO1866" s="300"/>
      <c r="BP1866" s="300"/>
      <c r="BQ1866" s="300"/>
      <c r="BR1866" s="300"/>
      <c r="BS1866" s="300"/>
      <c r="BT1866" s="300"/>
      <c r="BU1866" s="300"/>
      <c r="BV1866" s="300"/>
      <c r="BW1866" s="300"/>
      <c r="BX1866" s="300"/>
      <c r="BY1866" s="300"/>
      <c r="BZ1866" s="300"/>
      <c r="CA1866" s="300"/>
      <c r="CB1866" s="300"/>
      <c r="CC1866" s="300"/>
      <c r="CD1866" s="300"/>
      <c r="CE1866" s="300"/>
      <c r="CF1866" s="300"/>
      <c r="CG1866" s="300"/>
      <c r="CH1866" s="300"/>
      <c r="CI1866" s="300"/>
      <c r="CJ1866" s="300"/>
      <c r="CK1866" s="300"/>
      <c r="CL1866" s="300"/>
      <c r="CM1866" s="300"/>
    </row>
    <row r="1867" spans="1:91" s="245" customFormat="1" x14ac:dyDescent="0.2">
      <c r="A1867" s="299"/>
      <c r="B1867" s="299"/>
      <c r="C1867" s="133"/>
      <c r="D1867" s="134"/>
      <c r="E1867" s="135"/>
      <c r="F1867" s="300"/>
      <c r="G1867" s="300"/>
      <c r="H1867" s="137"/>
      <c r="I1867" s="300"/>
      <c r="J1867" s="138"/>
      <c r="K1867" s="300"/>
      <c r="L1867" s="139"/>
      <c r="M1867" s="300"/>
      <c r="N1867" s="134"/>
      <c r="O1867" s="300"/>
      <c r="P1867" s="300"/>
      <c r="Q1867" s="300"/>
      <c r="R1867" s="300"/>
      <c r="S1867" s="300"/>
      <c r="T1867" s="300"/>
      <c r="U1867" s="300"/>
      <c r="V1867" s="300"/>
      <c r="W1867" s="300"/>
      <c r="X1867" s="300"/>
      <c r="Y1867" s="300"/>
      <c r="Z1867" s="300"/>
      <c r="AA1867" s="300"/>
      <c r="AB1867" s="300"/>
      <c r="AC1867" s="300"/>
      <c r="AD1867" s="300"/>
      <c r="AE1867" s="300"/>
      <c r="AF1867" s="300"/>
      <c r="AG1867" s="300"/>
      <c r="AH1867" s="300"/>
      <c r="AI1867" s="300"/>
      <c r="AJ1867" s="300"/>
      <c r="AK1867" s="300"/>
      <c r="AL1867" s="300"/>
      <c r="AM1867" s="300"/>
      <c r="AN1867" s="300"/>
      <c r="AO1867" s="300"/>
      <c r="AP1867" s="300"/>
      <c r="AQ1867" s="300"/>
      <c r="AR1867" s="300"/>
      <c r="AS1867" s="300"/>
      <c r="AT1867" s="300"/>
      <c r="AU1867" s="300"/>
      <c r="AV1867" s="300"/>
      <c r="AW1867" s="300"/>
      <c r="AX1867" s="300"/>
      <c r="AY1867" s="300"/>
      <c r="AZ1867" s="300"/>
      <c r="BA1867" s="300"/>
      <c r="BB1867" s="300"/>
      <c r="BC1867" s="300"/>
      <c r="BD1867" s="300"/>
      <c r="BE1867" s="300"/>
      <c r="BF1867" s="300"/>
      <c r="BG1867" s="300"/>
      <c r="BH1867" s="300"/>
      <c r="BI1867" s="300"/>
      <c r="BJ1867" s="300"/>
      <c r="BK1867" s="300"/>
      <c r="BL1867" s="300"/>
      <c r="BM1867" s="300"/>
      <c r="BN1867" s="300"/>
      <c r="BO1867" s="300"/>
      <c r="BP1867" s="300"/>
      <c r="BQ1867" s="300"/>
      <c r="BR1867" s="300"/>
      <c r="BS1867" s="300"/>
      <c r="BT1867" s="300"/>
      <c r="BU1867" s="300"/>
      <c r="BV1867" s="300"/>
      <c r="BW1867" s="300"/>
      <c r="BX1867" s="300"/>
      <c r="BY1867" s="300"/>
      <c r="BZ1867" s="300"/>
      <c r="CA1867" s="300"/>
      <c r="CB1867" s="300"/>
      <c r="CC1867" s="300"/>
      <c r="CD1867" s="300"/>
      <c r="CE1867" s="300"/>
      <c r="CF1867" s="300"/>
      <c r="CG1867" s="300"/>
      <c r="CH1867" s="300"/>
      <c r="CI1867" s="300"/>
      <c r="CJ1867" s="300"/>
      <c r="CK1867" s="300"/>
      <c r="CL1867" s="300"/>
      <c r="CM1867" s="300"/>
    </row>
    <row r="1868" spans="1:91" s="245" customFormat="1" x14ac:dyDescent="0.2">
      <c r="A1868" s="299"/>
      <c r="B1868" s="291"/>
      <c r="C1868" s="133"/>
      <c r="D1868" s="293"/>
      <c r="E1868" s="135"/>
      <c r="F1868" s="295"/>
      <c r="G1868" s="291"/>
      <c r="H1868" s="291"/>
      <c r="I1868" s="291"/>
      <c r="J1868" s="295"/>
      <c r="K1868" s="291"/>
      <c r="L1868" s="293"/>
      <c r="M1868" s="291"/>
      <c r="N1868" s="293"/>
      <c r="O1868" s="291"/>
      <c r="P1868" s="291"/>
      <c r="Q1868" s="291"/>
      <c r="R1868" s="291"/>
      <c r="S1868" s="291"/>
      <c r="T1868" s="291"/>
      <c r="U1868" s="291"/>
    </row>
    <row r="1869" spans="1:91" s="245" customFormat="1" x14ac:dyDescent="0.2">
      <c r="A1869" s="299"/>
      <c r="B1869" s="299"/>
      <c r="C1869" s="133"/>
      <c r="D1869" s="134"/>
      <c r="E1869" s="135"/>
      <c r="F1869" s="300"/>
      <c r="G1869" s="300"/>
      <c r="H1869" s="137"/>
      <c r="I1869" s="300"/>
      <c r="J1869" s="138"/>
      <c r="K1869" s="300"/>
      <c r="L1869" s="139"/>
      <c r="M1869" s="300"/>
      <c r="N1869" s="134"/>
      <c r="O1869" s="300"/>
      <c r="P1869" s="300"/>
      <c r="Q1869" s="300"/>
      <c r="R1869" s="300"/>
      <c r="S1869" s="300"/>
      <c r="T1869" s="300"/>
      <c r="U1869" s="300"/>
      <c r="V1869" s="300"/>
      <c r="W1869" s="300"/>
      <c r="X1869" s="300"/>
      <c r="Y1869" s="300"/>
      <c r="Z1869" s="300"/>
      <c r="AA1869" s="300"/>
      <c r="AB1869" s="300"/>
      <c r="AC1869" s="300"/>
      <c r="AD1869" s="300"/>
      <c r="AE1869" s="300"/>
      <c r="AF1869" s="300"/>
      <c r="AG1869" s="300"/>
      <c r="AH1869" s="300"/>
      <c r="AI1869" s="300"/>
      <c r="AJ1869" s="300"/>
      <c r="AK1869" s="300"/>
      <c r="AL1869" s="300"/>
      <c r="AM1869" s="300"/>
      <c r="AN1869" s="300"/>
      <c r="AO1869" s="300"/>
      <c r="AP1869" s="300"/>
      <c r="AQ1869" s="300"/>
      <c r="AR1869" s="300"/>
      <c r="AS1869" s="300"/>
      <c r="AT1869" s="300"/>
      <c r="AU1869" s="300"/>
      <c r="AV1869" s="300"/>
      <c r="AW1869" s="300"/>
      <c r="AX1869" s="300"/>
      <c r="AY1869" s="300"/>
      <c r="AZ1869" s="300"/>
      <c r="BA1869" s="300"/>
      <c r="BB1869" s="300"/>
      <c r="BC1869" s="300"/>
      <c r="BD1869" s="300"/>
      <c r="BE1869" s="300"/>
      <c r="BF1869" s="300"/>
      <c r="BG1869" s="300"/>
      <c r="BH1869" s="300"/>
      <c r="BI1869" s="300"/>
      <c r="BJ1869" s="300"/>
      <c r="BK1869" s="300"/>
      <c r="BL1869" s="300"/>
      <c r="BM1869" s="300"/>
      <c r="BN1869" s="300"/>
      <c r="BO1869" s="300"/>
      <c r="BP1869" s="300"/>
      <c r="BQ1869" s="300"/>
      <c r="BR1869" s="300"/>
      <c r="BS1869" s="300"/>
      <c r="BT1869" s="300"/>
      <c r="BU1869" s="300"/>
      <c r="BV1869" s="300"/>
      <c r="BW1869" s="300"/>
      <c r="BX1869" s="300"/>
      <c r="BY1869" s="300"/>
      <c r="BZ1869" s="300"/>
      <c r="CA1869" s="300"/>
      <c r="CB1869" s="300"/>
      <c r="CC1869" s="300"/>
      <c r="CD1869" s="300"/>
      <c r="CE1869" s="300"/>
      <c r="CF1869" s="300"/>
      <c r="CG1869" s="300"/>
      <c r="CH1869" s="300"/>
      <c r="CI1869" s="300"/>
      <c r="CJ1869" s="300"/>
      <c r="CK1869" s="300"/>
      <c r="CL1869" s="300"/>
      <c r="CM1869" s="300"/>
    </row>
    <row r="1870" spans="1:91" s="245" customFormat="1" x14ac:dyDescent="0.2">
      <c r="A1870" s="299"/>
      <c r="B1870" s="299"/>
      <c r="C1870" s="133"/>
      <c r="D1870" s="134"/>
      <c r="E1870" s="135"/>
      <c r="F1870" s="300"/>
      <c r="G1870" s="300"/>
      <c r="H1870" s="137"/>
      <c r="I1870" s="300"/>
      <c r="J1870" s="138"/>
      <c r="K1870" s="300"/>
      <c r="L1870" s="139"/>
      <c r="M1870" s="300"/>
      <c r="N1870" s="134"/>
      <c r="O1870" s="300"/>
      <c r="P1870" s="300"/>
      <c r="Q1870" s="300"/>
      <c r="R1870" s="300"/>
      <c r="S1870" s="300"/>
      <c r="T1870" s="300"/>
      <c r="U1870" s="300"/>
      <c r="V1870" s="300"/>
      <c r="W1870" s="300"/>
      <c r="X1870" s="300"/>
      <c r="Y1870" s="300"/>
      <c r="Z1870" s="300"/>
      <c r="AA1870" s="300"/>
      <c r="AB1870" s="300"/>
      <c r="AC1870" s="300"/>
      <c r="AD1870" s="300"/>
      <c r="AE1870" s="300"/>
      <c r="AF1870" s="300"/>
      <c r="AG1870" s="300"/>
      <c r="AH1870" s="300"/>
      <c r="AI1870" s="300"/>
      <c r="AJ1870" s="300"/>
      <c r="AK1870" s="300"/>
      <c r="AL1870" s="300"/>
      <c r="AM1870" s="300"/>
      <c r="AN1870" s="300"/>
      <c r="AO1870" s="300"/>
      <c r="AP1870" s="300"/>
      <c r="AQ1870" s="300"/>
      <c r="AR1870" s="300"/>
      <c r="AS1870" s="300"/>
      <c r="AT1870" s="300"/>
      <c r="AU1870" s="300"/>
      <c r="AV1870" s="300"/>
      <c r="AW1870" s="300"/>
      <c r="AX1870" s="300"/>
      <c r="AY1870" s="300"/>
      <c r="AZ1870" s="300"/>
      <c r="BA1870" s="300"/>
      <c r="BB1870" s="300"/>
      <c r="BC1870" s="300"/>
      <c r="BD1870" s="300"/>
      <c r="BE1870" s="300"/>
      <c r="BF1870" s="300"/>
      <c r="BG1870" s="300"/>
      <c r="BH1870" s="300"/>
      <c r="BI1870" s="300"/>
      <c r="BJ1870" s="300"/>
      <c r="BK1870" s="300"/>
      <c r="BL1870" s="300"/>
      <c r="BM1870" s="300"/>
      <c r="BN1870" s="300"/>
      <c r="BO1870" s="300"/>
      <c r="BP1870" s="300"/>
      <c r="BQ1870" s="300"/>
      <c r="BR1870" s="300"/>
      <c r="BS1870" s="300"/>
      <c r="BT1870" s="300"/>
      <c r="BU1870" s="300"/>
      <c r="BV1870" s="300"/>
      <c r="BW1870" s="300"/>
      <c r="BX1870" s="300"/>
      <c r="BY1870" s="300"/>
      <c r="BZ1870" s="300"/>
      <c r="CA1870" s="300"/>
      <c r="CB1870" s="300"/>
      <c r="CC1870" s="300"/>
      <c r="CD1870" s="300"/>
      <c r="CE1870" s="300"/>
      <c r="CF1870" s="300"/>
      <c r="CG1870" s="300"/>
      <c r="CH1870" s="300"/>
      <c r="CI1870" s="300"/>
      <c r="CJ1870" s="300"/>
      <c r="CK1870" s="300"/>
      <c r="CL1870" s="300"/>
      <c r="CM1870" s="300"/>
    </row>
    <row r="1871" spans="1:91" s="245" customFormat="1" x14ac:dyDescent="0.2">
      <c r="A1871" s="299"/>
      <c r="B1871" s="299"/>
      <c r="C1871" s="133"/>
      <c r="D1871" s="134"/>
      <c r="E1871" s="135"/>
      <c r="F1871" s="300"/>
      <c r="G1871" s="300"/>
      <c r="H1871" s="137"/>
      <c r="I1871" s="300"/>
      <c r="J1871" s="138"/>
      <c r="K1871" s="300"/>
      <c r="L1871" s="139"/>
      <c r="M1871" s="300"/>
      <c r="N1871" s="134"/>
      <c r="O1871" s="300"/>
      <c r="P1871" s="300"/>
      <c r="Q1871" s="300"/>
      <c r="R1871" s="300"/>
      <c r="S1871" s="300"/>
      <c r="T1871" s="300"/>
      <c r="U1871" s="300"/>
      <c r="V1871" s="300"/>
      <c r="W1871" s="300"/>
      <c r="X1871" s="300"/>
      <c r="Y1871" s="300"/>
      <c r="Z1871" s="300"/>
      <c r="AA1871" s="300"/>
      <c r="AB1871" s="300"/>
      <c r="AC1871" s="300"/>
      <c r="AD1871" s="300"/>
      <c r="AE1871" s="300"/>
      <c r="AF1871" s="300"/>
      <c r="AG1871" s="300"/>
      <c r="AH1871" s="300"/>
      <c r="AI1871" s="300"/>
      <c r="AJ1871" s="300"/>
      <c r="AK1871" s="300"/>
      <c r="AL1871" s="300"/>
      <c r="AM1871" s="300"/>
      <c r="AN1871" s="300"/>
      <c r="AO1871" s="300"/>
      <c r="AP1871" s="300"/>
      <c r="AQ1871" s="300"/>
      <c r="AR1871" s="300"/>
      <c r="AS1871" s="300"/>
      <c r="AT1871" s="300"/>
      <c r="AU1871" s="300"/>
      <c r="AV1871" s="300"/>
      <c r="AW1871" s="300"/>
      <c r="AX1871" s="300"/>
      <c r="AY1871" s="300"/>
      <c r="AZ1871" s="300"/>
      <c r="BA1871" s="300"/>
      <c r="BB1871" s="300"/>
      <c r="BC1871" s="300"/>
      <c r="BD1871" s="300"/>
      <c r="BE1871" s="300"/>
      <c r="BF1871" s="300"/>
      <c r="BG1871" s="300"/>
      <c r="BH1871" s="300"/>
      <c r="BI1871" s="300"/>
      <c r="BJ1871" s="300"/>
      <c r="BK1871" s="300"/>
      <c r="BL1871" s="300"/>
      <c r="BM1871" s="300"/>
      <c r="BN1871" s="300"/>
      <c r="BO1871" s="300"/>
      <c r="BP1871" s="300"/>
      <c r="BQ1871" s="300"/>
      <c r="BR1871" s="300"/>
      <c r="BS1871" s="300"/>
      <c r="BT1871" s="300"/>
      <c r="BU1871" s="300"/>
      <c r="BV1871" s="300"/>
      <c r="BW1871" s="300"/>
      <c r="BX1871" s="300"/>
      <c r="BY1871" s="300"/>
      <c r="BZ1871" s="300"/>
      <c r="CA1871" s="300"/>
      <c r="CB1871" s="300"/>
      <c r="CC1871" s="300"/>
      <c r="CD1871" s="300"/>
      <c r="CE1871" s="300"/>
      <c r="CF1871" s="300"/>
      <c r="CG1871" s="300"/>
      <c r="CH1871" s="300"/>
      <c r="CI1871" s="300"/>
      <c r="CJ1871" s="300"/>
      <c r="CK1871" s="300"/>
      <c r="CL1871" s="300"/>
      <c r="CM1871" s="300"/>
    </row>
    <row r="1872" spans="1:91" s="245" customFormat="1" x14ac:dyDescent="0.2">
      <c r="A1872" s="299"/>
      <c r="B1872" s="299"/>
      <c r="C1872" s="133"/>
      <c r="D1872" s="134"/>
      <c r="E1872" s="135"/>
      <c r="F1872" s="300"/>
      <c r="G1872" s="300"/>
      <c r="H1872" s="137"/>
      <c r="I1872" s="300"/>
      <c r="J1872" s="138"/>
      <c r="K1872" s="300"/>
      <c r="L1872" s="139"/>
      <c r="M1872" s="300"/>
      <c r="N1872" s="134"/>
      <c r="O1872" s="300"/>
      <c r="P1872" s="300"/>
      <c r="Q1872" s="300"/>
      <c r="R1872" s="300"/>
      <c r="S1872" s="300"/>
      <c r="T1872" s="300"/>
      <c r="U1872" s="300"/>
      <c r="V1872" s="300"/>
      <c r="W1872" s="300"/>
      <c r="X1872" s="300"/>
      <c r="Y1872" s="300"/>
      <c r="Z1872" s="300"/>
      <c r="AA1872" s="300"/>
      <c r="AB1872" s="300"/>
      <c r="AC1872" s="300"/>
      <c r="AD1872" s="300"/>
      <c r="AE1872" s="300"/>
      <c r="AF1872" s="300"/>
      <c r="AG1872" s="300"/>
      <c r="AH1872" s="300"/>
      <c r="AI1872" s="300"/>
      <c r="AJ1872" s="300"/>
      <c r="AK1872" s="300"/>
      <c r="AL1872" s="300"/>
      <c r="AM1872" s="300"/>
      <c r="AN1872" s="300"/>
      <c r="AO1872" s="300"/>
      <c r="AP1872" s="300"/>
      <c r="AQ1872" s="300"/>
      <c r="AR1872" s="300"/>
      <c r="AS1872" s="300"/>
      <c r="AT1872" s="300"/>
      <c r="AU1872" s="300"/>
      <c r="AV1872" s="300"/>
      <c r="AW1872" s="300"/>
      <c r="AX1872" s="300"/>
      <c r="AY1872" s="300"/>
      <c r="AZ1872" s="300"/>
      <c r="BA1872" s="300"/>
      <c r="BB1872" s="300"/>
      <c r="BC1872" s="300"/>
      <c r="BD1872" s="300"/>
      <c r="BE1872" s="300"/>
      <c r="BF1872" s="300"/>
      <c r="BG1872" s="300"/>
      <c r="BH1872" s="300"/>
      <c r="BI1872" s="300"/>
      <c r="BJ1872" s="300"/>
      <c r="BK1872" s="300"/>
      <c r="BL1872" s="300"/>
      <c r="BM1872" s="300"/>
      <c r="BN1872" s="300"/>
      <c r="BO1872" s="300"/>
      <c r="BP1872" s="300"/>
      <c r="BQ1872" s="300"/>
      <c r="BR1872" s="300"/>
      <c r="BS1872" s="300"/>
      <c r="BT1872" s="300"/>
      <c r="BU1872" s="300"/>
      <c r="BV1872" s="300"/>
      <c r="BW1872" s="300"/>
      <c r="BX1872" s="300"/>
      <c r="BY1872" s="300"/>
      <c r="BZ1872" s="300"/>
      <c r="CA1872" s="300"/>
      <c r="CB1872" s="300"/>
      <c r="CC1872" s="300"/>
      <c r="CD1872" s="300"/>
      <c r="CE1872" s="300"/>
      <c r="CF1872" s="300"/>
      <c r="CG1872" s="300"/>
      <c r="CH1872" s="300"/>
      <c r="CI1872" s="300"/>
      <c r="CJ1872" s="300"/>
      <c r="CK1872" s="300"/>
      <c r="CL1872" s="300"/>
      <c r="CM1872" s="300"/>
    </row>
    <row r="1873" spans="1:91" s="245" customFormat="1" x14ac:dyDescent="0.2">
      <c r="A1873" s="299"/>
      <c r="B1873" s="299"/>
      <c r="C1873" s="133"/>
      <c r="D1873" s="134"/>
      <c r="E1873" s="135"/>
      <c r="F1873" s="300"/>
      <c r="G1873" s="300"/>
      <c r="H1873" s="137"/>
      <c r="I1873" s="300"/>
      <c r="J1873" s="138"/>
      <c r="K1873" s="300"/>
      <c r="L1873" s="139"/>
      <c r="M1873" s="300"/>
      <c r="N1873" s="134"/>
      <c r="O1873" s="300"/>
      <c r="P1873" s="300"/>
      <c r="Q1873" s="300"/>
      <c r="R1873" s="300"/>
      <c r="S1873" s="300"/>
      <c r="T1873" s="300"/>
      <c r="U1873" s="300"/>
      <c r="V1873" s="300"/>
      <c r="W1873" s="300"/>
      <c r="X1873" s="300"/>
      <c r="Y1873" s="300"/>
      <c r="Z1873" s="300"/>
      <c r="AA1873" s="300"/>
      <c r="AB1873" s="300"/>
      <c r="AC1873" s="300"/>
      <c r="AD1873" s="300"/>
      <c r="AE1873" s="300"/>
      <c r="AF1873" s="300"/>
      <c r="AG1873" s="300"/>
      <c r="AH1873" s="300"/>
      <c r="AI1873" s="300"/>
      <c r="AJ1873" s="300"/>
      <c r="AK1873" s="300"/>
      <c r="AL1873" s="300"/>
      <c r="AM1873" s="300"/>
      <c r="AN1873" s="300"/>
      <c r="AO1873" s="300"/>
      <c r="AP1873" s="300"/>
      <c r="AQ1873" s="300"/>
      <c r="AR1873" s="300"/>
      <c r="AS1873" s="300"/>
      <c r="AT1873" s="300"/>
      <c r="AU1873" s="300"/>
      <c r="AV1873" s="300"/>
      <c r="AW1873" s="300"/>
      <c r="AX1873" s="300"/>
      <c r="AY1873" s="300"/>
      <c r="AZ1873" s="300"/>
      <c r="BA1873" s="300"/>
      <c r="BB1873" s="300"/>
      <c r="BC1873" s="300"/>
      <c r="BD1873" s="300"/>
      <c r="BE1873" s="300"/>
      <c r="BF1873" s="300"/>
      <c r="BG1873" s="300"/>
      <c r="BH1873" s="300"/>
      <c r="BI1873" s="300"/>
      <c r="BJ1873" s="300"/>
      <c r="BK1873" s="300"/>
      <c r="BL1873" s="300"/>
      <c r="BM1873" s="300"/>
      <c r="BN1873" s="300"/>
      <c r="BO1873" s="300"/>
      <c r="BP1873" s="300"/>
      <c r="BQ1873" s="300"/>
      <c r="BR1873" s="300"/>
      <c r="BS1873" s="300"/>
      <c r="BT1873" s="300"/>
      <c r="BU1873" s="300"/>
      <c r="BV1873" s="300"/>
      <c r="BW1873" s="300"/>
      <c r="BX1873" s="300"/>
      <c r="BY1873" s="300"/>
      <c r="BZ1873" s="300"/>
      <c r="CA1873" s="300"/>
      <c r="CB1873" s="300"/>
      <c r="CC1873" s="300"/>
      <c r="CD1873" s="300"/>
      <c r="CE1873" s="300"/>
      <c r="CF1873" s="300"/>
      <c r="CG1873" s="300"/>
      <c r="CH1873" s="300"/>
      <c r="CI1873" s="300"/>
      <c r="CJ1873" s="300"/>
      <c r="CK1873" s="300"/>
      <c r="CL1873" s="300"/>
      <c r="CM1873" s="300"/>
    </row>
    <row r="1874" spans="1:91" s="245" customFormat="1" x14ac:dyDescent="0.2">
      <c r="A1874" s="299"/>
      <c r="B1874" s="299"/>
      <c r="C1874" s="133"/>
      <c r="D1874" s="134"/>
      <c r="E1874" s="135"/>
      <c r="F1874" s="300"/>
      <c r="G1874" s="300"/>
      <c r="H1874" s="137"/>
      <c r="I1874" s="300"/>
      <c r="J1874" s="138"/>
      <c r="K1874" s="300"/>
      <c r="L1874" s="139"/>
      <c r="M1874" s="300"/>
      <c r="N1874" s="134"/>
      <c r="O1874" s="300"/>
      <c r="P1874" s="300"/>
      <c r="Q1874" s="300"/>
      <c r="R1874" s="300"/>
      <c r="S1874" s="300"/>
      <c r="T1874" s="300"/>
      <c r="U1874" s="300"/>
      <c r="V1874" s="300"/>
      <c r="W1874" s="300"/>
      <c r="X1874" s="300"/>
      <c r="Y1874" s="300"/>
      <c r="Z1874" s="300"/>
      <c r="AA1874" s="300"/>
      <c r="AB1874" s="300"/>
      <c r="AC1874" s="300"/>
      <c r="AD1874" s="300"/>
      <c r="AE1874" s="300"/>
      <c r="AF1874" s="300"/>
      <c r="AG1874" s="300"/>
      <c r="AH1874" s="300"/>
      <c r="AI1874" s="300"/>
      <c r="AJ1874" s="300"/>
      <c r="AK1874" s="300"/>
      <c r="AL1874" s="300"/>
      <c r="AM1874" s="300"/>
      <c r="AN1874" s="300"/>
      <c r="AO1874" s="300"/>
      <c r="AP1874" s="300"/>
      <c r="AQ1874" s="300"/>
      <c r="AR1874" s="300"/>
      <c r="AS1874" s="300"/>
      <c r="AT1874" s="300"/>
      <c r="AU1874" s="300"/>
      <c r="AV1874" s="300"/>
      <c r="AW1874" s="300"/>
      <c r="AX1874" s="300"/>
      <c r="AY1874" s="300"/>
      <c r="AZ1874" s="300"/>
      <c r="BA1874" s="300"/>
      <c r="BB1874" s="300"/>
      <c r="BC1874" s="300"/>
      <c r="BD1874" s="300"/>
      <c r="BE1874" s="300"/>
      <c r="BF1874" s="300"/>
      <c r="BG1874" s="300"/>
      <c r="BH1874" s="300"/>
      <c r="BI1874" s="300"/>
      <c r="BJ1874" s="300"/>
      <c r="BK1874" s="300"/>
      <c r="BL1874" s="300"/>
      <c r="BM1874" s="300"/>
      <c r="BN1874" s="300"/>
      <c r="BO1874" s="300"/>
      <c r="BP1874" s="300"/>
      <c r="BQ1874" s="300"/>
      <c r="BR1874" s="300"/>
      <c r="BS1874" s="300"/>
      <c r="BT1874" s="300"/>
      <c r="BU1874" s="300"/>
      <c r="BV1874" s="300"/>
      <c r="BW1874" s="300"/>
      <c r="BX1874" s="300"/>
      <c r="BY1874" s="300"/>
      <c r="BZ1874" s="300"/>
      <c r="CA1874" s="300"/>
      <c r="CB1874" s="300"/>
      <c r="CC1874" s="300"/>
      <c r="CD1874" s="300"/>
      <c r="CE1874" s="300"/>
      <c r="CF1874" s="300"/>
      <c r="CG1874" s="300"/>
      <c r="CH1874" s="300"/>
      <c r="CI1874" s="300"/>
      <c r="CJ1874" s="300"/>
      <c r="CK1874" s="300"/>
      <c r="CL1874" s="300"/>
      <c r="CM1874" s="300"/>
    </row>
    <row r="1875" spans="1:91" s="245" customFormat="1" x14ac:dyDescent="0.2">
      <c r="A1875" s="299"/>
      <c r="B1875" s="299"/>
      <c r="C1875" s="133"/>
      <c r="D1875" s="134"/>
      <c r="E1875" s="135"/>
      <c r="F1875" s="300"/>
      <c r="G1875" s="300"/>
      <c r="H1875" s="137"/>
      <c r="I1875" s="300"/>
      <c r="J1875" s="138"/>
      <c r="K1875" s="300"/>
      <c r="L1875" s="139"/>
      <c r="M1875" s="300"/>
      <c r="N1875" s="134"/>
      <c r="O1875" s="300"/>
      <c r="P1875" s="300"/>
      <c r="Q1875" s="152"/>
      <c r="R1875" s="300"/>
      <c r="S1875" s="300"/>
      <c r="T1875" s="300"/>
      <c r="U1875" s="300"/>
      <c r="V1875" s="300"/>
      <c r="W1875" s="300"/>
      <c r="X1875" s="300"/>
      <c r="Y1875" s="300"/>
      <c r="Z1875" s="300"/>
      <c r="AA1875" s="300"/>
      <c r="AB1875" s="300"/>
      <c r="AC1875" s="300"/>
      <c r="AD1875" s="300"/>
      <c r="AE1875" s="300"/>
      <c r="AF1875" s="300"/>
      <c r="AG1875" s="300"/>
      <c r="AH1875" s="300"/>
      <c r="AI1875" s="300"/>
      <c r="AJ1875" s="300"/>
      <c r="AK1875" s="300"/>
      <c r="AL1875" s="300"/>
      <c r="AM1875" s="300"/>
      <c r="AN1875" s="300"/>
      <c r="AO1875" s="300"/>
      <c r="AP1875" s="300"/>
      <c r="AQ1875" s="300"/>
      <c r="AR1875" s="300"/>
      <c r="AS1875" s="300"/>
      <c r="AT1875" s="300"/>
      <c r="AU1875" s="300"/>
      <c r="AV1875" s="300"/>
      <c r="AW1875" s="300"/>
      <c r="AX1875" s="300"/>
      <c r="AY1875" s="300"/>
      <c r="AZ1875" s="300"/>
      <c r="BA1875" s="300"/>
      <c r="BB1875" s="300"/>
      <c r="BC1875" s="300"/>
      <c r="BD1875" s="300"/>
      <c r="BE1875" s="300"/>
      <c r="BF1875" s="300"/>
      <c r="BG1875" s="300"/>
      <c r="BH1875" s="300"/>
      <c r="BI1875" s="300"/>
      <c r="BJ1875" s="300"/>
      <c r="BK1875" s="300"/>
      <c r="BL1875" s="300"/>
      <c r="BM1875" s="300"/>
      <c r="BN1875" s="300"/>
      <c r="BO1875" s="300"/>
      <c r="BP1875" s="300"/>
      <c r="BQ1875" s="300"/>
      <c r="BR1875" s="300"/>
      <c r="BS1875" s="300"/>
      <c r="BT1875" s="300"/>
      <c r="BU1875" s="300"/>
      <c r="BV1875" s="300"/>
      <c r="BW1875" s="300"/>
      <c r="BX1875" s="300"/>
      <c r="BY1875" s="300"/>
      <c r="BZ1875" s="300"/>
      <c r="CA1875" s="300"/>
      <c r="CB1875" s="300"/>
      <c r="CC1875" s="300"/>
      <c r="CD1875" s="300"/>
      <c r="CE1875" s="300"/>
      <c r="CF1875" s="300"/>
      <c r="CG1875" s="300"/>
      <c r="CH1875" s="300"/>
      <c r="CI1875" s="300"/>
      <c r="CJ1875" s="300"/>
      <c r="CK1875" s="300"/>
      <c r="CL1875" s="300"/>
      <c r="CM1875" s="300"/>
    </row>
    <row r="1876" spans="1:91" s="245" customFormat="1" x14ac:dyDescent="0.2">
      <c r="A1876" s="299"/>
      <c r="B1876" s="299"/>
      <c r="C1876" s="133"/>
      <c r="D1876" s="134"/>
      <c r="E1876" s="135"/>
      <c r="F1876" s="300"/>
      <c r="G1876" s="300"/>
      <c r="H1876" s="137"/>
      <c r="I1876" s="300"/>
      <c r="J1876" s="138"/>
      <c r="K1876" s="300"/>
      <c r="L1876" s="139"/>
      <c r="M1876" s="300"/>
      <c r="N1876" s="134"/>
      <c r="O1876" s="300"/>
      <c r="P1876" s="300"/>
      <c r="Q1876" s="300"/>
      <c r="R1876" s="300"/>
      <c r="S1876" s="300"/>
      <c r="T1876" s="300"/>
      <c r="U1876" s="300"/>
      <c r="V1876" s="300"/>
      <c r="W1876" s="300"/>
      <c r="X1876" s="300"/>
      <c r="Y1876" s="300"/>
      <c r="Z1876" s="300"/>
      <c r="AA1876" s="300"/>
      <c r="AB1876" s="300"/>
      <c r="AC1876" s="300"/>
      <c r="AD1876" s="300"/>
      <c r="AE1876" s="300"/>
      <c r="AF1876" s="300"/>
      <c r="AG1876" s="300"/>
      <c r="AH1876" s="300"/>
      <c r="AI1876" s="300"/>
      <c r="AJ1876" s="300"/>
      <c r="AK1876" s="300"/>
      <c r="AL1876" s="300"/>
      <c r="AM1876" s="300"/>
      <c r="AN1876" s="300"/>
      <c r="AO1876" s="300"/>
      <c r="AP1876" s="300"/>
      <c r="AQ1876" s="300"/>
      <c r="AR1876" s="300"/>
      <c r="AS1876" s="300"/>
      <c r="AT1876" s="300"/>
      <c r="AU1876" s="300"/>
      <c r="AV1876" s="300"/>
      <c r="AW1876" s="300"/>
      <c r="AX1876" s="300"/>
      <c r="AY1876" s="300"/>
      <c r="AZ1876" s="300"/>
      <c r="BA1876" s="300"/>
      <c r="BB1876" s="300"/>
      <c r="BC1876" s="300"/>
      <c r="BD1876" s="300"/>
      <c r="BE1876" s="300"/>
      <c r="BF1876" s="300"/>
      <c r="BG1876" s="300"/>
      <c r="BH1876" s="300"/>
      <c r="BI1876" s="300"/>
      <c r="BJ1876" s="300"/>
      <c r="BK1876" s="300"/>
      <c r="BL1876" s="300"/>
      <c r="BM1876" s="300"/>
      <c r="BN1876" s="300"/>
      <c r="BO1876" s="300"/>
      <c r="BP1876" s="300"/>
      <c r="BQ1876" s="300"/>
      <c r="BR1876" s="300"/>
      <c r="BS1876" s="300"/>
      <c r="BT1876" s="300"/>
      <c r="BU1876" s="300"/>
      <c r="BV1876" s="300"/>
      <c r="BW1876" s="300"/>
      <c r="BX1876" s="300"/>
      <c r="BY1876" s="300"/>
      <c r="BZ1876" s="300"/>
      <c r="CA1876" s="300"/>
      <c r="CB1876" s="300"/>
      <c r="CC1876" s="300"/>
      <c r="CD1876" s="300"/>
      <c r="CE1876" s="300"/>
      <c r="CF1876" s="300"/>
      <c r="CG1876" s="300"/>
      <c r="CH1876" s="300"/>
      <c r="CI1876" s="300"/>
      <c r="CJ1876" s="300"/>
      <c r="CK1876" s="300"/>
      <c r="CL1876" s="300"/>
      <c r="CM1876" s="300"/>
    </row>
    <row r="1877" spans="1:91" s="245" customFormat="1" x14ac:dyDescent="0.2">
      <c r="A1877" s="299"/>
      <c r="B1877" s="299"/>
      <c r="C1877" s="133"/>
      <c r="D1877" s="134"/>
      <c r="E1877" s="135"/>
      <c r="F1877" s="300"/>
      <c r="G1877" s="300"/>
      <c r="H1877" s="137"/>
      <c r="I1877" s="300"/>
      <c r="J1877" s="138"/>
      <c r="K1877" s="300"/>
      <c r="L1877" s="139"/>
      <c r="M1877" s="300"/>
      <c r="N1877" s="134"/>
      <c r="O1877" s="300"/>
      <c r="P1877" s="300"/>
      <c r="Q1877" s="300"/>
      <c r="R1877" s="300"/>
      <c r="S1877" s="300"/>
      <c r="T1877" s="300"/>
      <c r="U1877" s="300"/>
      <c r="V1877" s="300"/>
      <c r="W1877" s="300"/>
      <c r="X1877" s="300"/>
      <c r="Y1877" s="300"/>
      <c r="Z1877" s="300"/>
      <c r="AA1877" s="300"/>
      <c r="AB1877" s="300"/>
      <c r="AC1877" s="300"/>
      <c r="AD1877" s="300"/>
      <c r="AE1877" s="300"/>
      <c r="AF1877" s="300"/>
      <c r="AG1877" s="300"/>
      <c r="AH1877" s="300"/>
      <c r="AI1877" s="300"/>
      <c r="AJ1877" s="300"/>
      <c r="AK1877" s="300"/>
      <c r="AL1877" s="300"/>
      <c r="AM1877" s="300"/>
      <c r="AN1877" s="300"/>
      <c r="AO1877" s="300"/>
      <c r="AP1877" s="300"/>
      <c r="AQ1877" s="300"/>
      <c r="AR1877" s="300"/>
      <c r="AS1877" s="300"/>
      <c r="AT1877" s="300"/>
      <c r="AU1877" s="300"/>
      <c r="AV1877" s="300"/>
      <c r="AW1877" s="300"/>
      <c r="AX1877" s="300"/>
      <c r="AY1877" s="300"/>
      <c r="AZ1877" s="300"/>
      <c r="BA1877" s="300"/>
      <c r="BB1877" s="300"/>
      <c r="BC1877" s="300"/>
      <c r="BD1877" s="300"/>
      <c r="BE1877" s="300"/>
      <c r="BF1877" s="300"/>
      <c r="BG1877" s="300"/>
      <c r="BH1877" s="300"/>
      <c r="BI1877" s="300"/>
      <c r="BJ1877" s="300"/>
      <c r="BK1877" s="300"/>
      <c r="BL1877" s="300"/>
      <c r="BM1877" s="300"/>
      <c r="BN1877" s="300"/>
      <c r="BO1877" s="300"/>
      <c r="BP1877" s="300"/>
      <c r="BQ1877" s="300"/>
      <c r="BR1877" s="300"/>
      <c r="BS1877" s="300"/>
      <c r="BT1877" s="300"/>
      <c r="BU1877" s="300"/>
      <c r="BV1877" s="300"/>
      <c r="BW1877" s="300"/>
      <c r="BX1877" s="300"/>
      <c r="BY1877" s="300"/>
      <c r="BZ1877" s="300"/>
      <c r="CA1877" s="300"/>
      <c r="CB1877" s="300"/>
      <c r="CC1877" s="300"/>
      <c r="CD1877" s="300"/>
      <c r="CE1877" s="300"/>
      <c r="CF1877" s="300"/>
      <c r="CG1877" s="300"/>
      <c r="CH1877" s="300"/>
      <c r="CI1877" s="300"/>
      <c r="CJ1877" s="300"/>
      <c r="CK1877" s="300"/>
      <c r="CL1877" s="300"/>
      <c r="CM1877" s="300"/>
    </row>
    <row r="1878" spans="1:91" s="245" customFormat="1" x14ac:dyDescent="0.2">
      <c r="A1878" s="299"/>
      <c r="B1878" s="299"/>
      <c r="C1878" s="133"/>
      <c r="D1878" s="134"/>
      <c r="E1878" s="135"/>
      <c r="F1878" s="300"/>
      <c r="G1878" s="300"/>
      <c r="H1878" s="137"/>
      <c r="I1878" s="300"/>
      <c r="J1878" s="138"/>
      <c r="K1878" s="300"/>
      <c r="L1878" s="139"/>
      <c r="M1878" s="300"/>
      <c r="N1878" s="134"/>
      <c r="O1878" s="300"/>
      <c r="P1878" s="300"/>
      <c r="Q1878" s="300"/>
      <c r="R1878" s="300"/>
      <c r="S1878" s="300"/>
      <c r="T1878" s="300"/>
      <c r="U1878" s="300"/>
      <c r="V1878" s="300"/>
      <c r="W1878" s="300"/>
      <c r="X1878" s="300"/>
      <c r="Y1878" s="300"/>
      <c r="Z1878" s="300"/>
      <c r="AA1878" s="300"/>
      <c r="AB1878" s="300"/>
      <c r="AC1878" s="300"/>
      <c r="AD1878" s="300"/>
      <c r="AE1878" s="300"/>
      <c r="AF1878" s="300"/>
      <c r="AG1878" s="300"/>
      <c r="AH1878" s="300"/>
      <c r="AI1878" s="300"/>
      <c r="AJ1878" s="300"/>
      <c r="AK1878" s="300"/>
      <c r="AL1878" s="300"/>
      <c r="AM1878" s="300"/>
      <c r="AN1878" s="300"/>
      <c r="AO1878" s="300"/>
      <c r="AP1878" s="300"/>
      <c r="AQ1878" s="300"/>
      <c r="AR1878" s="300"/>
      <c r="AS1878" s="300"/>
      <c r="AT1878" s="300"/>
      <c r="AU1878" s="300"/>
      <c r="AV1878" s="300"/>
      <c r="AW1878" s="300"/>
      <c r="AX1878" s="300"/>
      <c r="AY1878" s="300"/>
      <c r="AZ1878" s="300"/>
      <c r="BA1878" s="300"/>
      <c r="BB1878" s="300"/>
      <c r="BC1878" s="300"/>
      <c r="BD1878" s="300"/>
      <c r="BE1878" s="300"/>
      <c r="BF1878" s="300"/>
      <c r="BG1878" s="300"/>
      <c r="BH1878" s="300"/>
      <c r="BI1878" s="300"/>
      <c r="BJ1878" s="300"/>
      <c r="BK1878" s="300"/>
      <c r="BL1878" s="300"/>
      <c r="BM1878" s="300"/>
      <c r="BN1878" s="300"/>
      <c r="BO1878" s="300"/>
      <c r="BP1878" s="300"/>
      <c r="BQ1878" s="300"/>
      <c r="BR1878" s="300"/>
      <c r="BS1878" s="300"/>
      <c r="BT1878" s="300"/>
      <c r="BU1878" s="300"/>
      <c r="BV1878" s="300"/>
      <c r="BW1878" s="300"/>
      <c r="BX1878" s="300"/>
      <c r="BY1878" s="300"/>
      <c r="BZ1878" s="300"/>
      <c r="CA1878" s="300"/>
      <c r="CB1878" s="300"/>
      <c r="CC1878" s="300"/>
      <c r="CD1878" s="300"/>
      <c r="CE1878" s="300"/>
      <c r="CF1878" s="300"/>
      <c r="CG1878" s="300"/>
      <c r="CH1878" s="300"/>
      <c r="CI1878" s="300"/>
      <c r="CJ1878" s="300"/>
      <c r="CK1878" s="300"/>
      <c r="CL1878" s="300"/>
      <c r="CM1878" s="300"/>
    </row>
    <row r="1879" spans="1:91" s="245" customFormat="1" x14ac:dyDescent="0.2">
      <c r="A1879" s="299"/>
      <c r="B1879" s="299"/>
      <c r="C1879" s="133"/>
      <c r="D1879" s="134"/>
      <c r="E1879" s="135"/>
      <c r="F1879" s="300"/>
      <c r="G1879" s="300"/>
      <c r="H1879" s="137"/>
      <c r="I1879" s="300"/>
      <c r="J1879" s="138"/>
      <c r="K1879" s="300"/>
      <c r="L1879" s="139"/>
      <c r="M1879" s="300"/>
      <c r="N1879" s="134"/>
      <c r="O1879" s="300"/>
      <c r="P1879" s="300"/>
      <c r="Q1879" s="300"/>
      <c r="R1879" s="300"/>
      <c r="S1879" s="300"/>
      <c r="T1879" s="300"/>
      <c r="U1879" s="300"/>
      <c r="V1879" s="300"/>
      <c r="W1879" s="300"/>
      <c r="X1879" s="300"/>
      <c r="Y1879" s="300"/>
      <c r="Z1879" s="300"/>
      <c r="AA1879" s="300"/>
      <c r="AB1879" s="300"/>
      <c r="AC1879" s="300"/>
      <c r="AD1879" s="300"/>
      <c r="AE1879" s="300"/>
      <c r="AF1879" s="300"/>
      <c r="AG1879" s="300"/>
      <c r="AH1879" s="300"/>
      <c r="AI1879" s="300"/>
      <c r="AJ1879" s="300"/>
      <c r="AK1879" s="300"/>
      <c r="AL1879" s="300"/>
      <c r="AM1879" s="300"/>
      <c r="AN1879" s="300"/>
      <c r="AO1879" s="300"/>
      <c r="AP1879" s="300"/>
      <c r="AQ1879" s="300"/>
      <c r="AR1879" s="300"/>
      <c r="AS1879" s="300"/>
      <c r="AT1879" s="300"/>
      <c r="AU1879" s="300"/>
      <c r="AV1879" s="300"/>
      <c r="AW1879" s="300"/>
      <c r="AX1879" s="300"/>
      <c r="AY1879" s="300"/>
      <c r="AZ1879" s="300"/>
      <c r="BA1879" s="300"/>
      <c r="BB1879" s="300"/>
      <c r="BC1879" s="300"/>
      <c r="BD1879" s="300"/>
      <c r="BE1879" s="300"/>
      <c r="BF1879" s="300"/>
      <c r="BG1879" s="300"/>
      <c r="BH1879" s="300"/>
      <c r="BI1879" s="300"/>
      <c r="BJ1879" s="300"/>
      <c r="BK1879" s="300"/>
      <c r="BL1879" s="300"/>
      <c r="BM1879" s="300"/>
      <c r="BN1879" s="300"/>
      <c r="BO1879" s="300"/>
      <c r="BP1879" s="300"/>
      <c r="BQ1879" s="300"/>
      <c r="BR1879" s="300"/>
      <c r="BS1879" s="300"/>
      <c r="BT1879" s="300"/>
      <c r="BU1879" s="300"/>
      <c r="BV1879" s="300"/>
      <c r="BW1879" s="300"/>
      <c r="BX1879" s="300"/>
      <c r="BY1879" s="300"/>
      <c r="BZ1879" s="300"/>
      <c r="CA1879" s="300"/>
      <c r="CB1879" s="300"/>
      <c r="CC1879" s="300"/>
      <c r="CD1879" s="300"/>
      <c r="CE1879" s="300"/>
      <c r="CF1879" s="300"/>
      <c r="CG1879" s="300"/>
      <c r="CH1879" s="300"/>
      <c r="CI1879" s="300"/>
      <c r="CJ1879" s="300"/>
      <c r="CK1879" s="300"/>
      <c r="CL1879" s="300"/>
      <c r="CM1879" s="300"/>
    </row>
    <row r="1880" spans="1:91" s="245" customFormat="1" x14ac:dyDescent="0.2">
      <c r="A1880" s="299"/>
      <c r="B1880" s="299"/>
      <c r="C1880" s="133"/>
      <c r="D1880" s="134"/>
      <c r="E1880" s="135"/>
      <c r="F1880" s="300"/>
      <c r="G1880" s="300"/>
      <c r="H1880" s="137"/>
      <c r="I1880" s="300"/>
      <c r="J1880" s="138"/>
      <c r="K1880" s="300"/>
      <c r="L1880" s="139"/>
      <c r="M1880" s="300"/>
      <c r="N1880" s="134"/>
      <c r="O1880" s="300"/>
      <c r="P1880" s="300"/>
      <c r="Q1880" s="300"/>
      <c r="R1880" s="300"/>
      <c r="S1880" s="300"/>
      <c r="T1880" s="300"/>
      <c r="U1880" s="300"/>
      <c r="V1880" s="300"/>
      <c r="W1880" s="300"/>
      <c r="X1880" s="300"/>
      <c r="Y1880" s="300"/>
      <c r="Z1880" s="300"/>
      <c r="AA1880" s="300"/>
      <c r="AB1880" s="300"/>
      <c r="AC1880" s="300"/>
      <c r="AD1880" s="300"/>
      <c r="AE1880" s="300"/>
      <c r="AF1880" s="300"/>
      <c r="AG1880" s="300"/>
      <c r="AH1880" s="300"/>
      <c r="AI1880" s="300"/>
      <c r="AJ1880" s="300"/>
      <c r="AK1880" s="300"/>
      <c r="AL1880" s="300"/>
      <c r="AM1880" s="300"/>
      <c r="AN1880" s="300"/>
      <c r="AO1880" s="300"/>
      <c r="AP1880" s="300"/>
      <c r="AQ1880" s="300"/>
      <c r="AR1880" s="300"/>
      <c r="AS1880" s="300"/>
      <c r="AT1880" s="300"/>
      <c r="AU1880" s="300"/>
      <c r="AV1880" s="300"/>
      <c r="AW1880" s="300"/>
      <c r="AX1880" s="300"/>
      <c r="AY1880" s="300"/>
      <c r="AZ1880" s="300"/>
      <c r="BA1880" s="300"/>
      <c r="BB1880" s="300"/>
      <c r="BC1880" s="300"/>
      <c r="BD1880" s="300"/>
      <c r="BE1880" s="300"/>
      <c r="BF1880" s="300"/>
      <c r="BG1880" s="300"/>
      <c r="BH1880" s="300"/>
      <c r="BI1880" s="300"/>
      <c r="BJ1880" s="300"/>
      <c r="BK1880" s="300"/>
      <c r="BL1880" s="300"/>
      <c r="BM1880" s="300"/>
      <c r="BN1880" s="300"/>
      <c r="BO1880" s="300"/>
      <c r="BP1880" s="300"/>
      <c r="BQ1880" s="300"/>
      <c r="BR1880" s="300"/>
      <c r="BS1880" s="300"/>
      <c r="BT1880" s="300"/>
      <c r="BU1880" s="300"/>
      <c r="BV1880" s="300"/>
      <c r="BW1880" s="300"/>
      <c r="BX1880" s="300"/>
      <c r="BY1880" s="300"/>
      <c r="BZ1880" s="300"/>
      <c r="CA1880" s="300"/>
      <c r="CB1880" s="300"/>
      <c r="CC1880" s="300"/>
      <c r="CD1880" s="300"/>
      <c r="CE1880" s="300"/>
      <c r="CF1880" s="300"/>
      <c r="CG1880" s="300"/>
      <c r="CH1880" s="300"/>
      <c r="CI1880" s="300"/>
      <c r="CJ1880" s="300"/>
      <c r="CK1880" s="300"/>
      <c r="CL1880" s="300"/>
      <c r="CM1880" s="300"/>
    </row>
    <row r="1881" spans="1:91" s="245" customFormat="1" x14ac:dyDescent="0.2">
      <c r="A1881" s="299"/>
      <c r="B1881" s="291"/>
      <c r="C1881" s="133"/>
      <c r="D1881" s="293"/>
      <c r="E1881" s="135"/>
      <c r="F1881" s="295"/>
      <c r="G1881" s="291"/>
      <c r="H1881" s="291"/>
      <c r="I1881" s="291"/>
      <c r="J1881" s="295"/>
      <c r="K1881" s="291"/>
      <c r="L1881" s="293"/>
      <c r="M1881" s="291"/>
      <c r="N1881" s="293"/>
      <c r="O1881" s="291"/>
      <c r="P1881" s="291"/>
      <c r="Q1881" s="291"/>
      <c r="R1881" s="291"/>
      <c r="S1881" s="291"/>
      <c r="T1881" s="291"/>
      <c r="U1881" s="291"/>
    </row>
    <row r="1882" spans="1:91" s="245" customFormat="1" x14ac:dyDescent="0.2">
      <c r="A1882" s="299"/>
      <c r="B1882" s="299"/>
      <c r="C1882" s="133"/>
      <c r="D1882" s="134"/>
      <c r="E1882" s="135"/>
      <c r="F1882" s="300"/>
      <c r="G1882" s="300"/>
      <c r="H1882" s="137"/>
      <c r="I1882" s="300"/>
      <c r="J1882" s="138"/>
      <c r="K1882" s="300"/>
      <c r="L1882" s="139"/>
      <c r="M1882" s="300"/>
      <c r="N1882" s="134"/>
      <c r="O1882" s="300"/>
      <c r="P1882" s="300"/>
      <c r="Q1882" s="300"/>
      <c r="R1882" s="300"/>
      <c r="S1882" s="300"/>
      <c r="T1882" s="300"/>
      <c r="U1882" s="300"/>
      <c r="V1882" s="300"/>
      <c r="W1882" s="300"/>
      <c r="X1882" s="300"/>
      <c r="Y1882" s="300"/>
      <c r="Z1882" s="300"/>
      <c r="AA1882" s="300"/>
      <c r="AB1882" s="300"/>
      <c r="AC1882" s="300"/>
      <c r="AD1882" s="300"/>
      <c r="AE1882" s="300"/>
      <c r="AF1882" s="300"/>
      <c r="AG1882" s="300"/>
      <c r="AH1882" s="300"/>
      <c r="AI1882" s="300"/>
      <c r="AJ1882" s="300"/>
      <c r="AK1882" s="300"/>
      <c r="AL1882" s="300"/>
      <c r="AM1882" s="300"/>
      <c r="AN1882" s="300"/>
      <c r="AO1882" s="300"/>
      <c r="AP1882" s="300"/>
      <c r="AQ1882" s="300"/>
      <c r="AR1882" s="300"/>
      <c r="AS1882" s="300"/>
      <c r="AT1882" s="300"/>
      <c r="AU1882" s="300"/>
      <c r="AV1882" s="300"/>
      <c r="AW1882" s="300"/>
      <c r="AX1882" s="300"/>
      <c r="AY1882" s="300"/>
      <c r="AZ1882" s="300"/>
      <c r="BA1882" s="300"/>
      <c r="BB1882" s="300"/>
      <c r="BC1882" s="300"/>
      <c r="BD1882" s="300"/>
      <c r="BE1882" s="300"/>
      <c r="BF1882" s="300"/>
      <c r="BG1882" s="300"/>
      <c r="BH1882" s="300"/>
      <c r="BI1882" s="300"/>
      <c r="BJ1882" s="300"/>
      <c r="BK1882" s="300"/>
      <c r="BL1882" s="300"/>
      <c r="BM1882" s="300"/>
      <c r="BN1882" s="300"/>
      <c r="BO1882" s="300"/>
      <c r="BP1882" s="300"/>
      <c r="BQ1882" s="300"/>
      <c r="BR1882" s="300"/>
      <c r="BS1882" s="300"/>
      <c r="BT1882" s="300"/>
      <c r="BU1882" s="300"/>
      <c r="BV1882" s="300"/>
      <c r="BW1882" s="300"/>
      <c r="BX1882" s="300"/>
      <c r="BY1882" s="300"/>
      <c r="BZ1882" s="300"/>
      <c r="CA1882" s="300"/>
      <c r="CB1882" s="300"/>
      <c r="CC1882" s="300"/>
      <c r="CD1882" s="300"/>
      <c r="CE1882" s="300"/>
      <c r="CF1882" s="300"/>
      <c r="CG1882" s="300"/>
      <c r="CH1882" s="300"/>
      <c r="CI1882" s="300"/>
      <c r="CJ1882" s="300"/>
      <c r="CK1882" s="300"/>
      <c r="CL1882" s="300"/>
      <c r="CM1882" s="300"/>
    </row>
    <row r="1883" spans="1:91" s="245" customFormat="1" x14ac:dyDescent="0.2">
      <c r="A1883" s="299"/>
      <c r="B1883" s="299"/>
      <c r="C1883" s="133"/>
      <c r="D1883" s="134"/>
      <c r="E1883" s="135"/>
      <c r="F1883" s="300"/>
      <c r="G1883" s="300"/>
      <c r="H1883" s="137"/>
      <c r="I1883" s="300"/>
      <c r="J1883" s="138"/>
      <c r="K1883" s="300"/>
      <c r="L1883" s="139"/>
      <c r="M1883" s="300"/>
      <c r="N1883" s="134"/>
      <c r="O1883" s="300"/>
      <c r="P1883" s="300"/>
      <c r="Q1883" s="300"/>
      <c r="R1883" s="300"/>
      <c r="S1883" s="300"/>
      <c r="T1883" s="300"/>
      <c r="U1883" s="300"/>
      <c r="V1883" s="300"/>
      <c r="W1883" s="300"/>
      <c r="X1883" s="300"/>
      <c r="Y1883" s="300"/>
      <c r="Z1883" s="300"/>
      <c r="AA1883" s="300"/>
      <c r="AB1883" s="300"/>
      <c r="AC1883" s="300"/>
      <c r="AD1883" s="300"/>
      <c r="AE1883" s="300"/>
      <c r="AF1883" s="300"/>
      <c r="AG1883" s="300"/>
      <c r="AH1883" s="300"/>
      <c r="AI1883" s="300"/>
      <c r="AJ1883" s="300"/>
      <c r="AK1883" s="300"/>
      <c r="AL1883" s="300"/>
      <c r="AM1883" s="300"/>
      <c r="AN1883" s="300"/>
      <c r="AO1883" s="300"/>
      <c r="AP1883" s="300"/>
      <c r="AQ1883" s="300"/>
      <c r="AR1883" s="300"/>
      <c r="AS1883" s="300"/>
      <c r="AT1883" s="300"/>
      <c r="AU1883" s="300"/>
      <c r="AV1883" s="300"/>
      <c r="AW1883" s="300"/>
      <c r="AX1883" s="300"/>
      <c r="AY1883" s="300"/>
      <c r="AZ1883" s="300"/>
      <c r="BA1883" s="300"/>
      <c r="BB1883" s="300"/>
      <c r="BC1883" s="300"/>
      <c r="BD1883" s="300"/>
      <c r="BE1883" s="300"/>
      <c r="BF1883" s="300"/>
      <c r="BG1883" s="300"/>
      <c r="BH1883" s="300"/>
      <c r="BI1883" s="300"/>
      <c r="BJ1883" s="300"/>
      <c r="BK1883" s="300"/>
      <c r="BL1883" s="300"/>
      <c r="BM1883" s="300"/>
      <c r="BN1883" s="300"/>
      <c r="BO1883" s="300"/>
      <c r="BP1883" s="300"/>
      <c r="BQ1883" s="300"/>
      <c r="BR1883" s="300"/>
      <c r="BS1883" s="300"/>
      <c r="BT1883" s="300"/>
      <c r="BU1883" s="300"/>
      <c r="BV1883" s="300"/>
      <c r="BW1883" s="300"/>
      <c r="BX1883" s="300"/>
      <c r="BY1883" s="300"/>
      <c r="BZ1883" s="300"/>
      <c r="CA1883" s="300"/>
      <c r="CB1883" s="300"/>
      <c r="CC1883" s="300"/>
      <c r="CD1883" s="300"/>
      <c r="CE1883" s="300"/>
      <c r="CF1883" s="300"/>
      <c r="CG1883" s="300"/>
      <c r="CH1883" s="300"/>
      <c r="CI1883" s="300"/>
      <c r="CJ1883" s="300"/>
      <c r="CK1883" s="300"/>
      <c r="CL1883" s="300"/>
      <c r="CM1883" s="300"/>
    </row>
    <row r="1884" spans="1:91" s="245" customFormat="1" x14ac:dyDescent="0.2">
      <c r="A1884" s="299"/>
      <c r="B1884" s="299"/>
      <c r="C1884" s="133"/>
      <c r="D1884" s="134"/>
      <c r="E1884" s="135"/>
      <c r="F1884" s="300"/>
      <c r="G1884" s="300"/>
      <c r="H1884" s="137"/>
      <c r="I1884" s="300"/>
      <c r="J1884" s="138"/>
      <c r="K1884" s="300"/>
      <c r="L1884" s="139"/>
      <c r="M1884" s="300"/>
      <c r="N1884" s="134"/>
      <c r="O1884" s="300"/>
      <c r="P1884" s="300"/>
      <c r="Q1884" s="300"/>
      <c r="R1884" s="300"/>
      <c r="S1884" s="300"/>
      <c r="T1884" s="300"/>
      <c r="U1884" s="300"/>
      <c r="V1884" s="300"/>
      <c r="W1884" s="300"/>
      <c r="X1884" s="300"/>
      <c r="Y1884" s="300"/>
      <c r="Z1884" s="300"/>
      <c r="AA1884" s="300"/>
      <c r="AB1884" s="300"/>
      <c r="AC1884" s="300"/>
      <c r="AD1884" s="300"/>
      <c r="AE1884" s="300"/>
      <c r="AF1884" s="300"/>
      <c r="AG1884" s="300"/>
      <c r="AH1884" s="300"/>
      <c r="AI1884" s="300"/>
      <c r="AJ1884" s="300"/>
      <c r="AK1884" s="300"/>
      <c r="AL1884" s="300"/>
      <c r="AM1884" s="300"/>
      <c r="AN1884" s="300"/>
      <c r="AO1884" s="300"/>
      <c r="AP1884" s="300"/>
      <c r="AQ1884" s="300"/>
      <c r="AR1884" s="300"/>
      <c r="AS1884" s="300"/>
      <c r="AT1884" s="300"/>
      <c r="AU1884" s="300"/>
      <c r="AV1884" s="300"/>
      <c r="AW1884" s="300"/>
      <c r="AX1884" s="300"/>
      <c r="AY1884" s="300"/>
      <c r="AZ1884" s="300"/>
      <c r="BA1884" s="300"/>
      <c r="BB1884" s="300"/>
      <c r="BC1884" s="300"/>
      <c r="BD1884" s="300"/>
      <c r="BE1884" s="300"/>
      <c r="BF1884" s="300"/>
      <c r="BG1884" s="300"/>
      <c r="BH1884" s="300"/>
      <c r="BI1884" s="300"/>
      <c r="BJ1884" s="300"/>
      <c r="BK1884" s="300"/>
      <c r="BL1884" s="300"/>
      <c r="BM1884" s="300"/>
      <c r="BN1884" s="300"/>
      <c r="BO1884" s="300"/>
      <c r="BP1884" s="300"/>
      <c r="BQ1884" s="300"/>
      <c r="BR1884" s="300"/>
      <c r="BS1884" s="300"/>
      <c r="BT1884" s="300"/>
      <c r="BU1884" s="300"/>
      <c r="BV1884" s="300"/>
      <c r="BW1884" s="300"/>
      <c r="BX1884" s="300"/>
      <c r="BY1884" s="300"/>
      <c r="BZ1884" s="300"/>
      <c r="CA1884" s="300"/>
      <c r="CB1884" s="300"/>
      <c r="CC1884" s="300"/>
      <c r="CD1884" s="300"/>
      <c r="CE1884" s="300"/>
      <c r="CF1884" s="300"/>
      <c r="CG1884" s="300"/>
      <c r="CH1884" s="300"/>
      <c r="CI1884" s="300"/>
      <c r="CJ1884" s="300"/>
      <c r="CK1884" s="300"/>
      <c r="CL1884" s="300"/>
      <c r="CM1884" s="300"/>
    </row>
    <row r="1885" spans="1:91" s="245" customFormat="1" x14ac:dyDescent="0.2">
      <c r="A1885" s="299"/>
      <c r="B1885" s="299"/>
      <c r="C1885" s="133"/>
      <c r="D1885" s="134"/>
      <c r="E1885" s="135"/>
      <c r="F1885" s="300"/>
      <c r="G1885" s="300"/>
      <c r="H1885" s="137"/>
      <c r="I1885" s="300"/>
      <c r="J1885" s="138"/>
      <c r="K1885" s="300"/>
      <c r="L1885" s="139"/>
      <c r="M1885" s="300"/>
      <c r="N1885" s="134"/>
      <c r="O1885" s="300"/>
      <c r="P1885" s="300"/>
      <c r="Q1885" s="300"/>
      <c r="R1885" s="300"/>
      <c r="S1885" s="300"/>
      <c r="T1885" s="300"/>
      <c r="U1885" s="300"/>
      <c r="V1885" s="300"/>
      <c r="W1885" s="300"/>
      <c r="X1885" s="300"/>
      <c r="Y1885" s="300"/>
      <c r="Z1885" s="300"/>
      <c r="AA1885" s="300"/>
      <c r="AB1885" s="300"/>
      <c r="AC1885" s="300"/>
      <c r="AD1885" s="300"/>
      <c r="AE1885" s="300"/>
      <c r="AF1885" s="300"/>
      <c r="AG1885" s="300"/>
      <c r="AH1885" s="300"/>
      <c r="AI1885" s="300"/>
      <c r="AJ1885" s="300"/>
      <c r="AK1885" s="300"/>
      <c r="AL1885" s="300"/>
      <c r="AM1885" s="300"/>
      <c r="AN1885" s="300"/>
      <c r="AO1885" s="300"/>
      <c r="AP1885" s="300"/>
      <c r="AQ1885" s="300"/>
      <c r="AR1885" s="300"/>
      <c r="AS1885" s="300"/>
      <c r="AT1885" s="300"/>
      <c r="AU1885" s="300"/>
      <c r="AV1885" s="300"/>
      <c r="AW1885" s="300"/>
      <c r="AX1885" s="300"/>
      <c r="AY1885" s="300"/>
      <c r="AZ1885" s="300"/>
      <c r="BA1885" s="300"/>
      <c r="BB1885" s="300"/>
      <c r="BC1885" s="300"/>
      <c r="BD1885" s="300"/>
      <c r="BE1885" s="300"/>
      <c r="BF1885" s="300"/>
      <c r="BG1885" s="300"/>
      <c r="BH1885" s="300"/>
      <c r="BI1885" s="300"/>
      <c r="BJ1885" s="300"/>
      <c r="BK1885" s="300"/>
      <c r="BL1885" s="300"/>
      <c r="BM1885" s="300"/>
      <c r="BN1885" s="300"/>
      <c r="BO1885" s="300"/>
      <c r="BP1885" s="300"/>
      <c r="BQ1885" s="300"/>
      <c r="BR1885" s="300"/>
      <c r="BS1885" s="300"/>
      <c r="BT1885" s="300"/>
      <c r="BU1885" s="300"/>
      <c r="BV1885" s="300"/>
      <c r="BW1885" s="300"/>
      <c r="BX1885" s="300"/>
      <c r="BY1885" s="300"/>
      <c r="BZ1885" s="300"/>
      <c r="CA1885" s="300"/>
      <c r="CB1885" s="300"/>
      <c r="CC1885" s="300"/>
      <c r="CD1885" s="300"/>
      <c r="CE1885" s="300"/>
      <c r="CF1885" s="300"/>
      <c r="CG1885" s="300"/>
      <c r="CH1885" s="300"/>
      <c r="CI1885" s="300"/>
      <c r="CJ1885" s="300"/>
      <c r="CK1885" s="300"/>
      <c r="CL1885" s="300"/>
      <c r="CM1885" s="300"/>
    </row>
    <row r="1886" spans="1:91" s="245" customFormat="1" x14ac:dyDescent="0.2">
      <c r="A1886" s="299"/>
      <c r="B1886" s="299"/>
      <c r="C1886" s="133"/>
      <c r="D1886" s="134"/>
      <c r="E1886" s="135"/>
      <c r="F1886" s="300"/>
      <c r="G1886" s="300"/>
      <c r="H1886" s="137"/>
      <c r="I1886" s="300"/>
      <c r="J1886" s="138"/>
      <c r="K1886" s="300"/>
      <c r="L1886" s="139"/>
      <c r="M1886" s="300"/>
      <c r="N1886" s="134"/>
      <c r="O1886" s="300"/>
      <c r="P1886" s="300"/>
      <c r="Q1886" s="300"/>
      <c r="R1886" s="300"/>
      <c r="S1886" s="300"/>
      <c r="T1886" s="300"/>
      <c r="U1886" s="300"/>
      <c r="V1886" s="300"/>
      <c r="W1886" s="300"/>
      <c r="X1886" s="300"/>
      <c r="Y1886" s="300"/>
      <c r="Z1886" s="300"/>
      <c r="AA1886" s="300"/>
      <c r="AB1886" s="300"/>
      <c r="AC1886" s="300"/>
      <c r="AD1886" s="300"/>
      <c r="AE1886" s="300"/>
      <c r="AF1886" s="300"/>
      <c r="AG1886" s="300"/>
      <c r="AH1886" s="300"/>
      <c r="AI1886" s="300"/>
      <c r="AJ1886" s="300"/>
      <c r="AK1886" s="300"/>
      <c r="AL1886" s="300"/>
      <c r="AM1886" s="300"/>
      <c r="AN1886" s="300"/>
      <c r="AO1886" s="300"/>
      <c r="AP1886" s="300"/>
      <c r="AQ1886" s="300"/>
      <c r="AR1886" s="300"/>
      <c r="AS1886" s="300"/>
      <c r="AT1886" s="300"/>
      <c r="AU1886" s="300"/>
      <c r="AV1886" s="300"/>
      <c r="AW1886" s="300"/>
      <c r="AX1886" s="300"/>
      <c r="AY1886" s="300"/>
      <c r="AZ1886" s="300"/>
      <c r="BA1886" s="300"/>
      <c r="BB1886" s="300"/>
      <c r="BC1886" s="300"/>
      <c r="BD1886" s="300"/>
      <c r="BE1886" s="300"/>
      <c r="BF1886" s="300"/>
      <c r="BG1886" s="300"/>
      <c r="BH1886" s="300"/>
      <c r="BI1886" s="300"/>
      <c r="BJ1886" s="300"/>
      <c r="BK1886" s="300"/>
      <c r="BL1886" s="300"/>
      <c r="BM1886" s="300"/>
      <c r="BN1886" s="300"/>
      <c r="BO1886" s="300"/>
      <c r="BP1886" s="300"/>
      <c r="BQ1886" s="300"/>
      <c r="BR1886" s="300"/>
      <c r="BS1886" s="300"/>
      <c r="BT1886" s="300"/>
      <c r="BU1886" s="300"/>
      <c r="BV1886" s="300"/>
      <c r="BW1886" s="300"/>
      <c r="BX1886" s="300"/>
      <c r="BY1886" s="300"/>
      <c r="BZ1886" s="300"/>
      <c r="CA1886" s="300"/>
      <c r="CB1886" s="300"/>
      <c r="CC1886" s="300"/>
      <c r="CD1886" s="300"/>
      <c r="CE1886" s="300"/>
      <c r="CF1886" s="300"/>
      <c r="CG1886" s="300"/>
      <c r="CH1886" s="300"/>
      <c r="CI1886" s="300"/>
      <c r="CJ1886" s="300"/>
      <c r="CK1886" s="300"/>
      <c r="CL1886" s="300"/>
      <c r="CM1886" s="300"/>
    </row>
    <row r="1887" spans="1:91" s="245" customFormat="1" x14ac:dyDescent="0.2">
      <c r="A1887" s="299"/>
      <c r="B1887" s="299"/>
      <c r="C1887" s="133"/>
      <c r="D1887" s="134"/>
      <c r="E1887" s="135"/>
      <c r="F1887" s="300"/>
      <c r="G1887" s="300"/>
      <c r="H1887" s="137"/>
      <c r="I1887" s="300"/>
      <c r="J1887" s="138"/>
      <c r="K1887" s="300"/>
      <c r="L1887" s="139"/>
      <c r="M1887" s="300"/>
      <c r="N1887" s="134"/>
      <c r="O1887" s="300"/>
      <c r="P1887" s="300"/>
      <c r="Q1887" s="300"/>
      <c r="R1887" s="300"/>
      <c r="S1887" s="300"/>
      <c r="T1887" s="300"/>
      <c r="U1887" s="300"/>
      <c r="V1887" s="300"/>
      <c r="W1887" s="300"/>
      <c r="X1887" s="300"/>
      <c r="Y1887" s="300"/>
      <c r="Z1887" s="300"/>
      <c r="AA1887" s="300"/>
      <c r="AB1887" s="300"/>
      <c r="AC1887" s="300"/>
      <c r="AD1887" s="300"/>
      <c r="AE1887" s="300"/>
      <c r="AF1887" s="300"/>
      <c r="AG1887" s="300"/>
      <c r="AH1887" s="300"/>
      <c r="AI1887" s="300"/>
      <c r="AJ1887" s="300"/>
      <c r="AK1887" s="300"/>
      <c r="AL1887" s="300"/>
      <c r="AM1887" s="300"/>
      <c r="AN1887" s="300"/>
      <c r="AO1887" s="300"/>
      <c r="AP1887" s="300"/>
      <c r="AQ1887" s="300"/>
      <c r="AR1887" s="300"/>
      <c r="AS1887" s="300"/>
      <c r="AT1887" s="300"/>
      <c r="AU1887" s="300"/>
      <c r="AV1887" s="300"/>
      <c r="AW1887" s="300"/>
      <c r="AX1887" s="300"/>
      <c r="AY1887" s="300"/>
      <c r="AZ1887" s="300"/>
      <c r="BA1887" s="300"/>
      <c r="BB1887" s="300"/>
      <c r="BC1887" s="300"/>
      <c r="BD1887" s="300"/>
      <c r="BE1887" s="300"/>
      <c r="BF1887" s="300"/>
      <c r="BG1887" s="300"/>
      <c r="BH1887" s="300"/>
      <c r="BI1887" s="300"/>
      <c r="BJ1887" s="300"/>
      <c r="BK1887" s="300"/>
      <c r="BL1887" s="300"/>
      <c r="BM1887" s="300"/>
      <c r="BN1887" s="300"/>
      <c r="BO1887" s="300"/>
      <c r="BP1887" s="300"/>
      <c r="BQ1887" s="300"/>
      <c r="BR1887" s="300"/>
      <c r="BS1887" s="300"/>
      <c r="BT1887" s="300"/>
      <c r="BU1887" s="300"/>
      <c r="BV1887" s="300"/>
      <c r="BW1887" s="300"/>
      <c r="BX1887" s="300"/>
      <c r="BY1887" s="300"/>
      <c r="BZ1887" s="300"/>
      <c r="CA1887" s="300"/>
      <c r="CB1887" s="300"/>
      <c r="CC1887" s="300"/>
      <c r="CD1887" s="300"/>
      <c r="CE1887" s="300"/>
      <c r="CF1887" s="300"/>
      <c r="CG1887" s="300"/>
      <c r="CH1887" s="300"/>
      <c r="CI1887" s="300"/>
      <c r="CJ1887" s="300"/>
      <c r="CK1887" s="300"/>
      <c r="CL1887" s="300"/>
      <c r="CM1887" s="300"/>
    </row>
    <row r="1888" spans="1:91" s="245" customFormat="1" x14ac:dyDescent="0.2">
      <c r="A1888" s="299"/>
      <c r="B1888" s="299"/>
      <c r="C1888" s="133"/>
      <c r="D1888" s="134"/>
      <c r="E1888" s="135"/>
      <c r="F1888" s="300"/>
      <c r="G1888" s="300"/>
      <c r="H1888" s="137"/>
      <c r="I1888" s="300"/>
      <c r="J1888" s="138"/>
      <c r="K1888" s="300"/>
      <c r="L1888" s="139"/>
      <c r="M1888" s="300"/>
      <c r="N1888" s="134"/>
      <c r="O1888" s="300"/>
      <c r="P1888" s="300"/>
      <c r="Q1888" s="152"/>
      <c r="R1888" s="300"/>
      <c r="S1888" s="300"/>
      <c r="T1888" s="300"/>
      <c r="U1888" s="300"/>
      <c r="V1888" s="300"/>
      <c r="W1888" s="300"/>
      <c r="X1888" s="300"/>
      <c r="Y1888" s="300"/>
      <c r="Z1888" s="300"/>
      <c r="AA1888" s="300"/>
      <c r="AB1888" s="300"/>
      <c r="AC1888" s="300"/>
      <c r="AD1888" s="300"/>
      <c r="AE1888" s="300"/>
      <c r="AF1888" s="300"/>
      <c r="AG1888" s="300"/>
      <c r="AH1888" s="300"/>
      <c r="AI1888" s="300"/>
      <c r="AJ1888" s="300"/>
      <c r="AK1888" s="300"/>
      <c r="AL1888" s="300"/>
      <c r="AM1888" s="300"/>
      <c r="AN1888" s="300"/>
      <c r="AO1888" s="300"/>
      <c r="AP1888" s="300"/>
      <c r="AQ1888" s="300"/>
      <c r="AR1888" s="300"/>
      <c r="AS1888" s="300"/>
      <c r="AT1888" s="300"/>
      <c r="AU1888" s="300"/>
      <c r="AV1888" s="300"/>
      <c r="AW1888" s="300"/>
      <c r="AX1888" s="300"/>
      <c r="AY1888" s="300"/>
      <c r="AZ1888" s="300"/>
      <c r="BA1888" s="300"/>
      <c r="BB1888" s="300"/>
      <c r="BC1888" s="300"/>
      <c r="BD1888" s="300"/>
      <c r="BE1888" s="300"/>
      <c r="BF1888" s="300"/>
      <c r="BG1888" s="300"/>
      <c r="BH1888" s="300"/>
      <c r="BI1888" s="300"/>
      <c r="BJ1888" s="300"/>
      <c r="BK1888" s="300"/>
      <c r="BL1888" s="300"/>
      <c r="BM1888" s="300"/>
      <c r="BN1888" s="300"/>
      <c r="BO1888" s="300"/>
      <c r="BP1888" s="300"/>
      <c r="BQ1888" s="300"/>
      <c r="BR1888" s="300"/>
      <c r="BS1888" s="300"/>
      <c r="BT1888" s="300"/>
      <c r="BU1888" s="300"/>
      <c r="BV1888" s="300"/>
      <c r="BW1888" s="300"/>
      <c r="BX1888" s="300"/>
      <c r="BY1888" s="300"/>
      <c r="BZ1888" s="300"/>
      <c r="CA1888" s="300"/>
      <c r="CB1888" s="300"/>
      <c r="CC1888" s="300"/>
      <c r="CD1888" s="300"/>
      <c r="CE1888" s="300"/>
      <c r="CF1888" s="300"/>
      <c r="CG1888" s="300"/>
      <c r="CH1888" s="300"/>
      <c r="CI1888" s="300"/>
      <c r="CJ1888" s="300"/>
      <c r="CK1888" s="300"/>
      <c r="CL1888" s="300"/>
      <c r="CM1888" s="300"/>
    </row>
    <row r="1889" spans="1:91" s="245" customFormat="1" x14ac:dyDescent="0.2">
      <c r="A1889" s="299"/>
      <c r="B1889" s="299"/>
      <c r="C1889" s="133"/>
      <c r="D1889" s="134"/>
      <c r="E1889" s="135"/>
      <c r="F1889" s="300"/>
      <c r="G1889" s="300"/>
      <c r="H1889" s="137"/>
      <c r="I1889" s="300"/>
      <c r="J1889" s="138"/>
      <c r="K1889" s="300"/>
      <c r="L1889" s="139"/>
      <c r="M1889" s="300"/>
      <c r="N1889" s="134"/>
      <c r="O1889" s="300"/>
      <c r="P1889" s="300"/>
      <c r="Q1889" s="300"/>
      <c r="R1889" s="300"/>
      <c r="S1889" s="300"/>
      <c r="T1889" s="300"/>
      <c r="U1889" s="300"/>
      <c r="V1889" s="300"/>
      <c r="W1889" s="300"/>
      <c r="X1889" s="300"/>
      <c r="Y1889" s="300"/>
      <c r="Z1889" s="300"/>
      <c r="AA1889" s="300"/>
      <c r="AB1889" s="300"/>
      <c r="AC1889" s="300"/>
      <c r="AD1889" s="300"/>
      <c r="AE1889" s="300"/>
      <c r="AF1889" s="300"/>
      <c r="AG1889" s="300"/>
      <c r="AH1889" s="300"/>
      <c r="AI1889" s="300"/>
      <c r="AJ1889" s="300"/>
      <c r="AK1889" s="300"/>
      <c r="AL1889" s="300"/>
      <c r="AM1889" s="300"/>
      <c r="AN1889" s="300"/>
      <c r="AO1889" s="300"/>
      <c r="AP1889" s="300"/>
      <c r="AQ1889" s="300"/>
      <c r="AR1889" s="300"/>
      <c r="AS1889" s="300"/>
      <c r="AT1889" s="300"/>
      <c r="AU1889" s="300"/>
      <c r="AV1889" s="300"/>
      <c r="AW1889" s="300"/>
      <c r="AX1889" s="300"/>
      <c r="AY1889" s="300"/>
      <c r="AZ1889" s="300"/>
      <c r="BA1889" s="300"/>
      <c r="BB1889" s="300"/>
      <c r="BC1889" s="300"/>
      <c r="BD1889" s="300"/>
      <c r="BE1889" s="300"/>
      <c r="BF1889" s="300"/>
      <c r="BG1889" s="300"/>
      <c r="BH1889" s="300"/>
      <c r="BI1889" s="300"/>
      <c r="BJ1889" s="300"/>
      <c r="BK1889" s="300"/>
      <c r="BL1889" s="300"/>
      <c r="BM1889" s="300"/>
      <c r="BN1889" s="300"/>
      <c r="BO1889" s="300"/>
      <c r="BP1889" s="300"/>
      <c r="BQ1889" s="300"/>
      <c r="BR1889" s="300"/>
      <c r="BS1889" s="300"/>
      <c r="BT1889" s="300"/>
      <c r="BU1889" s="300"/>
      <c r="BV1889" s="300"/>
      <c r="BW1889" s="300"/>
      <c r="BX1889" s="300"/>
      <c r="BY1889" s="300"/>
      <c r="BZ1889" s="300"/>
      <c r="CA1889" s="300"/>
      <c r="CB1889" s="300"/>
      <c r="CC1889" s="300"/>
      <c r="CD1889" s="300"/>
      <c r="CE1889" s="300"/>
      <c r="CF1889" s="300"/>
      <c r="CG1889" s="300"/>
      <c r="CH1889" s="300"/>
      <c r="CI1889" s="300"/>
      <c r="CJ1889" s="300"/>
      <c r="CK1889" s="300"/>
      <c r="CL1889" s="300"/>
      <c r="CM1889" s="300"/>
    </row>
    <row r="1890" spans="1:91" s="245" customFormat="1" x14ac:dyDescent="0.2">
      <c r="A1890" s="299"/>
      <c r="B1890" s="299"/>
      <c r="C1890" s="133"/>
      <c r="D1890" s="134"/>
      <c r="E1890" s="135"/>
      <c r="F1890" s="300"/>
      <c r="G1890" s="300"/>
      <c r="H1890" s="137"/>
      <c r="I1890" s="300"/>
      <c r="J1890" s="138"/>
      <c r="K1890" s="300"/>
      <c r="L1890" s="139"/>
      <c r="M1890" s="300"/>
      <c r="N1890" s="134"/>
      <c r="O1890" s="300"/>
      <c r="P1890" s="300"/>
      <c r="Q1890" s="300"/>
      <c r="R1890" s="300"/>
      <c r="S1890" s="300"/>
      <c r="T1890" s="300"/>
      <c r="U1890" s="300"/>
      <c r="V1890" s="300"/>
      <c r="W1890" s="300"/>
      <c r="X1890" s="300"/>
      <c r="Y1890" s="300"/>
      <c r="Z1890" s="300"/>
      <c r="AA1890" s="300"/>
      <c r="AB1890" s="300"/>
      <c r="AC1890" s="300"/>
      <c r="AD1890" s="300"/>
      <c r="AE1890" s="300"/>
      <c r="AF1890" s="300"/>
      <c r="AG1890" s="300"/>
      <c r="AH1890" s="300"/>
      <c r="AI1890" s="300"/>
      <c r="AJ1890" s="300"/>
      <c r="AK1890" s="300"/>
      <c r="AL1890" s="300"/>
      <c r="AM1890" s="300"/>
      <c r="AN1890" s="300"/>
      <c r="AO1890" s="300"/>
      <c r="AP1890" s="300"/>
      <c r="AQ1890" s="300"/>
      <c r="AR1890" s="300"/>
      <c r="AS1890" s="300"/>
      <c r="AT1890" s="300"/>
      <c r="AU1890" s="300"/>
      <c r="AV1890" s="300"/>
      <c r="AW1890" s="300"/>
      <c r="AX1890" s="300"/>
      <c r="AY1890" s="300"/>
      <c r="AZ1890" s="300"/>
      <c r="BA1890" s="300"/>
      <c r="BB1890" s="300"/>
      <c r="BC1890" s="300"/>
      <c r="BD1890" s="300"/>
      <c r="BE1890" s="300"/>
      <c r="BF1890" s="300"/>
      <c r="BG1890" s="300"/>
      <c r="BH1890" s="300"/>
      <c r="BI1890" s="300"/>
      <c r="BJ1890" s="300"/>
      <c r="BK1890" s="300"/>
      <c r="BL1890" s="300"/>
      <c r="BM1890" s="300"/>
      <c r="BN1890" s="300"/>
      <c r="BO1890" s="300"/>
      <c r="BP1890" s="300"/>
      <c r="BQ1890" s="300"/>
      <c r="BR1890" s="300"/>
      <c r="BS1890" s="300"/>
      <c r="BT1890" s="300"/>
      <c r="BU1890" s="300"/>
      <c r="BV1890" s="300"/>
      <c r="BW1890" s="300"/>
      <c r="BX1890" s="300"/>
      <c r="BY1890" s="300"/>
      <c r="BZ1890" s="300"/>
      <c r="CA1890" s="300"/>
      <c r="CB1890" s="300"/>
      <c r="CC1890" s="300"/>
      <c r="CD1890" s="300"/>
      <c r="CE1890" s="300"/>
      <c r="CF1890" s="300"/>
      <c r="CG1890" s="300"/>
      <c r="CH1890" s="300"/>
      <c r="CI1890" s="300"/>
      <c r="CJ1890" s="300"/>
      <c r="CK1890" s="300"/>
      <c r="CL1890" s="300"/>
      <c r="CM1890" s="300"/>
    </row>
    <row r="1891" spans="1:91" s="245" customFormat="1" x14ac:dyDescent="0.2">
      <c r="A1891" s="299"/>
      <c r="B1891" s="299"/>
      <c r="C1891" s="133"/>
      <c r="D1891" s="134"/>
      <c r="E1891" s="135"/>
      <c r="F1891" s="300"/>
      <c r="G1891" s="300"/>
      <c r="H1891" s="137"/>
      <c r="I1891" s="300"/>
      <c r="J1891" s="138"/>
      <c r="K1891" s="300"/>
      <c r="L1891" s="139"/>
      <c r="M1891" s="300"/>
      <c r="N1891" s="134"/>
      <c r="O1891" s="300"/>
      <c r="P1891" s="300"/>
      <c r="Q1891" s="300"/>
      <c r="R1891" s="300"/>
      <c r="S1891" s="300"/>
      <c r="T1891" s="300"/>
      <c r="U1891" s="300"/>
      <c r="V1891" s="300"/>
      <c r="W1891" s="300"/>
      <c r="X1891" s="300"/>
      <c r="Y1891" s="300"/>
      <c r="Z1891" s="300"/>
      <c r="AA1891" s="300"/>
      <c r="AB1891" s="300"/>
      <c r="AC1891" s="300"/>
      <c r="AD1891" s="300"/>
      <c r="AE1891" s="300"/>
      <c r="AF1891" s="300"/>
      <c r="AG1891" s="300"/>
      <c r="AH1891" s="300"/>
      <c r="AI1891" s="300"/>
      <c r="AJ1891" s="300"/>
      <c r="AK1891" s="300"/>
      <c r="AL1891" s="300"/>
      <c r="AM1891" s="300"/>
      <c r="AN1891" s="300"/>
      <c r="AO1891" s="300"/>
      <c r="AP1891" s="300"/>
      <c r="AQ1891" s="300"/>
      <c r="AR1891" s="300"/>
      <c r="AS1891" s="300"/>
      <c r="AT1891" s="300"/>
      <c r="AU1891" s="300"/>
      <c r="AV1891" s="300"/>
      <c r="AW1891" s="300"/>
      <c r="AX1891" s="300"/>
      <c r="AY1891" s="300"/>
      <c r="AZ1891" s="300"/>
      <c r="BA1891" s="300"/>
      <c r="BB1891" s="300"/>
      <c r="BC1891" s="300"/>
      <c r="BD1891" s="300"/>
      <c r="BE1891" s="300"/>
      <c r="BF1891" s="300"/>
      <c r="BG1891" s="300"/>
      <c r="BH1891" s="300"/>
      <c r="BI1891" s="300"/>
      <c r="BJ1891" s="300"/>
      <c r="BK1891" s="300"/>
      <c r="BL1891" s="300"/>
      <c r="BM1891" s="300"/>
      <c r="BN1891" s="300"/>
      <c r="BO1891" s="300"/>
      <c r="BP1891" s="300"/>
      <c r="BQ1891" s="300"/>
      <c r="BR1891" s="300"/>
      <c r="BS1891" s="300"/>
      <c r="BT1891" s="300"/>
      <c r="BU1891" s="300"/>
      <c r="BV1891" s="300"/>
      <c r="BW1891" s="300"/>
      <c r="BX1891" s="300"/>
      <c r="BY1891" s="300"/>
      <c r="BZ1891" s="300"/>
      <c r="CA1891" s="300"/>
      <c r="CB1891" s="300"/>
      <c r="CC1891" s="300"/>
      <c r="CD1891" s="300"/>
      <c r="CE1891" s="300"/>
      <c r="CF1891" s="300"/>
      <c r="CG1891" s="300"/>
      <c r="CH1891" s="300"/>
      <c r="CI1891" s="300"/>
      <c r="CJ1891" s="300"/>
      <c r="CK1891" s="300"/>
      <c r="CL1891" s="300"/>
      <c r="CM1891" s="300"/>
    </row>
    <row r="1892" spans="1:91" s="245" customFormat="1" x14ac:dyDescent="0.2">
      <c r="A1892" s="299"/>
      <c r="B1892" s="299"/>
      <c r="C1892" s="133"/>
      <c r="D1892" s="134"/>
      <c r="E1892" s="135"/>
      <c r="F1892" s="300"/>
      <c r="G1892" s="300"/>
      <c r="H1892" s="137"/>
      <c r="I1892" s="300"/>
      <c r="J1892" s="138"/>
      <c r="K1892" s="300"/>
      <c r="L1892" s="139"/>
      <c r="M1892" s="300"/>
      <c r="N1892" s="134"/>
      <c r="O1892" s="300"/>
      <c r="P1892" s="300"/>
      <c r="Q1892" s="300"/>
      <c r="R1892" s="300"/>
      <c r="S1892" s="300"/>
      <c r="T1892" s="300"/>
      <c r="U1892" s="300"/>
      <c r="V1892" s="300"/>
      <c r="W1892" s="300"/>
      <c r="X1892" s="300"/>
      <c r="Y1892" s="300"/>
      <c r="Z1892" s="300"/>
      <c r="AA1892" s="300"/>
      <c r="AB1892" s="300"/>
      <c r="AC1892" s="300"/>
      <c r="AD1892" s="300"/>
      <c r="AE1892" s="300"/>
      <c r="AF1892" s="300"/>
      <c r="AG1892" s="300"/>
      <c r="AH1892" s="300"/>
      <c r="AI1892" s="300"/>
      <c r="AJ1892" s="300"/>
      <c r="AK1892" s="300"/>
      <c r="AL1892" s="300"/>
      <c r="AM1892" s="300"/>
      <c r="AN1892" s="300"/>
      <c r="AO1892" s="300"/>
      <c r="AP1892" s="300"/>
      <c r="AQ1892" s="300"/>
      <c r="AR1892" s="300"/>
      <c r="AS1892" s="300"/>
      <c r="AT1892" s="300"/>
      <c r="AU1892" s="300"/>
      <c r="AV1892" s="300"/>
      <c r="AW1892" s="300"/>
      <c r="AX1892" s="300"/>
      <c r="AY1892" s="300"/>
      <c r="AZ1892" s="300"/>
      <c r="BA1892" s="300"/>
      <c r="BB1892" s="300"/>
      <c r="BC1892" s="300"/>
      <c r="BD1892" s="300"/>
      <c r="BE1892" s="300"/>
      <c r="BF1892" s="300"/>
      <c r="BG1892" s="300"/>
      <c r="BH1892" s="300"/>
      <c r="BI1892" s="300"/>
      <c r="BJ1892" s="300"/>
      <c r="BK1892" s="300"/>
      <c r="BL1892" s="300"/>
      <c r="BM1892" s="300"/>
      <c r="BN1892" s="300"/>
      <c r="BO1892" s="300"/>
      <c r="BP1892" s="300"/>
      <c r="BQ1892" s="300"/>
      <c r="BR1892" s="300"/>
      <c r="BS1892" s="300"/>
      <c r="BT1892" s="300"/>
      <c r="BU1892" s="300"/>
      <c r="BV1892" s="300"/>
      <c r="BW1892" s="300"/>
      <c r="BX1892" s="300"/>
      <c r="BY1892" s="300"/>
      <c r="BZ1892" s="300"/>
      <c r="CA1892" s="300"/>
      <c r="CB1892" s="300"/>
      <c r="CC1892" s="300"/>
      <c r="CD1892" s="300"/>
      <c r="CE1892" s="300"/>
      <c r="CF1892" s="300"/>
      <c r="CG1892" s="300"/>
      <c r="CH1892" s="300"/>
      <c r="CI1892" s="300"/>
      <c r="CJ1892" s="300"/>
      <c r="CK1892" s="300"/>
      <c r="CL1892" s="300"/>
      <c r="CM1892" s="300"/>
    </row>
    <row r="1893" spans="1:91" s="245" customFormat="1" x14ac:dyDescent="0.2">
      <c r="A1893" s="299"/>
      <c r="B1893" s="299"/>
      <c r="C1893" s="133"/>
      <c r="D1893" s="134"/>
      <c r="E1893" s="135"/>
      <c r="F1893" s="300"/>
      <c r="G1893" s="300"/>
      <c r="H1893" s="137"/>
      <c r="I1893" s="300"/>
      <c r="J1893" s="138"/>
      <c r="K1893" s="300"/>
      <c r="L1893" s="139"/>
      <c r="M1893" s="300"/>
      <c r="N1893" s="134"/>
      <c r="O1893" s="300"/>
      <c r="P1893" s="300"/>
      <c r="Q1893" s="300"/>
      <c r="R1893" s="300"/>
      <c r="S1893" s="300"/>
      <c r="T1893" s="300"/>
      <c r="U1893" s="300"/>
      <c r="V1893" s="300"/>
      <c r="W1893" s="300"/>
      <c r="X1893" s="300"/>
      <c r="Y1893" s="300"/>
      <c r="Z1893" s="300"/>
      <c r="AA1893" s="300"/>
      <c r="AB1893" s="300"/>
      <c r="AC1893" s="300"/>
      <c r="AD1893" s="300"/>
      <c r="AE1893" s="300"/>
      <c r="AF1893" s="300"/>
      <c r="AG1893" s="300"/>
      <c r="AH1893" s="300"/>
      <c r="AI1893" s="300"/>
      <c r="AJ1893" s="300"/>
      <c r="AK1893" s="300"/>
      <c r="AL1893" s="300"/>
      <c r="AM1893" s="300"/>
      <c r="AN1893" s="300"/>
      <c r="AO1893" s="300"/>
      <c r="AP1893" s="300"/>
      <c r="AQ1893" s="300"/>
      <c r="AR1893" s="300"/>
      <c r="AS1893" s="300"/>
      <c r="AT1893" s="300"/>
      <c r="AU1893" s="300"/>
      <c r="AV1893" s="300"/>
      <c r="AW1893" s="300"/>
      <c r="AX1893" s="300"/>
      <c r="AY1893" s="300"/>
      <c r="AZ1893" s="300"/>
      <c r="BA1893" s="300"/>
      <c r="BB1893" s="300"/>
      <c r="BC1893" s="300"/>
      <c r="BD1893" s="300"/>
      <c r="BE1893" s="300"/>
      <c r="BF1893" s="300"/>
      <c r="BG1893" s="300"/>
      <c r="BH1893" s="300"/>
      <c r="BI1893" s="300"/>
      <c r="BJ1893" s="300"/>
      <c r="BK1893" s="300"/>
      <c r="BL1893" s="300"/>
      <c r="BM1893" s="300"/>
      <c r="BN1893" s="300"/>
      <c r="BO1893" s="300"/>
      <c r="BP1893" s="300"/>
      <c r="BQ1893" s="300"/>
      <c r="BR1893" s="300"/>
      <c r="BS1893" s="300"/>
      <c r="BT1893" s="300"/>
      <c r="BU1893" s="300"/>
      <c r="BV1893" s="300"/>
      <c r="BW1893" s="300"/>
      <c r="BX1893" s="300"/>
      <c r="BY1893" s="300"/>
      <c r="BZ1893" s="300"/>
      <c r="CA1893" s="300"/>
      <c r="CB1893" s="300"/>
      <c r="CC1893" s="300"/>
      <c r="CD1893" s="300"/>
      <c r="CE1893" s="300"/>
      <c r="CF1893" s="300"/>
      <c r="CG1893" s="300"/>
      <c r="CH1893" s="300"/>
      <c r="CI1893" s="300"/>
      <c r="CJ1893" s="300"/>
      <c r="CK1893" s="300"/>
      <c r="CL1893" s="300"/>
      <c r="CM1893" s="300"/>
    </row>
    <row r="1894" spans="1:91" s="245" customFormat="1" x14ac:dyDescent="0.2">
      <c r="A1894" s="299"/>
      <c r="B1894" s="291"/>
      <c r="C1894" s="133"/>
      <c r="D1894" s="293"/>
      <c r="E1894" s="135"/>
      <c r="F1894" s="295"/>
      <c r="G1894" s="291"/>
      <c r="H1894" s="291"/>
      <c r="I1894" s="291"/>
      <c r="J1894" s="295"/>
      <c r="K1894" s="291"/>
      <c r="L1894" s="293"/>
      <c r="M1894" s="291"/>
      <c r="N1894" s="293"/>
      <c r="O1894" s="291"/>
      <c r="P1894" s="291"/>
      <c r="Q1894" s="291"/>
      <c r="R1894" s="291"/>
      <c r="S1894" s="291"/>
      <c r="T1894" s="291"/>
      <c r="U1894" s="291"/>
    </row>
  </sheetData>
  <autoFilter ref="A6:AM1569"/>
  <mergeCells count="12">
    <mergeCell ref="U5:U6"/>
    <mergeCell ref="J5:O5"/>
    <mergeCell ref="P5:S5"/>
    <mergeCell ref="T5:T6"/>
    <mergeCell ref="A5:A6"/>
    <mergeCell ref="B5:B6"/>
    <mergeCell ref="C5:C6"/>
    <mergeCell ref="D5:D6"/>
    <mergeCell ref="E5:E6"/>
    <mergeCell ref="F5:F6"/>
    <mergeCell ref="H5:H6"/>
    <mergeCell ref="I5:I6"/>
  </mergeCells>
  <dataValidations count="2">
    <dataValidation type="list" errorStyle="information" allowBlank="1" showInputMessage="1" showErrorMessage="1" error="MGB_x000a_MGC_x000a_MGCP_x000a_CDV_x000a_CHR_x000a_TUP" sqref="I60:I1048576 I1:I55">
      <formula1>#REF!</formula1>
    </dataValidation>
    <dataValidation type="list" errorStyle="information" allowBlank="1" showInputMessage="1" showErrorMessage="1" error="MGB_x000a_MGC_x000a_MGCP_x000a_CDV_x000a_CHR_x000a_TUP" sqref="I56:I59">
      <formula1>#REF!</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heetViews>
  <sheetFormatPr defaultRowHeight="12.7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election activeCell="D17" sqref="D17"/>
    </sheetView>
  </sheetViews>
  <sheetFormatPr defaultRowHeight="12.7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D28" sqref="A28:D44"/>
    </sheetView>
  </sheetViews>
  <sheetFormatPr defaultRowHeight="12.75" x14ac:dyDescent="0.2"/>
  <cols>
    <col min="1" max="1" width="44.1640625" bestFit="1" customWidth="1"/>
    <col min="2" max="2" width="32.6640625" bestFit="1" customWidth="1"/>
    <col min="3" max="3" width="36.5" bestFit="1" customWidth="1"/>
    <col min="4" max="4" width="19.5" style="312" customWidth="1"/>
  </cols>
  <sheetData>
    <row r="1" spans="1:4" x14ac:dyDescent="0.2">
      <c r="A1" t="s">
        <v>327</v>
      </c>
      <c r="B1" s="444" t="s">
        <v>286</v>
      </c>
      <c r="C1" s="58" t="s">
        <v>287</v>
      </c>
      <c r="D1" s="58" t="s">
        <v>288</v>
      </c>
    </row>
    <row r="2" spans="1:4" hidden="1" x14ac:dyDescent="0.2">
      <c r="A2" t="s">
        <v>328</v>
      </c>
      <c r="B2" s="58" t="s">
        <v>269</v>
      </c>
      <c r="C2" s="58" t="s">
        <v>39</v>
      </c>
      <c r="D2" s="58">
        <v>16</v>
      </c>
    </row>
    <row r="3" spans="1:4" hidden="1" x14ac:dyDescent="0.2">
      <c r="A3" t="s">
        <v>329</v>
      </c>
      <c r="B3" s="58" t="s">
        <v>290</v>
      </c>
      <c r="C3" s="58" t="s">
        <v>291</v>
      </c>
      <c r="D3" s="58">
        <v>261</v>
      </c>
    </row>
    <row r="4" spans="1:4" hidden="1" x14ac:dyDescent="0.2">
      <c r="A4" t="s">
        <v>343</v>
      </c>
      <c r="B4" s="58" t="s">
        <v>290</v>
      </c>
      <c r="C4" s="58" t="s">
        <v>63</v>
      </c>
      <c r="D4" s="58">
        <v>2266</v>
      </c>
    </row>
    <row r="5" spans="1:4" hidden="1" x14ac:dyDescent="0.2">
      <c r="A5" t="s">
        <v>357</v>
      </c>
      <c r="B5" s="58" t="s">
        <v>290</v>
      </c>
      <c r="C5" s="58" t="s">
        <v>39</v>
      </c>
      <c r="D5" s="58">
        <v>82730</v>
      </c>
    </row>
    <row r="6" spans="1:4" hidden="1" x14ac:dyDescent="0.2">
      <c r="A6" t="s">
        <v>349</v>
      </c>
      <c r="B6" s="58" t="s">
        <v>292</v>
      </c>
      <c r="C6" s="58" t="s">
        <v>214</v>
      </c>
      <c r="D6" s="58">
        <v>7</v>
      </c>
    </row>
    <row r="7" spans="1:4" hidden="1" x14ac:dyDescent="0.2">
      <c r="A7" t="s">
        <v>358</v>
      </c>
      <c r="B7" s="58" t="s">
        <v>293</v>
      </c>
      <c r="C7" s="58" t="s">
        <v>39</v>
      </c>
      <c r="D7" s="58">
        <v>55</v>
      </c>
    </row>
    <row r="8" spans="1:4" x14ac:dyDescent="0.2">
      <c r="A8" t="s">
        <v>351</v>
      </c>
      <c r="B8" s="58" t="s">
        <v>294</v>
      </c>
      <c r="C8" s="58" t="s">
        <v>322</v>
      </c>
      <c r="D8" s="58">
        <v>8183</v>
      </c>
    </row>
    <row r="9" spans="1:4" hidden="1" x14ac:dyDescent="0.2">
      <c r="A9" t="s">
        <v>398</v>
      </c>
      <c r="B9" s="58" t="s">
        <v>298</v>
      </c>
      <c r="C9" s="58" t="s">
        <v>63</v>
      </c>
      <c r="D9" s="58">
        <v>2</v>
      </c>
    </row>
    <row r="10" spans="1:4" hidden="1" x14ac:dyDescent="0.2">
      <c r="A10" t="s">
        <v>342</v>
      </c>
      <c r="B10" s="58" t="s">
        <v>297</v>
      </c>
      <c r="C10" s="58" t="s">
        <v>37</v>
      </c>
      <c r="D10" s="58">
        <v>10033</v>
      </c>
    </row>
    <row r="11" spans="1:4" hidden="1" x14ac:dyDescent="0.2">
      <c r="A11" t="s">
        <v>365</v>
      </c>
      <c r="B11" s="58" t="s">
        <v>275</v>
      </c>
      <c r="C11" s="58" t="s">
        <v>37</v>
      </c>
      <c r="D11" s="58">
        <v>275</v>
      </c>
    </row>
    <row r="12" spans="1:4" hidden="1" x14ac:dyDescent="0.2">
      <c r="A12" t="s">
        <v>384</v>
      </c>
      <c r="B12" s="58" t="s">
        <v>290</v>
      </c>
      <c r="C12" s="58" t="s">
        <v>213</v>
      </c>
      <c r="D12" s="58">
        <v>133</v>
      </c>
    </row>
    <row r="13" spans="1:4" hidden="1" x14ac:dyDescent="0.2">
      <c r="A13" t="s">
        <v>338</v>
      </c>
      <c r="B13" s="58" t="s">
        <v>292</v>
      </c>
      <c r="C13" s="58" t="s">
        <v>38</v>
      </c>
      <c r="D13" s="58">
        <v>59</v>
      </c>
    </row>
    <row r="14" spans="1:4" hidden="1" x14ac:dyDescent="0.2">
      <c r="A14" t="s">
        <v>350</v>
      </c>
      <c r="B14" s="58" t="s">
        <v>293</v>
      </c>
      <c r="C14" s="58" t="s">
        <v>38</v>
      </c>
      <c r="D14" s="58">
        <v>59</v>
      </c>
    </row>
    <row r="15" spans="1:4" hidden="1" x14ac:dyDescent="0.2">
      <c r="A15" t="s">
        <v>331</v>
      </c>
      <c r="B15" s="58" t="s">
        <v>270</v>
      </c>
      <c r="C15" s="58" t="s">
        <v>39</v>
      </c>
      <c r="D15" s="58">
        <v>87</v>
      </c>
    </row>
    <row r="16" spans="1:4" x14ac:dyDescent="0.2">
      <c r="A16" t="s">
        <v>359</v>
      </c>
      <c r="B16" s="58" t="s">
        <v>294</v>
      </c>
      <c r="C16" s="58" t="s">
        <v>323</v>
      </c>
      <c r="D16" s="58">
        <v>14</v>
      </c>
    </row>
    <row r="17" spans="1:4" x14ac:dyDescent="0.2">
      <c r="A17" t="s">
        <v>360</v>
      </c>
      <c r="B17" s="58" t="s">
        <v>294</v>
      </c>
      <c r="C17" s="58" t="s">
        <v>324</v>
      </c>
      <c r="D17" s="58">
        <v>14</v>
      </c>
    </row>
    <row r="18" spans="1:4" x14ac:dyDescent="0.2">
      <c r="A18" t="s">
        <v>352</v>
      </c>
      <c r="B18" s="58" t="s">
        <v>294</v>
      </c>
      <c r="C18" s="58" t="s">
        <v>296</v>
      </c>
      <c r="D18" s="58">
        <v>0</v>
      </c>
    </row>
    <row r="19" spans="1:4" hidden="1" x14ac:dyDescent="0.2">
      <c r="A19" t="s">
        <v>353</v>
      </c>
      <c r="B19" s="58" t="s">
        <v>271</v>
      </c>
      <c r="C19" s="58" t="s">
        <v>37</v>
      </c>
      <c r="D19" s="58">
        <v>191</v>
      </c>
    </row>
    <row r="20" spans="1:4" hidden="1" x14ac:dyDescent="0.2">
      <c r="A20" t="s">
        <v>362</v>
      </c>
      <c r="B20" s="58" t="s">
        <v>299</v>
      </c>
      <c r="C20" s="58" t="s">
        <v>39</v>
      </c>
      <c r="D20" s="58">
        <v>20084</v>
      </c>
    </row>
    <row r="21" spans="1:4" hidden="1" x14ac:dyDescent="0.2">
      <c r="A21" t="s">
        <v>334</v>
      </c>
      <c r="B21" s="58" t="s">
        <v>298</v>
      </c>
      <c r="C21" s="58" t="s">
        <v>37</v>
      </c>
      <c r="D21" s="58">
        <v>135</v>
      </c>
    </row>
    <row r="22" spans="1:4" hidden="1" x14ac:dyDescent="0.2">
      <c r="A22" t="s">
        <v>355</v>
      </c>
      <c r="B22" s="58" t="s">
        <v>298</v>
      </c>
      <c r="C22" s="58" t="s">
        <v>38</v>
      </c>
      <c r="D22" s="58">
        <v>95</v>
      </c>
    </row>
    <row r="23" spans="1:4" hidden="1" x14ac:dyDescent="0.2">
      <c r="A23" t="s">
        <v>363</v>
      </c>
      <c r="B23" s="58" t="s">
        <v>297</v>
      </c>
      <c r="C23" s="58" t="s">
        <v>38</v>
      </c>
      <c r="D23" s="58">
        <v>6888</v>
      </c>
    </row>
    <row r="24" spans="1:4" hidden="1" x14ac:dyDescent="0.2">
      <c r="A24" t="s">
        <v>356</v>
      </c>
      <c r="B24" s="58" t="s">
        <v>297</v>
      </c>
      <c r="C24" s="58" t="s">
        <v>39</v>
      </c>
      <c r="D24" s="58">
        <v>20288</v>
      </c>
    </row>
    <row r="25" spans="1:4" hidden="1" x14ac:dyDescent="0.2">
      <c r="A25" t="s">
        <v>378</v>
      </c>
      <c r="B25" s="58" t="s">
        <v>273</v>
      </c>
      <c r="C25" s="58" t="s">
        <v>37</v>
      </c>
      <c r="D25" s="58">
        <v>18</v>
      </c>
    </row>
    <row r="26" spans="1:4" hidden="1" x14ac:dyDescent="0.2">
      <c r="A26" t="s">
        <v>385</v>
      </c>
      <c r="B26" s="58" t="s">
        <v>273</v>
      </c>
      <c r="C26" s="58" t="s">
        <v>38</v>
      </c>
      <c r="D26" s="58">
        <v>3</v>
      </c>
    </row>
    <row r="27" spans="1:4" hidden="1" x14ac:dyDescent="0.2">
      <c r="A27" t="s">
        <v>379</v>
      </c>
      <c r="B27" s="58" t="s">
        <v>273</v>
      </c>
      <c r="C27" s="58" t="s">
        <v>39</v>
      </c>
      <c r="D27" s="58">
        <v>10</v>
      </c>
    </row>
    <row r="28" spans="1:4" hidden="1" x14ac:dyDescent="0.2">
      <c r="A28" t="s">
        <v>364</v>
      </c>
      <c r="B28" s="58" t="s">
        <v>274</v>
      </c>
      <c r="C28" s="58" t="s">
        <v>39</v>
      </c>
      <c r="D28" s="58">
        <v>16</v>
      </c>
    </row>
    <row r="29" spans="1:4" hidden="1" x14ac:dyDescent="0.2">
      <c r="A29" t="s">
        <v>344</v>
      </c>
      <c r="B29" s="58" t="s">
        <v>290</v>
      </c>
      <c r="C29" s="58" t="s">
        <v>215</v>
      </c>
      <c r="D29" s="58">
        <v>196</v>
      </c>
    </row>
    <row r="30" spans="1:4" hidden="1" x14ac:dyDescent="0.2">
      <c r="A30" t="s">
        <v>346</v>
      </c>
      <c r="B30" s="58" t="s">
        <v>290</v>
      </c>
      <c r="C30" s="58" t="s">
        <v>37</v>
      </c>
      <c r="D30" s="58">
        <v>33299</v>
      </c>
    </row>
    <row r="31" spans="1:4" hidden="1" x14ac:dyDescent="0.2">
      <c r="A31" t="s">
        <v>347</v>
      </c>
      <c r="B31" s="58" t="s">
        <v>290</v>
      </c>
      <c r="C31" s="58" t="s">
        <v>38</v>
      </c>
      <c r="D31" s="58">
        <v>25157</v>
      </c>
    </row>
    <row r="32" spans="1:4" hidden="1" x14ac:dyDescent="0.2">
      <c r="A32" t="s">
        <v>330</v>
      </c>
      <c r="B32" s="58" t="s">
        <v>290</v>
      </c>
      <c r="C32" s="58" t="s">
        <v>214</v>
      </c>
      <c r="D32" s="58">
        <v>259</v>
      </c>
    </row>
    <row r="33" spans="1:4" hidden="1" x14ac:dyDescent="0.2">
      <c r="A33" t="s">
        <v>348</v>
      </c>
      <c r="B33" s="58" t="s">
        <v>292</v>
      </c>
      <c r="C33" s="58" t="s">
        <v>39</v>
      </c>
      <c r="D33" s="58">
        <v>55</v>
      </c>
    </row>
    <row r="34" spans="1:4" hidden="1" x14ac:dyDescent="0.2">
      <c r="A34" t="s">
        <v>339</v>
      </c>
      <c r="B34" s="58" t="s">
        <v>293</v>
      </c>
      <c r="C34" s="58" t="s">
        <v>214</v>
      </c>
      <c r="D34" s="58">
        <v>6</v>
      </c>
    </row>
    <row r="35" spans="1:4" hidden="1" x14ac:dyDescent="0.2">
      <c r="A35" t="s">
        <v>341</v>
      </c>
      <c r="B35" s="58" t="s">
        <v>299</v>
      </c>
      <c r="C35" s="58" t="s">
        <v>37</v>
      </c>
      <c r="D35" s="58">
        <v>9898</v>
      </c>
    </row>
    <row r="36" spans="1:4" hidden="1" x14ac:dyDescent="0.2">
      <c r="A36" t="s">
        <v>335</v>
      </c>
      <c r="B36" s="58" t="s">
        <v>298</v>
      </c>
      <c r="C36" s="58" t="s">
        <v>39</v>
      </c>
      <c r="D36" s="58">
        <v>204</v>
      </c>
    </row>
    <row r="37" spans="1:4" hidden="1" x14ac:dyDescent="0.2">
      <c r="A37" t="s">
        <v>336</v>
      </c>
      <c r="B37" s="58" t="s">
        <v>297</v>
      </c>
      <c r="C37" s="58" t="s">
        <v>63</v>
      </c>
      <c r="D37" s="58">
        <v>1092</v>
      </c>
    </row>
    <row r="38" spans="1:4" hidden="1" x14ac:dyDescent="0.2">
      <c r="A38" t="s">
        <v>366</v>
      </c>
      <c r="B38" s="58" t="s">
        <v>275</v>
      </c>
      <c r="C38" s="58" t="s">
        <v>39</v>
      </c>
      <c r="D38" s="58">
        <v>105</v>
      </c>
    </row>
    <row r="39" spans="1:4" hidden="1" x14ac:dyDescent="0.2">
      <c r="A39" t="s">
        <v>337</v>
      </c>
      <c r="B39" s="58" t="s">
        <v>290</v>
      </c>
      <c r="C39" s="58" t="s">
        <v>230</v>
      </c>
      <c r="D39" s="58">
        <v>1083</v>
      </c>
    </row>
    <row r="40" spans="1:4" hidden="1" x14ac:dyDescent="0.2">
      <c r="A40" t="s">
        <v>345</v>
      </c>
      <c r="B40" s="58" t="s">
        <v>290</v>
      </c>
      <c r="C40" s="58" t="s">
        <v>325</v>
      </c>
      <c r="D40" s="58">
        <v>220</v>
      </c>
    </row>
    <row r="41" spans="1:4" hidden="1" x14ac:dyDescent="0.2">
      <c r="A41" t="s">
        <v>340</v>
      </c>
      <c r="B41" s="58" t="s">
        <v>270</v>
      </c>
      <c r="C41" s="58" t="s">
        <v>37</v>
      </c>
      <c r="D41" s="58">
        <v>209</v>
      </c>
    </row>
    <row r="42" spans="1:4" hidden="1" x14ac:dyDescent="0.2">
      <c r="A42" t="s">
        <v>377</v>
      </c>
      <c r="B42" s="58" t="s">
        <v>270</v>
      </c>
      <c r="C42" s="58" t="s">
        <v>38</v>
      </c>
      <c r="D42" s="58">
        <v>3</v>
      </c>
    </row>
    <row r="43" spans="1:4" x14ac:dyDescent="0.2">
      <c r="A43" t="s">
        <v>332</v>
      </c>
      <c r="B43" s="58" t="s">
        <v>294</v>
      </c>
      <c r="C43" s="58" t="s">
        <v>295</v>
      </c>
      <c r="D43" s="58">
        <v>0</v>
      </c>
    </row>
    <row r="44" spans="1:4" hidden="1" x14ac:dyDescent="0.2">
      <c r="A44" t="s">
        <v>333</v>
      </c>
      <c r="B44" s="58" t="s">
        <v>271</v>
      </c>
      <c r="C44" s="58" t="s">
        <v>39</v>
      </c>
      <c r="D44" s="58">
        <v>76</v>
      </c>
    </row>
    <row r="45" spans="1:4" hidden="1" x14ac:dyDescent="0.2">
      <c r="A45" t="s">
        <v>361</v>
      </c>
      <c r="B45" s="58" t="s">
        <v>299</v>
      </c>
      <c r="C45" s="58" t="s">
        <v>63</v>
      </c>
      <c r="D45" s="58">
        <v>1090</v>
      </c>
    </row>
    <row r="46" spans="1:4" hidden="1" x14ac:dyDescent="0.2">
      <c r="A46" s="312" t="s">
        <v>354</v>
      </c>
      <c r="B46" s="58" t="s">
        <v>299</v>
      </c>
      <c r="C46" s="58" t="s">
        <v>38</v>
      </c>
      <c r="D46" s="58">
        <v>6793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18" sqref="A18"/>
    </sheetView>
  </sheetViews>
  <sheetFormatPr defaultRowHeight="12.75" x14ac:dyDescent="0.2"/>
  <cols>
    <col min="1" max="1" width="34.6640625" bestFit="1" customWidth="1"/>
    <col min="2" max="2" width="23.1640625" bestFit="1" customWidth="1"/>
    <col min="3" max="3" width="21.1640625" bestFit="1" customWidth="1"/>
    <col min="4" max="4" width="14.6640625" bestFit="1" customWidth="1"/>
    <col min="5" max="5" width="9.83203125" style="312" customWidth="1"/>
  </cols>
  <sheetData>
    <row r="1" spans="1:5" x14ac:dyDescent="0.2">
      <c r="A1" t="s">
        <v>327</v>
      </c>
      <c r="B1" s="444" t="s">
        <v>304</v>
      </c>
      <c r="C1" s="58" t="s">
        <v>305</v>
      </c>
      <c r="D1" s="58" t="s">
        <v>287</v>
      </c>
      <c r="E1" s="58" t="s">
        <v>306</v>
      </c>
    </row>
    <row r="2" spans="1:5" x14ac:dyDescent="0.2">
      <c r="A2" t="s">
        <v>393</v>
      </c>
      <c r="B2" s="58" t="s">
        <v>307</v>
      </c>
      <c r="C2" s="58" t="s">
        <v>310</v>
      </c>
      <c r="D2" s="58" t="s">
        <v>37</v>
      </c>
      <c r="E2" s="58">
        <v>13</v>
      </c>
    </row>
    <row r="3" spans="1:5" hidden="1" x14ac:dyDescent="0.2">
      <c r="A3" t="s">
        <v>399</v>
      </c>
      <c r="B3" s="58" t="s">
        <v>307</v>
      </c>
      <c r="C3" s="58" t="s">
        <v>313</v>
      </c>
      <c r="D3" s="58" t="s">
        <v>39</v>
      </c>
      <c r="E3" s="58">
        <v>4</v>
      </c>
    </row>
    <row r="4" spans="1:5" hidden="1" x14ac:dyDescent="0.2">
      <c r="A4" t="s">
        <v>380</v>
      </c>
      <c r="B4" s="58" t="s">
        <v>307</v>
      </c>
      <c r="C4" s="58" t="s">
        <v>310</v>
      </c>
      <c r="D4" s="58" t="s">
        <v>39</v>
      </c>
      <c r="E4" s="58">
        <v>2</v>
      </c>
    </row>
    <row r="5" spans="1:5" hidden="1" x14ac:dyDescent="0.2">
      <c r="A5" t="s">
        <v>400</v>
      </c>
      <c r="B5" s="58" t="s">
        <v>307</v>
      </c>
      <c r="C5" s="58" t="s">
        <v>313</v>
      </c>
      <c r="D5" s="58" t="s">
        <v>38</v>
      </c>
      <c r="E5" s="58">
        <v>7</v>
      </c>
    </row>
    <row r="6" spans="1:5" hidden="1" x14ac:dyDescent="0.2">
      <c r="A6" t="s">
        <v>381</v>
      </c>
      <c r="B6" s="58" t="s">
        <v>307</v>
      </c>
      <c r="C6" s="58" t="s">
        <v>320</v>
      </c>
      <c r="D6" s="58" t="s">
        <v>39</v>
      </c>
      <c r="E6" s="58">
        <v>223</v>
      </c>
    </row>
    <row r="7" spans="1:5" x14ac:dyDescent="0.2">
      <c r="A7" t="s">
        <v>367</v>
      </c>
      <c r="B7" s="58" t="s">
        <v>309</v>
      </c>
      <c r="C7" s="58" t="s">
        <v>310</v>
      </c>
      <c r="D7" s="58" t="s">
        <v>37</v>
      </c>
      <c r="E7" s="58">
        <v>937</v>
      </c>
    </row>
    <row r="8" spans="1:5" hidden="1" x14ac:dyDescent="0.2">
      <c r="A8" t="s">
        <v>368</v>
      </c>
      <c r="B8" s="58" t="s">
        <v>309</v>
      </c>
      <c r="C8" s="58" t="s">
        <v>313</v>
      </c>
      <c r="D8" s="58" t="s">
        <v>39</v>
      </c>
      <c r="E8" s="58">
        <v>103</v>
      </c>
    </row>
    <row r="9" spans="1:5" hidden="1" x14ac:dyDescent="0.2">
      <c r="A9" t="s">
        <v>401</v>
      </c>
      <c r="B9" s="58" t="s">
        <v>309</v>
      </c>
      <c r="C9" s="58" t="s">
        <v>316</v>
      </c>
      <c r="D9" s="58" t="s">
        <v>38</v>
      </c>
      <c r="E9" s="58">
        <v>1</v>
      </c>
    </row>
    <row r="10" spans="1:5" hidden="1" x14ac:dyDescent="0.2">
      <c r="A10" t="s">
        <v>386</v>
      </c>
      <c r="B10" s="58" t="s">
        <v>309</v>
      </c>
      <c r="C10" s="58" t="s">
        <v>314</v>
      </c>
      <c r="D10" s="58" t="s">
        <v>39</v>
      </c>
      <c r="E10" s="58">
        <v>2</v>
      </c>
    </row>
    <row r="11" spans="1:5" x14ac:dyDescent="0.2">
      <c r="A11" t="s">
        <v>369</v>
      </c>
      <c r="B11" s="58" t="s">
        <v>309</v>
      </c>
      <c r="C11" s="58" t="s">
        <v>321</v>
      </c>
      <c r="D11" s="58" t="s">
        <v>37</v>
      </c>
      <c r="E11" s="58">
        <v>4</v>
      </c>
    </row>
    <row r="12" spans="1:5" hidden="1" x14ac:dyDescent="0.2">
      <c r="A12" t="s">
        <v>370</v>
      </c>
      <c r="B12" s="58" t="s">
        <v>309</v>
      </c>
      <c r="C12" s="58" t="s">
        <v>310</v>
      </c>
      <c r="D12" s="58" t="s">
        <v>39</v>
      </c>
      <c r="E12" s="58">
        <v>107</v>
      </c>
    </row>
    <row r="13" spans="1:5" hidden="1" x14ac:dyDescent="0.2">
      <c r="A13" t="s">
        <v>371</v>
      </c>
      <c r="B13" s="58" t="s">
        <v>309</v>
      </c>
      <c r="C13" s="58" t="s">
        <v>313</v>
      </c>
      <c r="D13" s="58" t="s">
        <v>38</v>
      </c>
      <c r="E13" s="58">
        <v>71</v>
      </c>
    </row>
    <row r="14" spans="1:5" hidden="1" x14ac:dyDescent="0.2">
      <c r="A14" t="s">
        <v>402</v>
      </c>
      <c r="B14" s="58" t="s">
        <v>309</v>
      </c>
      <c r="C14" s="58" t="s">
        <v>321</v>
      </c>
      <c r="D14" s="58" t="s">
        <v>39</v>
      </c>
      <c r="E14" s="58">
        <v>1</v>
      </c>
    </row>
    <row r="15" spans="1:5" x14ac:dyDescent="0.2">
      <c r="A15" s="312" t="s">
        <v>382</v>
      </c>
      <c r="B15" s="58" t="s">
        <v>309</v>
      </c>
      <c r="C15" s="58" t="s">
        <v>314</v>
      </c>
      <c r="D15" s="58" t="s">
        <v>37</v>
      </c>
      <c r="E15" s="58">
        <v>3</v>
      </c>
    </row>
    <row r="16" spans="1:5" hidden="1" x14ac:dyDescent="0.2">
      <c r="A16" s="312" t="s">
        <v>372</v>
      </c>
      <c r="B16" s="58" t="s">
        <v>309</v>
      </c>
      <c r="C16" s="58" t="s">
        <v>320</v>
      </c>
      <c r="D16" s="58" t="s">
        <v>39</v>
      </c>
      <c r="E16" s="58">
        <v>3324</v>
      </c>
    </row>
    <row r="17" spans="1:5" x14ac:dyDescent="0.2">
      <c r="A17" s="312" t="s">
        <v>373</v>
      </c>
      <c r="B17" s="58" t="s">
        <v>309</v>
      </c>
      <c r="C17" s="58" t="s">
        <v>313</v>
      </c>
      <c r="D17" s="58" t="s">
        <v>37</v>
      </c>
      <c r="E17" s="58">
        <v>231</v>
      </c>
    </row>
    <row r="18" spans="1:5" x14ac:dyDescent="0.2">
      <c r="A18" s="312" t="s">
        <v>374</v>
      </c>
      <c r="B18" s="58" t="s">
        <v>309</v>
      </c>
      <c r="C18" s="58" t="s">
        <v>308</v>
      </c>
      <c r="D18" s="58" t="s">
        <v>37</v>
      </c>
      <c r="E18" s="58">
        <v>11</v>
      </c>
    </row>
    <row r="19" spans="1:5" hidden="1" x14ac:dyDescent="0.2">
      <c r="A19" s="312" t="s">
        <v>375</v>
      </c>
      <c r="B19" s="58" t="s">
        <v>309</v>
      </c>
      <c r="C19" s="58" t="s">
        <v>310</v>
      </c>
      <c r="D19" s="58" t="s">
        <v>38</v>
      </c>
      <c r="E19" s="58">
        <v>121</v>
      </c>
    </row>
    <row r="20" spans="1:5" x14ac:dyDescent="0.2">
      <c r="A20" s="312" t="s">
        <v>403</v>
      </c>
      <c r="B20" s="58" t="s">
        <v>309</v>
      </c>
      <c r="C20" s="58" t="s">
        <v>316</v>
      </c>
      <c r="D20" s="58" t="s">
        <v>37</v>
      </c>
      <c r="E20" s="58">
        <v>4</v>
      </c>
    </row>
    <row r="21" spans="1:5" hidden="1" x14ac:dyDescent="0.2">
      <c r="A21" s="312" t="s">
        <v>404</v>
      </c>
      <c r="B21" s="58" t="s">
        <v>309</v>
      </c>
      <c r="C21" s="58" t="s">
        <v>312</v>
      </c>
      <c r="D21" s="58" t="s">
        <v>38</v>
      </c>
      <c r="E21" s="58">
        <v>2</v>
      </c>
    </row>
    <row r="22" spans="1:5" hidden="1" x14ac:dyDescent="0.2">
      <c r="A22" s="312" t="s">
        <v>383</v>
      </c>
      <c r="B22" s="58" t="s">
        <v>309</v>
      </c>
      <c r="C22" s="58" t="s">
        <v>314</v>
      </c>
      <c r="D22" s="58" t="s">
        <v>38</v>
      </c>
      <c r="E22" s="58">
        <v>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D7" sqref="D7"/>
    </sheetView>
  </sheetViews>
  <sheetFormatPr defaultRowHeight="12.75" x14ac:dyDescent="0.2"/>
  <cols>
    <col min="1" max="1" width="17" customWidth="1"/>
    <col min="2" max="2" width="18.33203125" customWidth="1"/>
    <col min="3" max="3" width="57" customWidth="1"/>
  </cols>
  <sheetData>
    <row r="1" spans="1:3" ht="15.75" x14ac:dyDescent="0.2">
      <c r="A1" s="521" t="s">
        <v>387</v>
      </c>
      <c r="B1" s="521"/>
      <c r="C1" s="521"/>
    </row>
    <row r="2" spans="1:3" ht="23.25" customHeight="1" x14ac:dyDescent="0.2">
      <c r="A2" s="446" t="s">
        <v>17</v>
      </c>
      <c r="B2" s="446" t="s">
        <v>388</v>
      </c>
      <c r="C2" s="447" t="s">
        <v>389</v>
      </c>
    </row>
    <row r="3" spans="1:3" ht="23.25" customHeight="1" x14ac:dyDescent="0.2">
      <c r="A3" s="452" t="s">
        <v>223</v>
      </c>
      <c r="B3" s="449" t="s">
        <v>390</v>
      </c>
      <c r="C3" s="450" t="s">
        <v>391</v>
      </c>
    </row>
    <row r="4" spans="1:3" ht="23.25" customHeight="1" x14ac:dyDescent="0.2">
      <c r="A4" s="451" t="s">
        <v>5</v>
      </c>
      <c r="B4" s="449" t="s">
        <v>390</v>
      </c>
      <c r="C4" s="450" t="s">
        <v>391</v>
      </c>
    </row>
    <row r="5" spans="1:3" ht="23.25" customHeight="1" x14ac:dyDescent="0.2">
      <c r="A5" s="451" t="s">
        <v>264</v>
      </c>
      <c r="B5" s="449" t="s">
        <v>390</v>
      </c>
      <c r="C5" s="450" t="s">
        <v>391</v>
      </c>
    </row>
    <row r="6" spans="1:3" ht="23.25" customHeight="1" x14ac:dyDescent="0.2">
      <c r="A6" s="451" t="s">
        <v>66</v>
      </c>
      <c r="B6" s="449" t="s">
        <v>390</v>
      </c>
      <c r="C6" s="450" t="s">
        <v>391</v>
      </c>
    </row>
    <row r="7" spans="1:3" ht="23.25" customHeight="1" x14ac:dyDescent="0.2">
      <c r="A7" s="448" t="s">
        <v>392</v>
      </c>
      <c r="B7" s="449" t="s">
        <v>390</v>
      </c>
      <c r="C7" s="450" t="s">
        <v>391</v>
      </c>
    </row>
  </sheetData>
  <mergeCells count="1">
    <mergeCell ref="A1:C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168"/>
  <sheetViews>
    <sheetView zoomScaleNormal="100" workbookViewId="0">
      <pane ySplit="3" topLeftCell="A7" activePane="bottomLeft" state="frozen"/>
      <selection activeCell="G11" sqref="G11"/>
      <selection pane="bottomLeft" activeCell="G11" sqref="G11"/>
    </sheetView>
  </sheetViews>
  <sheetFormatPr defaultColWidth="8.5" defaultRowHeight="15" x14ac:dyDescent="0.2"/>
  <cols>
    <col min="1" max="1" width="2.33203125" style="10" bestFit="1" customWidth="1"/>
    <col min="2" max="2" width="3" style="7" customWidth="1"/>
    <col min="3" max="3" width="1.33203125" style="7"/>
    <col min="4" max="4" width="1.83203125" style="7" customWidth="1"/>
    <col min="5" max="6" width="2.1640625" style="7" customWidth="1"/>
    <col min="7" max="7" width="8.5" style="7" customWidth="1"/>
    <col min="8" max="8" width="2.33203125" style="9" customWidth="1"/>
    <col min="9" max="9" width="2.6640625" style="8" customWidth="1"/>
    <col min="10" max="10" width="3" style="55" customWidth="1"/>
    <col min="11" max="11" width="4.5" style="7" customWidth="1"/>
    <col min="12" max="16384" width="8.5" style="7"/>
  </cols>
  <sheetData>
    <row r="1" spans="1:11" ht="14.25" x14ac:dyDescent="0.2">
      <c r="A1" s="41" t="s">
        <v>16</v>
      </c>
      <c r="B1" s="40"/>
      <c r="C1" s="40"/>
      <c r="D1" s="40"/>
      <c r="E1" s="40"/>
      <c r="F1" s="40"/>
      <c r="G1" s="40"/>
    </row>
    <row r="2" spans="1:11" x14ac:dyDescent="0.2">
      <c r="A2" s="14"/>
      <c r="B2" s="13"/>
      <c r="C2" s="13"/>
      <c r="D2" s="13"/>
    </row>
    <row r="3" spans="1:11" s="11" customFormat="1" ht="127.5" x14ac:dyDescent="0.25">
      <c r="A3" s="12" t="s">
        <v>15</v>
      </c>
      <c r="B3" s="12" t="s">
        <v>14</v>
      </c>
      <c r="C3" s="12" t="s">
        <v>13</v>
      </c>
      <c r="D3" s="12" t="s">
        <v>17</v>
      </c>
      <c r="E3" s="15" t="s">
        <v>34</v>
      </c>
      <c r="F3" s="54" t="s">
        <v>64</v>
      </c>
      <c r="G3" s="12" t="s">
        <v>12</v>
      </c>
      <c r="H3" s="12" t="s">
        <v>11</v>
      </c>
      <c r="I3" s="48" t="s">
        <v>10</v>
      </c>
      <c r="J3" s="48" t="s">
        <v>9</v>
      </c>
      <c r="K3" s="12" t="s">
        <v>8</v>
      </c>
    </row>
    <row r="4" spans="1:11" ht="127.5" x14ac:dyDescent="0.2">
      <c r="A4" s="141">
        <v>42014</v>
      </c>
      <c r="B4" s="142" t="s">
        <v>67</v>
      </c>
      <c r="C4" s="143" t="s">
        <v>68</v>
      </c>
      <c r="D4" s="142" t="s">
        <v>6</v>
      </c>
      <c r="E4" s="144" t="s">
        <v>38</v>
      </c>
      <c r="F4" s="144" t="s">
        <v>94</v>
      </c>
      <c r="G4" s="142" t="s">
        <v>114</v>
      </c>
      <c r="H4" s="145" t="s">
        <v>115</v>
      </c>
      <c r="I4" s="146">
        <v>0.35694444444444445</v>
      </c>
      <c r="J4" s="147">
        <v>0.3888888888888889</v>
      </c>
      <c r="K4" s="142"/>
    </row>
    <row r="5" spans="1:11" ht="242.25" x14ac:dyDescent="0.2">
      <c r="A5" s="141">
        <v>42073</v>
      </c>
      <c r="B5" s="142" t="s">
        <v>67</v>
      </c>
      <c r="C5" s="143" t="s">
        <v>68</v>
      </c>
      <c r="D5" s="142" t="s">
        <v>6</v>
      </c>
      <c r="E5" s="144" t="s">
        <v>39</v>
      </c>
      <c r="F5" s="144" t="s">
        <v>94</v>
      </c>
      <c r="G5" s="142" t="s">
        <v>121</v>
      </c>
      <c r="H5" s="145" t="s">
        <v>122</v>
      </c>
      <c r="I5" s="146">
        <v>0.42499999999999999</v>
      </c>
      <c r="J5" s="147">
        <v>0.4597222222222222</v>
      </c>
      <c r="K5" s="142"/>
    </row>
    <row r="6" spans="1:11" s="158" customFormat="1" ht="16.5" customHeight="1" x14ac:dyDescent="0.25">
      <c r="A6" s="159">
        <v>42104</v>
      </c>
      <c r="B6" s="144" t="s">
        <v>120</v>
      </c>
      <c r="C6" s="143" t="s">
        <v>68</v>
      </c>
      <c r="D6" s="142" t="s">
        <v>6</v>
      </c>
      <c r="E6" s="144" t="s">
        <v>39</v>
      </c>
      <c r="F6" s="144" t="s">
        <v>94</v>
      </c>
      <c r="G6" s="144" t="s">
        <v>125</v>
      </c>
      <c r="H6" s="145" t="s">
        <v>126</v>
      </c>
      <c r="I6" s="147">
        <v>0.4375</v>
      </c>
      <c r="J6" s="147">
        <v>0.4604166666666667</v>
      </c>
      <c r="K6" s="144"/>
    </row>
    <row r="7" spans="1:11" ht="127.5" x14ac:dyDescent="0.2">
      <c r="A7" s="141">
        <v>42104</v>
      </c>
      <c r="B7" s="144" t="s">
        <v>128</v>
      </c>
      <c r="C7" s="143" t="s">
        <v>68</v>
      </c>
      <c r="D7" s="142" t="s">
        <v>6</v>
      </c>
      <c r="E7" s="144" t="s">
        <v>38</v>
      </c>
      <c r="F7" s="144" t="s">
        <v>94</v>
      </c>
      <c r="G7" s="144" t="s">
        <v>129</v>
      </c>
      <c r="H7" s="145" t="s">
        <v>115</v>
      </c>
      <c r="I7" s="147">
        <v>0.87847222222222221</v>
      </c>
      <c r="J7" s="147">
        <v>0.88263888888888886</v>
      </c>
      <c r="K7" s="144"/>
    </row>
    <row r="8" spans="1:11" ht="102.75" x14ac:dyDescent="0.25">
      <c r="A8" s="159">
        <v>42165</v>
      </c>
      <c r="B8" s="144" t="s">
        <v>120</v>
      </c>
      <c r="C8" s="143" t="s">
        <v>68</v>
      </c>
      <c r="D8" s="142" t="s">
        <v>5</v>
      </c>
      <c r="E8" s="144" t="s">
        <v>38</v>
      </c>
      <c r="F8" s="144" t="s">
        <v>94</v>
      </c>
      <c r="G8" s="144" t="s">
        <v>135</v>
      </c>
      <c r="H8" s="145" t="s">
        <v>136</v>
      </c>
      <c r="I8" s="147">
        <v>0.47222222222222227</v>
      </c>
      <c r="J8" s="147">
        <v>0.50347222222222221</v>
      </c>
      <c r="K8" s="144"/>
    </row>
    <row r="9" spans="1:11" ht="128.25" x14ac:dyDescent="0.25">
      <c r="A9" s="159">
        <v>42165</v>
      </c>
      <c r="B9" s="142" t="s">
        <v>113</v>
      </c>
      <c r="C9" s="143" t="s">
        <v>68</v>
      </c>
      <c r="D9" s="142" t="s">
        <v>6</v>
      </c>
      <c r="E9" s="144" t="s">
        <v>38</v>
      </c>
      <c r="F9" s="144" t="s">
        <v>94</v>
      </c>
      <c r="G9" s="142" t="s">
        <v>114</v>
      </c>
      <c r="H9" s="145" t="s">
        <v>115</v>
      </c>
      <c r="I9" s="147">
        <v>0.83611111111111114</v>
      </c>
      <c r="J9" s="147">
        <v>0.90416666666666667</v>
      </c>
      <c r="K9" s="144"/>
    </row>
    <row r="10" spans="1:11" ht="25.5" customHeight="1" x14ac:dyDescent="0.25">
      <c r="A10" s="159">
        <v>42165</v>
      </c>
      <c r="B10" s="144" t="s">
        <v>90</v>
      </c>
      <c r="C10" s="143" t="s">
        <v>68</v>
      </c>
      <c r="D10" s="142" t="s">
        <v>6</v>
      </c>
      <c r="E10" s="144" t="s">
        <v>38</v>
      </c>
      <c r="F10" s="144" t="s">
        <v>94</v>
      </c>
      <c r="G10" s="144" t="s">
        <v>139</v>
      </c>
      <c r="H10" s="145" t="s">
        <v>115</v>
      </c>
      <c r="I10" s="147">
        <v>0.61805555555555558</v>
      </c>
      <c r="J10" s="147">
        <v>0.62638888888888888</v>
      </c>
      <c r="K10" s="144"/>
    </row>
    <row r="11" spans="1:11" ht="21" customHeight="1" x14ac:dyDescent="0.25">
      <c r="A11" s="159">
        <v>42165</v>
      </c>
      <c r="B11" s="144" t="s">
        <v>140</v>
      </c>
      <c r="C11" s="143" t="s">
        <v>68</v>
      </c>
      <c r="D11" s="142" t="s">
        <v>6</v>
      </c>
      <c r="E11" s="144" t="s">
        <v>37</v>
      </c>
      <c r="F11" s="144" t="s">
        <v>94</v>
      </c>
      <c r="G11" s="142" t="s">
        <v>141</v>
      </c>
      <c r="H11" s="145" t="s">
        <v>115</v>
      </c>
      <c r="I11" s="146">
        <v>0.99305555555555547</v>
      </c>
      <c r="J11" s="147">
        <v>0.99930555555555556</v>
      </c>
      <c r="K11" s="142"/>
    </row>
    <row r="12" spans="1:11" ht="24" customHeight="1" x14ac:dyDescent="0.25">
      <c r="A12" s="159">
        <v>42195</v>
      </c>
      <c r="B12" s="144" t="s">
        <v>90</v>
      </c>
      <c r="C12" s="143" t="s">
        <v>68</v>
      </c>
      <c r="D12" s="142" t="s">
        <v>5</v>
      </c>
      <c r="E12" s="144" t="s">
        <v>38</v>
      </c>
      <c r="F12" s="144" t="s">
        <v>94</v>
      </c>
      <c r="G12" s="144" t="s">
        <v>135</v>
      </c>
      <c r="H12" s="145" t="s">
        <v>136</v>
      </c>
      <c r="I12" s="146">
        <v>0.84722222222222221</v>
      </c>
      <c r="J12" s="147">
        <v>0.99930555555555556</v>
      </c>
      <c r="K12" s="142"/>
    </row>
    <row r="13" spans="1:11" s="158" customFormat="1" ht="166.5" x14ac:dyDescent="0.25">
      <c r="A13" s="159">
        <v>42195</v>
      </c>
      <c r="B13" s="144" t="s">
        <v>90</v>
      </c>
      <c r="C13" s="143" t="s">
        <v>68</v>
      </c>
      <c r="D13" s="142" t="s">
        <v>6</v>
      </c>
      <c r="E13" s="144" t="s">
        <v>38</v>
      </c>
      <c r="F13" s="144" t="s">
        <v>94</v>
      </c>
      <c r="G13" s="145" t="s">
        <v>144</v>
      </c>
      <c r="H13" s="145" t="s">
        <v>115</v>
      </c>
      <c r="I13" s="147">
        <v>0.82638888888888884</v>
      </c>
      <c r="J13" s="147">
        <v>0.87847222222222221</v>
      </c>
      <c r="K13" s="144"/>
    </row>
    <row r="14" spans="1:11" ht="128.25" x14ac:dyDescent="0.25">
      <c r="A14" s="159">
        <v>42195</v>
      </c>
      <c r="B14" s="144" t="s">
        <v>90</v>
      </c>
      <c r="C14" s="143" t="s">
        <v>68</v>
      </c>
      <c r="D14" s="142" t="s">
        <v>6</v>
      </c>
      <c r="E14" s="142" t="s">
        <v>37</v>
      </c>
      <c r="F14" s="144" t="s">
        <v>94</v>
      </c>
      <c r="G14" s="144" t="s">
        <v>149</v>
      </c>
      <c r="H14" s="145" t="s">
        <v>115</v>
      </c>
      <c r="I14" s="147">
        <v>3.472222222222222E-3</v>
      </c>
      <c r="J14" s="147">
        <v>4.1666666666666664E-2</v>
      </c>
      <c r="K14" s="144"/>
    </row>
    <row r="15" spans="1:11" ht="24.75" customHeight="1" x14ac:dyDescent="0.2">
      <c r="A15" s="189">
        <v>42226</v>
      </c>
      <c r="B15" s="142" t="s">
        <v>67</v>
      </c>
      <c r="C15" s="143" t="s">
        <v>68</v>
      </c>
      <c r="D15" s="142" t="s">
        <v>6</v>
      </c>
      <c r="E15" s="142" t="s">
        <v>39</v>
      </c>
      <c r="F15" s="144" t="s">
        <v>94</v>
      </c>
      <c r="G15" s="144" t="s">
        <v>157</v>
      </c>
      <c r="H15" s="145" t="s">
        <v>115</v>
      </c>
      <c r="I15" s="147">
        <v>0.38541666666666669</v>
      </c>
      <c r="J15" s="147">
        <v>0.3888888888888889</v>
      </c>
      <c r="K15" s="144"/>
    </row>
    <row r="16" spans="1:11" ht="192" x14ac:dyDescent="0.25">
      <c r="A16" s="159">
        <v>42226</v>
      </c>
      <c r="B16" s="144" t="s">
        <v>120</v>
      </c>
      <c r="C16" s="143" t="s">
        <v>68</v>
      </c>
      <c r="D16" s="142" t="s">
        <v>6</v>
      </c>
      <c r="E16" s="144" t="s">
        <v>38</v>
      </c>
      <c r="F16" s="144" t="s">
        <v>94</v>
      </c>
      <c r="G16" s="145" t="s">
        <v>201</v>
      </c>
      <c r="H16" s="145" t="s">
        <v>115</v>
      </c>
      <c r="I16" s="147">
        <v>0.77638888888888891</v>
      </c>
      <c r="J16" s="147">
        <v>0.78541666666666676</v>
      </c>
      <c r="K16" s="144"/>
    </row>
    <row r="17" spans="1:11" x14ac:dyDescent="0.25">
      <c r="A17" s="159"/>
      <c r="B17" s="144"/>
      <c r="C17" s="143"/>
      <c r="D17" s="142"/>
      <c r="E17" s="142"/>
      <c r="F17" s="144"/>
      <c r="G17" s="144"/>
      <c r="H17" s="145"/>
      <c r="I17" s="147"/>
      <c r="J17" s="147"/>
      <c r="K17" s="144"/>
    </row>
    <row r="18" spans="1:11" x14ac:dyDescent="0.2">
      <c r="A18" s="141"/>
      <c r="B18" s="144"/>
      <c r="C18" s="143"/>
      <c r="D18" s="142"/>
      <c r="E18" s="142"/>
      <c r="F18" s="144"/>
      <c r="G18" s="144"/>
      <c r="H18" s="145"/>
      <c r="I18" s="146"/>
      <c r="J18" s="259"/>
      <c r="K18" s="142"/>
    </row>
    <row r="19" spans="1:11" ht="20.25" customHeight="1" x14ac:dyDescent="0.2">
      <c r="A19" s="141"/>
      <c r="B19" s="144"/>
      <c r="C19" s="143"/>
      <c r="D19" s="142"/>
      <c r="E19" s="142"/>
      <c r="F19" s="144"/>
      <c r="G19" s="144"/>
      <c r="H19" s="145"/>
      <c r="I19" s="147"/>
      <c r="J19" s="147"/>
      <c r="K19" s="144"/>
    </row>
    <row r="20" spans="1:11" ht="15.75" customHeight="1" x14ac:dyDescent="0.2">
      <c r="A20" s="141"/>
      <c r="B20" s="144"/>
      <c r="C20" s="143"/>
      <c r="D20" s="142"/>
      <c r="E20" s="142"/>
      <c r="F20" s="144"/>
      <c r="G20" s="144"/>
      <c r="H20" s="145"/>
      <c r="I20" s="147"/>
      <c r="J20" s="147"/>
      <c r="K20" s="144"/>
    </row>
    <row r="21" spans="1:11" ht="16.5" customHeight="1" x14ac:dyDescent="0.2">
      <c r="A21" s="141"/>
      <c r="B21" s="144"/>
      <c r="C21" s="143"/>
      <c r="D21" s="142"/>
      <c r="E21" s="142"/>
      <c r="F21" s="144"/>
      <c r="G21" s="144"/>
      <c r="H21" s="145"/>
      <c r="I21" s="147"/>
      <c r="J21" s="147"/>
      <c r="K21" s="144"/>
    </row>
    <row r="22" spans="1:11" x14ac:dyDescent="0.2">
      <c r="A22" s="141"/>
      <c r="B22" s="144"/>
      <c r="C22" s="143"/>
      <c r="D22" s="142"/>
      <c r="E22" s="142"/>
      <c r="F22" s="144"/>
      <c r="G22" s="142"/>
      <c r="H22" s="145"/>
      <c r="I22" s="146"/>
      <c r="J22" s="147"/>
      <c r="K22" s="142"/>
    </row>
    <row r="23" spans="1:11" x14ac:dyDescent="0.2">
      <c r="A23" s="141"/>
      <c r="B23" s="144"/>
      <c r="C23" s="143"/>
      <c r="D23" s="142"/>
      <c r="E23" s="142"/>
      <c r="F23" s="144"/>
      <c r="G23" s="144"/>
      <c r="H23" s="145"/>
      <c r="I23" s="146"/>
      <c r="J23" s="147"/>
      <c r="K23" s="142"/>
    </row>
    <row r="24" spans="1:11" x14ac:dyDescent="0.2">
      <c r="A24" s="141"/>
      <c r="B24" s="144"/>
      <c r="C24" s="143"/>
      <c r="D24" s="142"/>
      <c r="E24" s="142"/>
      <c r="F24" s="144"/>
      <c r="G24" s="144"/>
      <c r="H24" s="145"/>
      <c r="I24" s="146"/>
      <c r="J24" s="147"/>
      <c r="K24" s="142"/>
    </row>
    <row r="25" spans="1:11" x14ac:dyDescent="0.2">
      <c r="A25" s="141"/>
      <c r="B25" s="144"/>
      <c r="C25" s="143"/>
      <c r="D25" s="142"/>
      <c r="E25" s="142"/>
      <c r="F25" s="144"/>
      <c r="G25" s="142"/>
      <c r="H25" s="145"/>
      <c r="I25" s="146"/>
      <c r="J25" s="147"/>
      <c r="K25" s="142"/>
    </row>
    <row r="26" spans="1:11" ht="17.45" customHeight="1" x14ac:dyDescent="0.25">
      <c r="A26" s="159"/>
      <c r="B26" s="144"/>
      <c r="C26" s="143"/>
      <c r="D26" s="142"/>
      <c r="E26" s="142"/>
      <c r="F26" s="144"/>
      <c r="G26" s="144"/>
      <c r="H26" s="145"/>
      <c r="I26" s="147"/>
      <c r="J26" s="147"/>
      <c r="K26" s="144"/>
    </row>
    <row r="27" spans="1:11" x14ac:dyDescent="0.25">
      <c r="A27" s="159"/>
      <c r="B27" s="144"/>
      <c r="C27" s="143"/>
      <c r="D27" s="142"/>
      <c r="E27" s="142"/>
      <c r="F27" s="144"/>
      <c r="G27" s="142"/>
      <c r="H27" s="145"/>
      <c r="I27" s="146"/>
      <c r="J27" s="147"/>
      <c r="K27" s="144"/>
    </row>
    <row r="28" spans="1:11" x14ac:dyDescent="0.25">
      <c r="A28" s="159"/>
      <c r="B28" s="144"/>
      <c r="C28" s="143"/>
      <c r="D28" s="142"/>
      <c r="E28" s="142"/>
      <c r="F28" s="144"/>
      <c r="G28" s="144"/>
      <c r="H28" s="145"/>
      <c r="I28" s="147"/>
      <c r="J28" s="147"/>
      <c r="K28" s="144"/>
    </row>
    <row r="29" spans="1:11" ht="17.45" customHeight="1" x14ac:dyDescent="0.25">
      <c r="A29" s="159"/>
      <c r="B29" s="144"/>
      <c r="C29" s="143"/>
      <c r="D29" s="142"/>
      <c r="E29" s="142"/>
      <c r="F29" s="144"/>
      <c r="G29" s="144"/>
      <c r="H29" s="145"/>
      <c r="I29" s="147"/>
      <c r="J29" s="147"/>
      <c r="K29" s="144"/>
    </row>
    <row r="30" spans="1:11" x14ac:dyDescent="0.25">
      <c r="A30" s="159"/>
      <c r="B30" s="144"/>
      <c r="C30" s="143"/>
      <c r="D30" s="142"/>
      <c r="E30" s="142"/>
      <c r="F30" s="144"/>
      <c r="G30" s="142"/>
      <c r="H30" s="145"/>
      <c r="I30" s="146"/>
      <c r="J30" s="147"/>
      <c r="K30" s="144"/>
    </row>
    <row r="31" spans="1:11" x14ac:dyDescent="0.25">
      <c r="A31" s="159"/>
      <c r="B31" s="144"/>
      <c r="C31" s="143"/>
      <c r="D31" s="142"/>
      <c r="E31" s="142"/>
      <c r="F31" s="144"/>
      <c r="G31" s="144"/>
      <c r="H31" s="145"/>
      <c r="I31" s="147"/>
      <c r="J31" s="147"/>
      <c r="K31" s="144"/>
    </row>
    <row r="32" spans="1:11" x14ac:dyDescent="0.25">
      <c r="A32" s="159"/>
      <c r="B32" s="144"/>
      <c r="C32" s="143"/>
      <c r="D32" s="142"/>
      <c r="E32" s="142"/>
      <c r="F32" s="144"/>
      <c r="G32" s="144"/>
      <c r="H32" s="145"/>
      <c r="I32" s="147"/>
      <c r="J32" s="147"/>
      <c r="K32" s="144"/>
    </row>
    <row r="33" spans="1:11" x14ac:dyDescent="0.25">
      <c r="A33" s="159"/>
      <c r="B33" s="144"/>
      <c r="C33" s="143"/>
      <c r="D33" s="142"/>
      <c r="E33" s="142"/>
      <c r="F33" s="144"/>
      <c r="G33" s="144"/>
      <c r="H33" s="145"/>
      <c r="I33" s="147"/>
      <c r="J33" s="147"/>
      <c r="K33" s="144"/>
    </row>
    <row r="34" spans="1:11" x14ac:dyDescent="0.25">
      <c r="A34" s="159"/>
      <c r="B34" s="144"/>
      <c r="C34" s="143"/>
      <c r="D34" s="142"/>
      <c r="E34" s="142"/>
      <c r="F34" s="144"/>
      <c r="G34" s="144"/>
      <c r="H34" s="145"/>
      <c r="I34" s="147"/>
      <c r="J34" s="147"/>
      <c r="K34" s="144"/>
    </row>
    <row r="35" spans="1:11" x14ac:dyDescent="0.25">
      <c r="A35" s="159"/>
      <c r="B35" s="144"/>
      <c r="C35" s="143"/>
      <c r="D35" s="142"/>
      <c r="E35" s="142"/>
      <c r="F35" s="144"/>
      <c r="G35" s="144"/>
      <c r="H35" s="145"/>
      <c r="I35" s="147"/>
      <c r="J35" s="147"/>
      <c r="K35" s="144"/>
    </row>
    <row r="36" spans="1:11" x14ac:dyDescent="0.25">
      <c r="A36" s="159"/>
      <c r="B36" s="144"/>
      <c r="C36" s="143"/>
      <c r="D36" s="142"/>
      <c r="E36" s="142"/>
      <c r="F36" s="144"/>
      <c r="G36" s="144"/>
      <c r="H36" s="145"/>
      <c r="I36" s="147"/>
      <c r="J36" s="147"/>
      <c r="K36" s="144"/>
    </row>
    <row r="37" spans="1:11" x14ac:dyDescent="0.25">
      <c r="A37" s="159"/>
      <c r="B37" s="144"/>
      <c r="C37" s="143"/>
      <c r="D37" s="142"/>
      <c r="E37" s="142"/>
      <c r="F37" s="144"/>
      <c r="G37" s="144"/>
      <c r="H37" s="145"/>
      <c r="I37" s="147"/>
      <c r="J37" s="147"/>
      <c r="K37" s="144"/>
    </row>
    <row r="38" spans="1:11" x14ac:dyDescent="0.25">
      <c r="A38" s="159"/>
      <c r="B38" s="144"/>
      <c r="C38" s="143"/>
      <c r="D38" s="142"/>
      <c r="E38" s="142"/>
      <c r="F38" s="144"/>
      <c r="G38" s="144"/>
      <c r="H38" s="145"/>
      <c r="I38" s="147"/>
      <c r="J38" s="147"/>
      <c r="K38" s="144"/>
    </row>
    <row r="39" spans="1:11" x14ac:dyDescent="0.25">
      <c r="A39" s="159"/>
      <c r="B39" s="144"/>
      <c r="C39" s="143"/>
      <c r="D39" s="142"/>
      <c r="E39" s="142"/>
      <c r="F39" s="144"/>
      <c r="G39" s="144"/>
      <c r="H39" s="145"/>
      <c r="I39" s="147"/>
      <c r="J39" s="147"/>
      <c r="K39" s="144"/>
    </row>
    <row r="40" spans="1:11" x14ac:dyDescent="0.25">
      <c r="A40" s="159"/>
      <c r="B40" s="144"/>
      <c r="C40" s="143"/>
      <c r="D40" s="142"/>
      <c r="E40" s="142"/>
      <c r="F40" s="144"/>
      <c r="G40" s="144"/>
      <c r="H40" s="145"/>
      <c r="I40" s="147"/>
      <c r="J40" s="147"/>
      <c r="K40" s="144"/>
    </row>
    <row r="41" spans="1:11" x14ac:dyDescent="0.25">
      <c r="A41" s="159"/>
      <c r="B41" s="144"/>
      <c r="C41" s="143"/>
      <c r="D41" s="142"/>
      <c r="E41" s="142"/>
      <c r="F41" s="144"/>
      <c r="G41" s="144"/>
      <c r="H41" s="145"/>
      <c r="I41" s="147"/>
      <c r="J41" s="147"/>
      <c r="K41" s="144"/>
    </row>
    <row r="42" spans="1:11" x14ac:dyDescent="0.25">
      <c r="A42" s="159"/>
      <c r="B42" s="144"/>
      <c r="C42" s="143"/>
      <c r="D42" s="142"/>
      <c r="E42" s="142"/>
      <c r="F42" s="144"/>
      <c r="G42" s="144"/>
      <c r="H42" s="145"/>
      <c r="I42" s="147"/>
      <c r="J42" s="147"/>
      <c r="K42" s="144"/>
    </row>
    <row r="43" spans="1:11" x14ac:dyDescent="0.25">
      <c r="A43" s="159"/>
      <c r="B43" s="144"/>
      <c r="C43" s="143"/>
      <c r="D43" s="142"/>
      <c r="E43" s="142"/>
      <c r="F43" s="144"/>
      <c r="G43" s="144"/>
      <c r="H43" s="145"/>
      <c r="I43" s="147"/>
      <c r="J43" s="147"/>
      <c r="K43" s="144"/>
    </row>
    <row r="44" spans="1:11" x14ac:dyDescent="0.25">
      <c r="A44" s="159"/>
      <c r="B44" s="144"/>
      <c r="C44" s="143"/>
      <c r="D44" s="142"/>
      <c r="E44" s="142"/>
      <c r="F44" s="144"/>
      <c r="G44" s="144"/>
      <c r="H44" s="145"/>
      <c r="I44" s="147"/>
      <c r="J44" s="147"/>
      <c r="K44" s="144"/>
    </row>
    <row r="45" spans="1:11" x14ac:dyDescent="0.2">
      <c r="A45" s="141"/>
      <c r="B45" s="144"/>
      <c r="C45" s="143"/>
      <c r="D45" s="142"/>
      <c r="E45" s="142"/>
      <c r="F45" s="144"/>
      <c r="G45" s="144"/>
      <c r="H45" s="145"/>
      <c r="I45" s="146"/>
      <c r="J45" s="147"/>
      <c r="K45" s="142"/>
    </row>
    <row r="168" spans="15:15" x14ac:dyDescent="0.2">
      <c r="O168" s="7" t="s">
        <v>3</v>
      </c>
    </row>
  </sheetData>
  <autoFilter ref="A3:O8"/>
  <pageMargins left="0.7" right="0.7" top="0.75" bottom="0.75" header="0.3" footer="0.3"/>
  <pageSetup orientation="portrait" horizont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G85"/>
  <sheetViews>
    <sheetView topLeftCell="A13" zoomScale="90" zoomScaleNormal="90" workbookViewId="0">
      <selection activeCell="G11" sqref="G11"/>
    </sheetView>
  </sheetViews>
  <sheetFormatPr defaultColWidth="8.5" defaultRowHeight="15" x14ac:dyDescent="0.25"/>
  <cols>
    <col min="1" max="3" width="2" style="21" customWidth="1"/>
    <col min="4" max="4" width="2.1640625" style="22" bestFit="1" customWidth="1"/>
    <col min="5" max="5" width="3" style="22" customWidth="1"/>
    <col min="6" max="6" width="2.5" style="21" customWidth="1"/>
    <col min="7" max="7" width="8.5" style="21"/>
    <col min="8" max="16384" width="8.5" style="20"/>
  </cols>
  <sheetData>
    <row r="1" spans="1:6" x14ac:dyDescent="0.25">
      <c r="A1" s="18" t="s">
        <v>50</v>
      </c>
    </row>
    <row r="3" spans="1:6" ht="267.75" x14ac:dyDescent="0.25">
      <c r="A3" s="39" t="s">
        <v>15</v>
      </c>
      <c r="B3" s="39" t="s">
        <v>17</v>
      </c>
      <c r="C3" s="39" t="s">
        <v>34</v>
      </c>
      <c r="D3" s="39" t="s">
        <v>45</v>
      </c>
      <c r="E3" s="39" t="s">
        <v>46</v>
      </c>
      <c r="F3" s="38" t="s">
        <v>47</v>
      </c>
    </row>
    <row r="4" spans="1:6" x14ac:dyDescent="0.25">
      <c r="A4" s="36"/>
      <c r="B4" s="36"/>
      <c r="C4" s="27"/>
      <c r="D4" s="25"/>
      <c r="E4" s="32"/>
      <c r="F4" s="32"/>
    </row>
    <row r="5" spans="1:6" x14ac:dyDescent="0.25">
      <c r="A5" s="36"/>
      <c r="B5" s="36"/>
      <c r="C5" s="27"/>
      <c r="D5" s="25"/>
      <c r="E5" s="32"/>
      <c r="F5" s="32"/>
    </row>
    <row r="6" spans="1:6" x14ac:dyDescent="0.25">
      <c r="A6" s="36"/>
      <c r="B6" s="36"/>
      <c r="C6" s="27"/>
      <c r="D6" s="25"/>
      <c r="E6" s="32"/>
      <c r="F6" s="32"/>
    </row>
    <row r="7" spans="1:6" x14ac:dyDescent="0.25">
      <c r="A7" s="36"/>
      <c r="B7" s="36"/>
      <c r="C7" s="27"/>
      <c r="D7" s="25"/>
      <c r="E7" s="32"/>
      <c r="F7" s="32"/>
    </row>
    <row r="8" spans="1:6" x14ac:dyDescent="0.25">
      <c r="A8" s="36"/>
      <c r="B8" s="36"/>
      <c r="C8" s="27"/>
      <c r="D8" s="25"/>
      <c r="E8" s="32"/>
      <c r="F8" s="32"/>
    </row>
    <row r="9" spans="1:6" x14ac:dyDescent="0.25">
      <c r="A9" s="36"/>
      <c r="B9" s="36"/>
      <c r="C9" s="27"/>
      <c r="D9" s="25"/>
      <c r="E9" s="32"/>
      <c r="F9" s="32"/>
    </row>
    <row r="10" spans="1:6" x14ac:dyDescent="0.25">
      <c r="A10" s="36"/>
      <c r="B10" s="36"/>
      <c r="C10" s="27"/>
      <c r="D10" s="25"/>
      <c r="E10" s="32"/>
      <c r="F10" s="32"/>
    </row>
    <row r="11" spans="1:6" x14ac:dyDescent="0.25">
      <c r="A11" s="36"/>
      <c r="B11" s="36"/>
      <c r="C11" s="27"/>
      <c r="D11" s="25"/>
      <c r="E11" s="32"/>
      <c r="F11" s="32"/>
    </row>
    <row r="12" spans="1:6" x14ac:dyDescent="0.25">
      <c r="A12" s="36"/>
      <c r="B12" s="36"/>
      <c r="C12" s="27"/>
      <c r="D12" s="25"/>
      <c r="E12" s="32"/>
      <c r="F12" s="32"/>
    </row>
    <row r="13" spans="1:6" x14ac:dyDescent="0.25">
      <c r="A13" s="36"/>
      <c r="B13" s="36"/>
      <c r="C13" s="27"/>
      <c r="D13" s="25"/>
      <c r="E13" s="32"/>
      <c r="F13" s="32"/>
    </row>
    <row r="14" spans="1:6" x14ac:dyDescent="0.25">
      <c r="A14" s="36"/>
      <c r="B14" s="36"/>
      <c r="C14" s="27"/>
      <c r="D14" s="25"/>
      <c r="E14" s="32"/>
      <c r="F14" s="32"/>
    </row>
    <row r="15" spans="1:6" x14ac:dyDescent="0.25">
      <c r="A15" s="36"/>
      <c r="B15" s="36"/>
      <c r="C15" s="27"/>
      <c r="D15" s="25"/>
      <c r="E15" s="32"/>
      <c r="F15" s="32"/>
    </row>
    <row r="16" spans="1:6" x14ac:dyDescent="0.25">
      <c r="A16" s="36"/>
      <c r="B16" s="36"/>
      <c r="C16" s="27"/>
      <c r="D16" s="25"/>
      <c r="E16" s="32"/>
      <c r="F16" s="32"/>
    </row>
    <row r="17" spans="1:6" x14ac:dyDescent="0.25">
      <c r="A17" s="36"/>
      <c r="B17" s="36"/>
      <c r="C17" s="27"/>
      <c r="D17" s="25"/>
      <c r="E17" s="32"/>
      <c r="F17" s="32"/>
    </row>
    <row r="18" spans="1:6" x14ac:dyDescent="0.25">
      <c r="A18" s="36"/>
      <c r="B18" s="36"/>
      <c r="C18" s="27"/>
      <c r="D18" s="25"/>
      <c r="E18" s="32"/>
      <c r="F18" s="32"/>
    </row>
    <row r="19" spans="1:6" x14ac:dyDescent="0.25">
      <c r="A19" s="36"/>
      <c r="B19" s="36"/>
      <c r="C19" s="27"/>
      <c r="D19" s="25"/>
      <c r="E19" s="32"/>
      <c r="F19" s="32"/>
    </row>
    <row r="20" spans="1:6" x14ac:dyDescent="0.25">
      <c r="A20" s="36"/>
      <c r="B20" s="36"/>
      <c r="C20" s="27"/>
      <c r="D20" s="25"/>
      <c r="E20" s="32"/>
      <c r="F20" s="32"/>
    </row>
    <row r="21" spans="1:6" x14ac:dyDescent="0.25">
      <c r="A21" s="36"/>
      <c r="B21" s="36"/>
      <c r="C21" s="27"/>
      <c r="D21" s="25"/>
      <c r="E21" s="32"/>
      <c r="F21" s="32"/>
    </row>
    <row r="22" spans="1:6" x14ac:dyDescent="0.25">
      <c r="A22" s="36"/>
      <c r="B22" s="36"/>
      <c r="C22" s="27"/>
      <c r="D22" s="25"/>
      <c r="E22" s="32"/>
      <c r="F22" s="32"/>
    </row>
    <row r="23" spans="1:6" x14ac:dyDescent="0.25">
      <c r="A23" s="36"/>
      <c r="B23" s="36"/>
      <c r="C23" s="27"/>
      <c r="D23" s="25"/>
      <c r="E23" s="32"/>
      <c r="F23" s="32"/>
    </row>
    <row r="24" spans="1:6" x14ac:dyDescent="0.25">
      <c r="A24" s="36"/>
      <c r="B24" s="36"/>
      <c r="C24" s="27"/>
      <c r="D24" s="25"/>
      <c r="E24" s="32"/>
      <c r="F24" s="32"/>
    </row>
    <row r="25" spans="1:6" x14ac:dyDescent="0.25">
      <c r="A25" s="36"/>
      <c r="B25" s="36"/>
      <c r="C25" s="27"/>
      <c r="D25" s="25"/>
      <c r="E25" s="32"/>
      <c r="F25" s="32"/>
    </row>
    <row r="26" spans="1:6" x14ac:dyDescent="0.25">
      <c r="A26" s="36"/>
      <c r="B26" s="36"/>
      <c r="C26" s="27"/>
      <c r="D26" s="25"/>
      <c r="E26" s="32"/>
      <c r="F26" s="32"/>
    </row>
    <row r="27" spans="1:6" x14ac:dyDescent="0.25">
      <c r="A27" s="36"/>
      <c r="B27" s="36"/>
      <c r="C27" s="27"/>
      <c r="D27" s="25"/>
      <c r="E27" s="32"/>
      <c r="F27" s="32"/>
    </row>
    <row r="28" spans="1:6" x14ac:dyDescent="0.25">
      <c r="A28" s="36"/>
      <c r="B28" s="36"/>
      <c r="C28" s="27"/>
      <c r="D28" s="25"/>
      <c r="E28" s="32"/>
      <c r="F28" s="32"/>
    </row>
    <row r="29" spans="1:6" x14ac:dyDescent="0.25">
      <c r="A29" s="36"/>
      <c r="B29" s="36"/>
      <c r="C29" s="27"/>
      <c r="D29" s="25"/>
      <c r="E29" s="32"/>
      <c r="F29" s="32"/>
    </row>
    <row r="30" spans="1:6" x14ac:dyDescent="0.25">
      <c r="A30" s="36"/>
      <c r="B30" s="36"/>
      <c r="C30" s="27"/>
      <c r="D30" s="25"/>
      <c r="E30" s="32"/>
      <c r="F30" s="32"/>
    </row>
    <row r="31" spans="1:6" x14ac:dyDescent="0.25">
      <c r="A31" s="36"/>
      <c r="B31" s="36"/>
      <c r="C31" s="27"/>
      <c r="D31" s="25"/>
      <c r="E31" s="32"/>
      <c r="F31" s="32"/>
    </row>
    <row r="32" spans="1:6" x14ac:dyDescent="0.25">
      <c r="A32" s="36"/>
      <c r="B32" s="36"/>
      <c r="C32" s="27"/>
      <c r="D32" s="25"/>
      <c r="E32" s="32"/>
      <c r="F32" s="32"/>
    </row>
    <row r="33" spans="1:6" x14ac:dyDescent="0.25">
      <c r="A33" s="36"/>
      <c r="B33" s="36"/>
      <c r="C33" s="27"/>
      <c r="D33" s="25"/>
      <c r="E33" s="32"/>
      <c r="F33" s="32"/>
    </row>
    <row r="34" spans="1:6" x14ac:dyDescent="0.25">
      <c r="A34" s="36"/>
      <c r="B34" s="36"/>
      <c r="C34" s="27"/>
      <c r="D34" s="25"/>
      <c r="E34" s="32"/>
      <c r="F34" s="32"/>
    </row>
    <row r="35" spans="1:6" x14ac:dyDescent="0.25">
      <c r="A35" s="36"/>
      <c r="B35" s="36"/>
      <c r="C35" s="27"/>
      <c r="D35" s="25"/>
      <c r="E35" s="32"/>
      <c r="F35" s="32"/>
    </row>
    <row r="36" spans="1:6" x14ac:dyDescent="0.25">
      <c r="A36" s="36"/>
      <c r="B36" s="36"/>
      <c r="C36" s="27"/>
      <c r="D36" s="25"/>
      <c r="E36" s="32"/>
      <c r="F36" s="32"/>
    </row>
    <row r="37" spans="1:6" x14ac:dyDescent="0.25">
      <c r="A37" s="36"/>
      <c r="B37" s="36"/>
      <c r="C37" s="27"/>
      <c r="D37" s="25"/>
      <c r="E37" s="32"/>
      <c r="F37" s="32"/>
    </row>
    <row r="38" spans="1:6" x14ac:dyDescent="0.25">
      <c r="A38" s="36"/>
      <c r="B38" s="36"/>
      <c r="C38" s="27"/>
      <c r="D38" s="25"/>
      <c r="E38" s="32"/>
      <c r="F38" s="32"/>
    </row>
    <row r="39" spans="1:6" x14ac:dyDescent="0.25">
      <c r="A39" s="36"/>
      <c r="B39" s="36"/>
      <c r="C39" s="27"/>
      <c r="D39" s="25"/>
      <c r="E39" s="32"/>
      <c r="F39" s="32"/>
    </row>
    <row r="40" spans="1:6" x14ac:dyDescent="0.25">
      <c r="A40" s="36"/>
      <c r="B40" s="36"/>
      <c r="C40" s="27"/>
      <c r="D40" s="25"/>
      <c r="E40" s="32"/>
      <c r="F40" s="32"/>
    </row>
    <row r="41" spans="1:6" x14ac:dyDescent="0.25">
      <c r="A41" s="36"/>
      <c r="B41" s="36"/>
      <c r="C41" s="27"/>
      <c r="D41" s="25"/>
      <c r="E41" s="32"/>
      <c r="F41" s="32"/>
    </row>
    <row r="42" spans="1:6" x14ac:dyDescent="0.25">
      <c r="A42" s="36"/>
      <c r="B42" s="36"/>
      <c r="C42" s="27"/>
      <c r="D42" s="25"/>
      <c r="E42" s="32"/>
      <c r="F42" s="32"/>
    </row>
    <row r="43" spans="1:6" x14ac:dyDescent="0.25">
      <c r="A43" s="36"/>
      <c r="B43" s="36"/>
      <c r="C43" s="27"/>
      <c r="D43" s="25"/>
      <c r="E43" s="32"/>
      <c r="F43" s="32"/>
    </row>
    <row r="44" spans="1:6" x14ac:dyDescent="0.25">
      <c r="A44" s="36"/>
      <c r="B44" s="36"/>
      <c r="C44" s="27"/>
      <c r="D44" s="25"/>
      <c r="E44" s="32"/>
      <c r="F44" s="32"/>
    </row>
    <row r="45" spans="1:6" x14ac:dyDescent="0.25">
      <c r="A45" s="36"/>
      <c r="B45" s="36"/>
      <c r="C45" s="27"/>
      <c r="D45" s="25"/>
      <c r="E45" s="32"/>
      <c r="F45" s="32"/>
    </row>
    <row r="46" spans="1:6" x14ac:dyDescent="0.25">
      <c r="A46" s="36"/>
      <c r="B46" s="36"/>
      <c r="C46" s="27"/>
      <c r="D46" s="25"/>
      <c r="E46" s="32"/>
      <c r="F46" s="32"/>
    </row>
    <row r="47" spans="1:6" x14ac:dyDescent="0.25">
      <c r="A47" s="36"/>
      <c r="B47" s="36"/>
      <c r="C47" s="27"/>
      <c r="D47" s="25"/>
      <c r="E47" s="32"/>
      <c r="F47" s="32"/>
    </row>
    <row r="48" spans="1:6" x14ac:dyDescent="0.25">
      <c r="A48" s="36"/>
      <c r="B48" s="36"/>
      <c r="C48" s="27"/>
      <c r="D48" s="25"/>
      <c r="E48" s="32"/>
      <c r="F48" s="32"/>
    </row>
    <row r="49" spans="1:6" x14ac:dyDescent="0.25">
      <c r="A49" s="35"/>
      <c r="B49" s="35"/>
      <c r="C49" s="34"/>
      <c r="D49" s="33"/>
      <c r="E49" s="37"/>
      <c r="F49" s="37"/>
    </row>
    <row r="50" spans="1:6" x14ac:dyDescent="0.25">
      <c r="A50" s="36"/>
      <c r="B50" s="36"/>
      <c r="C50" s="27"/>
      <c r="D50" s="25"/>
      <c r="E50" s="32"/>
      <c r="F50" s="32"/>
    </row>
    <row r="51" spans="1:6" x14ac:dyDescent="0.25">
      <c r="A51" s="36"/>
      <c r="B51" s="36"/>
      <c r="C51" s="27"/>
      <c r="D51" s="25"/>
      <c r="E51" s="32"/>
      <c r="F51" s="32"/>
    </row>
    <row r="52" spans="1:6" x14ac:dyDescent="0.25">
      <c r="A52" s="36"/>
      <c r="B52" s="36"/>
      <c r="C52" s="27"/>
      <c r="D52" s="25"/>
      <c r="E52" s="32"/>
      <c r="F52" s="32"/>
    </row>
    <row r="53" spans="1:6" x14ac:dyDescent="0.25">
      <c r="A53" s="36"/>
      <c r="B53" s="36"/>
      <c r="C53" s="27"/>
      <c r="D53" s="25"/>
      <c r="E53" s="32"/>
      <c r="F53" s="32"/>
    </row>
    <row r="54" spans="1:6" x14ac:dyDescent="0.25">
      <c r="A54" s="36"/>
      <c r="B54" s="36"/>
      <c r="C54" s="27"/>
      <c r="D54" s="25"/>
      <c r="E54" s="32"/>
      <c r="F54" s="32"/>
    </row>
    <row r="55" spans="1:6" x14ac:dyDescent="0.25">
      <c r="A55" s="36"/>
      <c r="B55" s="36"/>
      <c r="C55" s="27"/>
      <c r="D55" s="25"/>
      <c r="E55" s="32"/>
      <c r="F55" s="32"/>
    </row>
    <row r="56" spans="1:6" x14ac:dyDescent="0.25">
      <c r="A56" s="36"/>
      <c r="B56" s="36"/>
      <c r="C56" s="27"/>
      <c r="D56" s="25"/>
      <c r="E56" s="32"/>
      <c r="F56" s="32"/>
    </row>
    <row r="57" spans="1:6" x14ac:dyDescent="0.25">
      <c r="A57" s="36"/>
      <c r="B57" s="36"/>
      <c r="C57" s="27"/>
      <c r="D57" s="25"/>
      <c r="E57" s="32"/>
      <c r="F57" s="32"/>
    </row>
    <row r="58" spans="1:6" x14ac:dyDescent="0.25">
      <c r="A58" s="36"/>
      <c r="B58" s="36"/>
      <c r="C58" s="27"/>
      <c r="D58" s="25"/>
      <c r="E58" s="32"/>
      <c r="F58" s="32"/>
    </row>
    <row r="59" spans="1:6" x14ac:dyDescent="0.25">
      <c r="A59" s="35"/>
      <c r="B59" s="35"/>
      <c r="C59" s="34"/>
      <c r="D59" s="33"/>
      <c r="E59" s="37"/>
      <c r="F59" s="37"/>
    </row>
    <row r="60" spans="1:6" x14ac:dyDescent="0.25">
      <c r="A60" s="36"/>
      <c r="B60" s="36"/>
      <c r="C60" s="27"/>
      <c r="D60" s="25"/>
      <c r="E60" s="32"/>
      <c r="F60" s="32"/>
    </row>
    <row r="61" spans="1:6" x14ac:dyDescent="0.25">
      <c r="A61" s="36"/>
      <c r="B61" s="36"/>
      <c r="C61" s="27"/>
      <c r="D61" s="25"/>
      <c r="E61" s="32"/>
      <c r="F61" s="32"/>
    </row>
    <row r="62" spans="1:6" x14ac:dyDescent="0.25">
      <c r="A62" s="36"/>
      <c r="B62" s="36"/>
      <c r="C62" s="27"/>
      <c r="D62" s="25"/>
      <c r="E62" s="32"/>
      <c r="F62" s="32"/>
    </row>
    <row r="63" spans="1:6" x14ac:dyDescent="0.25">
      <c r="A63" s="36"/>
      <c r="B63" s="36"/>
      <c r="C63" s="27"/>
      <c r="D63" s="25"/>
      <c r="E63" s="32"/>
      <c r="F63" s="32"/>
    </row>
    <row r="64" spans="1:6" x14ac:dyDescent="0.25">
      <c r="A64" s="36"/>
      <c r="B64" s="36"/>
      <c r="C64" s="27"/>
      <c r="D64" s="25"/>
      <c r="E64" s="32"/>
      <c r="F64" s="32"/>
    </row>
    <row r="65" spans="1:6" x14ac:dyDescent="0.25">
      <c r="A65" s="36"/>
      <c r="B65" s="36"/>
      <c r="C65" s="27"/>
      <c r="D65" s="25"/>
      <c r="E65" s="32"/>
      <c r="F65" s="32"/>
    </row>
    <row r="66" spans="1:6" x14ac:dyDescent="0.25">
      <c r="A66" s="36"/>
      <c r="B66" s="36"/>
      <c r="C66" s="27"/>
      <c r="D66" s="25"/>
      <c r="E66" s="32"/>
      <c r="F66" s="32"/>
    </row>
    <row r="67" spans="1:6" x14ac:dyDescent="0.25">
      <c r="A67" s="35"/>
      <c r="B67" s="35"/>
      <c r="C67" s="34"/>
      <c r="D67" s="33"/>
      <c r="E67" s="37"/>
      <c r="F67" s="37"/>
    </row>
    <row r="68" spans="1:6" x14ac:dyDescent="0.25">
      <c r="A68" s="36"/>
      <c r="B68" s="36"/>
      <c r="C68" s="27"/>
      <c r="D68" s="25"/>
      <c r="E68" s="32"/>
      <c r="F68" s="32"/>
    </row>
    <row r="69" spans="1:6" x14ac:dyDescent="0.25">
      <c r="A69" s="36"/>
      <c r="B69" s="36"/>
      <c r="C69" s="27"/>
      <c r="D69" s="25"/>
      <c r="E69" s="32"/>
      <c r="F69" s="32"/>
    </row>
    <row r="70" spans="1:6" x14ac:dyDescent="0.25">
      <c r="A70" s="36"/>
      <c r="B70" s="36"/>
      <c r="C70" s="27"/>
      <c r="D70" s="25"/>
      <c r="E70" s="32"/>
      <c r="F70" s="32"/>
    </row>
    <row r="71" spans="1:6" x14ac:dyDescent="0.25">
      <c r="A71" s="36"/>
      <c r="B71" s="36"/>
      <c r="C71" s="27"/>
      <c r="D71" s="25"/>
      <c r="E71" s="32"/>
      <c r="F71" s="32"/>
    </row>
    <row r="72" spans="1:6" x14ac:dyDescent="0.25">
      <c r="A72" s="36"/>
      <c r="B72" s="36"/>
      <c r="C72" s="27"/>
      <c r="D72" s="25"/>
      <c r="E72" s="32"/>
      <c r="F72" s="32"/>
    </row>
    <row r="73" spans="1:6" x14ac:dyDescent="0.25">
      <c r="A73" s="36"/>
      <c r="B73" s="36"/>
      <c r="C73" s="27"/>
      <c r="D73" s="25"/>
      <c r="E73" s="32"/>
      <c r="F73" s="32"/>
    </row>
    <row r="74" spans="1:6" x14ac:dyDescent="0.25">
      <c r="A74" s="36"/>
      <c r="B74" s="36"/>
      <c r="C74" s="27"/>
      <c r="D74" s="25"/>
      <c r="E74" s="32"/>
      <c r="F74" s="32"/>
    </row>
    <row r="75" spans="1:6" x14ac:dyDescent="0.25">
      <c r="A75" s="35"/>
      <c r="B75" s="35"/>
      <c r="C75" s="34"/>
      <c r="D75" s="33"/>
      <c r="E75" s="26"/>
      <c r="F75" s="26"/>
    </row>
    <row r="76" spans="1:6" x14ac:dyDescent="0.25">
      <c r="A76" s="30"/>
      <c r="B76" s="30"/>
      <c r="C76" s="27"/>
      <c r="D76" s="28"/>
      <c r="E76" s="26"/>
      <c r="F76" s="26"/>
    </row>
    <row r="77" spans="1:6" x14ac:dyDescent="0.25">
      <c r="A77" s="30"/>
      <c r="B77" s="30"/>
      <c r="C77" s="27"/>
      <c r="D77" s="28"/>
      <c r="E77" s="26"/>
      <c r="F77" s="32"/>
    </row>
    <row r="78" spans="1:6" x14ac:dyDescent="0.25">
      <c r="A78" s="30"/>
      <c r="B78" s="30"/>
      <c r="C78" s="27"/>
      <c r="D78" s="28"/>
      <c r="E78" s="26"/>
      <c r="F78" s="26"/>
    </row>
    <row r="79" spans="1:6" x14ac:dyDescent="0.25">
      <c r="A79" s="30"/>
      <c r="B79" s="30"/>
      <c r="C79" s="27"/>
      <c r="D79" s="28"/>
      <c r="E79" s="26"/>
      <c r="F79" s="32"/>
    </row>
    <row r="80" spans="1:6" x14ac:dyDescent="0.25">
      <c r="A80" s="30"/>
      <c r="B80" s="30"/>
      <c r="C80" s="27"/>
      <c r="D80" s="28"/>
      <c r="E80" s="26"/>
      <c r="F80" s="26"/>
    </row>
    <row r="81" spans="1:6" x14ac:dyDescent="0.25">
      <c r="A81" s="30"/>
      <c r="B81" s="30"/>
      <c r="C81" s="27"/>
      <c r="D81" s="28"/>
      <c r="E81" s="26"/>
      <c r="F81" s="26"/>
    </row>
    <row r="82" spans="1:6" x14ac:dyDescent="0.25">
      <c r="A82" s="30"/>
      <c r="B82" s="30"/>
      <c r="C82" s="29"/>
      <c r="D82" s="28"/>
      <c r="E82" s="26"/>
      <c r="F82" s="31"/>
    </row>
    <row r="83" spans="1:6" x14ac:dyDescent="0.25">
      <c r="A83" s="30"/>
      <c r="B83" s="30"/>
      <c r="C83" s="29"/>
      <c r="D83" s="28"/>
      <c r="E83" s="26"/>
      <c r="F83" s="26"/>
    </row>
    <row r="84" spans="1:6" x14ac:dyDescent="0.25">
      <c r="A84" s="30"/>
      <c r="B84" s="30"/>
      <c r="C84" s="29"/>
      <c r="D84" s="28"/>
      <c r="E84" s="26"/>
      <c r="F84" s="25"/>
    </row>
    <row r="85" spans="1:6" x14ac:dyDescent="0.25">
      <c r="A85" s="23"/>
      <c r="B85" s="23"/>
      <c r="C85" s="23"/>
      <c r="D85" s="24"/>
      <c r="E85" s="24"/>
      <c r="F85" s="23"/>
    </row>
  </sheetData>
  <autoFilter ref="A3:F84">
    <sortState ref="A6:J34">
      <sortCondition ref="D3:D61"/>
    </sortState>
  </autoFilter>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31"/>
  <sheetViews>
    <sheetView workbookViewId="0">
      <selection activeCell="G11" sqref="G11"/>
    </sheetView>
  </sheetViews>
  <sheetFormatPr defaultRowHeight="12.75" x14ac:dyDescent="0.2"/>
  <cols>
    <col min="2" max="2" width="2.1640625" style="5" customWidth="1"/>
    <col min="3" max="3" width="3" bestFit="1" customWidth="1"/>
    <col min="4" max="4" width="2.1640625" customWidth="1"/>
    <col min="5" max="5" width="2.1640625" style="5" customWidth="1"/>
    <col min="6" max="6" width="1.6640625" customWidth="1"/>
    <col min="7" max="7" width="3.1640625" customWidth="1"/>
    <col min="8" max="8" width="2.1640625" customWidth="1"/>
  </cols>
  <sheetData>
    <row r="1" spans="1:8" x14ac:dyDescent="0.2">
      <c r="A1" s="18" t="s">
        <v>49</v>
      </c>
    </row>
    <row r="3" spans="1:8" ht="140.25" x14ac:dyDescent="0.2">
      <c r="A3" s="19" t="s">
        <v>40</v>
      </c>
      <c r="B3" s="19" t="s">
        <v>15</v>
      </c>
      <c r="C3" s="19" t="s">
        <v>14</v>
      </c>
      <c r="D3" s="19" t="s">
        <v>41</v>
      </c>
      <c r="E3" s="19" t="s">
        <v>17</v>
      </c>
      <c r="F3" s="19" t="s">
        <v>42</v>
      </c>
      <c r="G3" s="19" t="s">
        <v>43</v>
      </c>
      <c r="H3" s="19" t="s">
        <v>48</v>
      </c>
    </row>
    <row r="4" spans="1:8" ht="15" x14ac:dyDescent="0.25">
      <c r="A4" s="45">
        <v>1</v>
      </c>
      <c r="B4" s="141">
        <v>42073</v>
      </c>
      <c r="C4" s="56" t="s">
        <v>67</v>
      </c>
      <c r="D4" s="49" t="s">
        <v>39</v>
      </c>
      <c r="E4" s="49" t="s">
        <v>6</v>
      </c>
      <c r="F4" s="49" t="s">
        <v>39</v>
      </c>
      <c r="G4" s="50"/>
      <c r="H4" s="50"/>
    </row>
    <row r="5" spans="1:8" ht="15" x14ac:dyDescent="0.25">
      <c r="A5" s="45">
        <v>1</v>
      </c>
      <c r="B5" s="141">
        <v>42104</v>
      </c>
      <c r="C5" s="144" t="s">
        <v>120</v>
      </c>
      <c r="D5" s="49" t="s">
        <v>39</v>
      </c>
      <c r="E5" s="49" t="s">
        <v>6</v>
      </c>
      <c r="F5" s="49" t="s">
        <v>39</v>
      </c>
      <c r="G5" s="50">
        <v>0.4375</v>
      </c>
      <c r="H5" s="50">
        <v>0.44166666666666665</v>
      </c>
    </row>
    <row r="6" spans="1:8" ht="15" x14ac:dyDescent="0.25">
      <c r="A6" s="45"/>
      <c r="B6" s="47"/>
      <c r="C6" s="56"/>
      <c r="D6" s="49"/>
      <c r="E6" s="49"/>
      <c r="F6" s="49"/>
      <c r="G6" s="50"/>
      <c r="H6" s="50"/>
    </row>
    <row r="7" spans="1:8" ht="15" x14ac:dyDescent="0.25">
      <c r="A7" s="45"/>
      <c r="B7" s="47"/>
      <c r="C7" s="46"/>
      <c r="D7" s="49"/>
      <c r="E7" s="49"/>
      <c r="F7" s="49"/>
      <c r="G7" s="50"/>
      <c r="H7" s="50"/>
    </row>
    <row r="8" spans="1:8" ht="15" x14ac:dyDescent="0.25">
      <c r="A8" s="49"/>
      <c r="B8" s="49"/>
      <c r="C8" s="49"/>
      <c r="D8" s="49"/>
      <c r="E8" s="49"/>
      <c r="F8" s="49"/>
      <c r="G8" s="49"/>
      <c r="H8" s="49"/>
    </row>
    <row r="9" spans="1:8" ht="15" x14ac:dyDescent="0.25">
      <c r="A9" s="49"/>
      <c r="B9" s="49"/>
      <c r="C9" s="49"/>
      <c r="D9" s="49"/>
      <c r="E9" s="49"/>
      <c r="F9" s="49"/>
      <c r="G9" s="49"/>
      <c r="H9" s="49"/>
    </row>
    <row r="10" spans="1:8" ht="15" x14ac:dyDescent="0.25">
      <c r="A10" s="49"/>
      <c r="B10" s="49"/>
      <c r="C10" s="49"/>
      <c r="D10" s="49"/>
      <c r="E10" s="49"/>
      <c r="F10" s="49"/>
      <c r="G10" s="49"/>
      <c r="H10" s="49"/>
    </row>
    <row r="11" spans="1:8" ht="15" x14ac:dyDescent="0.25">
      <c r="A11" s="49"/>
      <c r="B11" s="49"/>
      <c r="C11" s="49"/>
      <c r="D11" s="49"/>
      <c r="E11" s="49"/>
      <c r="F11" s="49"/>
      <c r="G11" s="49"/>
      <c r="H11" s="49"/>
    </row>
    <row r="12" spans="1:8" ht="15" x14ac:dyDescent="0.25">
      <c r="A12" s="49"/>
      <c r="B12" s="49"/>
      <c r="C12" s="49"/>
      <c r="D12" s="49"/>
      <c r="E12" s="49"/>
      <c r="F12" s="49"/>
      <c r="G12" s="49"/>
      <c r="H12" s="49"/>
    </row>
    <row r="13" spans="1:8" ht="15" x14ac:dyDescent="0.25">
      <c r="A13" s="49"/>
      <c r="B13" s="49"/>
      <c r="C13" s="49"/>
      <c r="D13" s="49"/>
      <c r="E13" s="49"/>
      <c r="F13" s="49"/>
      <c r="G13" s="49"/>
      <c r="H13" s="49"/>
    </row>
    <row r="14" spans="1:8" ht="15" x14ac:dyDescent="0.25">
      <c r="A14" s="49"/>
      <c r="B14" s="49"/>
      <c r="C14" s="49"/>
      <c r="D14" s="49"/>
      <c r="E14" s="49"/>
      <c r="F14" s="49"/>
      <c r="G14" s="49"/>
      <c r="H14" s="49"/>
    </row>
    <row r="15" spans="1:8" ht="15" x14ac:dyDescent="0.25">
      <c r="A15" s="49"/>
      <c r="B15" s="49"/>
      <c r="C15" s="49"/>
      <c r="D15" s="49"/>
      <c r="E15" s="49"/>
      <c r="F15" s="49"/>
      <c r="G15" s="49"/>
      <c r="H15" s="49"/>
    </row>
    <row r="16" spans="1:8" ht="15" x14ac:dyDescent="0.25">
      <c r="A16" s="49"/>
      <c r="B16" s="49"/>
      <c r="C16" s="49"/>
      <c r="D16" s="49"/>
      <c r="E16" s="49"/>
      <c r="F16" s="49"/>
      <c r="G16" s="49"/>
      <c r="H16" s="49"/>
    </row>
    <row r="17" spans="1:8" ht="15" x14ac:dyDescent="0.25">
      <c r="A17" s="49"/>
      <c r="B17" s="49"/>
      <c r="C17" s="49"/>
      <c r="D17" s="49"/>
      <c r="E17" s="49"/>
      <c r="F17" s="49"/>
      <c r="G17" s="49"/>
      <c r="H17" s="49"/>
    </row>
    <row r="18" spans="1:8" ht="15" x14ac:dyDescent="0.25">
      <c r="A18" s="49"/>
      <c r="B18" s="49"/>
      <c r="C18" s="49"/>
      <c r="D18" s="49"/>
      <c r="E18" s="49"/>
      <c r="F18" s="49"/>
      <c r="G18" s="49"/>
      <c r="H18" s="49"/>
    </row>
    <row r="19" spans="1:8" ht="15" x14ac:dyDescent="0.25">
      <c r="A19" s="49"/>
      <c r="B19" s="49"/>
      <c r="C19" s="49"/>
      <c r="D19" s="49"/>
      <c r="E19" s="49"/>
      <c r="F19" s="49"/>
      <c r="G19" s="49"/>
      <c r="H19" s="49"/>
    </row>
    <row r="20" spans="1:8" ht="15" x14ac:dyDescent="0.25">
      <c r="A20" s="49"/>
      <c r="B20" s="49"/>
      <c r="C20" s="49"/>
      <c r="D20" s="49"/>
      <c r="E20" s="49"/>
      <c r="F20" s="49"/>
      <c r="G20" s="49"/>
      <c r="H20" s="49"/>
    </row>
    <row r="21" spans="1:8" ht="15" x14ac:dyDescent="0.25">
      <c r="A21" s="49"/>
      <c r="B21" s="49"/>
      <c r="C21" s="49"/>
      <c r="D21" s="49"/>
      <c r="E21" s="49"/>
      <c r="F21" s="49"/>
      <c r="G21" s="49"/>
      <c r="H21" s="49"/>
    </row>
    <row r="22" spans="1:8" ht="15" x14ac:dyDescent="0.25">
      <c r="A22" s="49"/>
      <c r="B22" s="49"/>
      <c r="C22" s="49"/>
      <c r="D22" s="49"/>
      <c r="E22" s="49"/>
      <c r="F22" s="49"/>
      <c r="G22" s="49"/>
      <c r="H22" s="49"/>
    </row>
    <row r="23" spans="1:8" ht="15" x14ac:dyDescent="0.25">
      <c r="A23" s="49"/>
      <c r="B23" s="49"/>
      <c r="C23" s="49"/>
      <c r="D23" s="49"/>
      <c r="E23" s="49"/>
      <c r="F23" s="49"/>
      <c r="G23" s="49"/>
      <c r="H23" s="49"/>
    </row>
    <row r="24" spans="1:8" ht="15" x14ac:dyDescent="0.25">
      <c r="A24" s="49"/>
      <c r="B24" s="49"/>
      <c r="C24" s="49"/>
      <c r="D24" s="49"/>
      <c r="E24" s="49"/>
      <c r="F24" s="49"/>
      <c r="G24" s="49"/>
      <c r="H24" s="49"/>
    </row>
    <row r="25" spans="1:8" ht="15" x14ac:dyDescent="0.25">
      <c r="A25" s="49"/>
      <c r="B25" s="49"/>
      <c r="C25" s="49"/>
      <c r="D25" s="49"/>
      <c r="E25" s="49"/>
      <c r="F25" s="49"/>
      <c r="G25" s="49"/>
      <c r="H25" s="49"/>
    </row>
    <row r="26" spans="1:8" ht="15" x14ac:dyDescent="0.25">
      <c r="A26" s="49"/>
      <c r="B26" s="49"/>
      <c r="C26" s="49"/>
      <c r="D26" s="49"/>
      <c r="E26" s="49"/>
      <c r="F26" s="49"/>
      <c r="G26" s="49"/>
      <c r="H26" s="49"/>
    </row>
    <row r="27" spans="1:8" ht="15" x14ac:dyDescent="0.25">
      <c r="A27" s="49"/>
      <c r="B27" s="49"/>
      <c r="C27" s="49"/>
      <c r="D27" s="49"/>
      <c r="E27" s="49"/>
      <c r="F27" s="49"/>
      <c r="G27" s="49"/>
      <c r="H27" s="49"/>
    </row>
    <row r="28" spans="1:8" x14ac:dyDescent="0.2">
      <c r="A28" s="6"/>
      <c r="B28" s="6"/>
      <c r="C28" s="6"/>
      <c r="D28" s="6"/>
      <c r="E28" s="6"/>
      <c r="F28" s="6"/>
      <c r="G28" s="6"/>
      <c r="H28" s="6"/>
    </row>
    <row r="29" spans="1:8" x14ac:dyDescent="0.2">
      <c r="A29" s="6"/>
      <c r="B29" s="6"/>
      <c r="C29" s="6"/>
      <c r="D29" s="6"/>
      <c r="E29" s="6"/>
      <c r="F29" s="6"/>
      <c r="G29" s="6"/>
      <c r="H29" s="6"/>
    </row>
    <row r="30" spans="1:8" x14ac:dyDescent="0.2">
      <c r="A30" s="6"/>
      <c r="B30" s="6"/>
      <c r="C30" s="6"/>
      <c r="D30" s="6"/>
      <c r="E30" s="6"/>
      <c r="F30" s="6"/>
      <c r="G30" s="6"/>
      <c r="H30" s="6"/>
    </row>
    <row r="31" spans="1:8" x14ac:dyDescent="0.2">
      <c r="A31" s="6"/>
      <c r="B31" s="6"/>
      <c r="C31" s="6"/>
      <c r="D31" s="6"/>
      <c r="E31" s="6"/>
      <c r="F31" s="6"/>
      <c r="G31" s="6"/>
      <c r="H31" s="6"/>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P46"/>
  <sheetViews>
    <sheetView topLeftCell="A16" zoomScaleNormal="100" workbookViewId="0">
      <selection activeCell="G11" sqref="G11"/>
    </sheetView>
  </sheetViews>
  <sheetFormatPr defaultRowHeight="12.75" x14ac:dyDescent="0.2"/>
  <cols>
    <col min="1" max="1" width="15.1640625" customWidth="1"/>
    <col min="2" max="5" width="14.33203125" customWidth="1"/>
    <col min="6" max="6" width="29.6640625" customWidth="1"/>
    <col min="7" max="7" width="14.33203125" style="66" customWidth="1"/>
    <col min="8" max="8" width="14.33203125" style="67" customWidth="1"/>
    <col min="9" max="12" width="14.33203125" customWidth="1"/>
    <col min="13" max="13" width="14.33203125" style="101" customWidth="1"/>
    <col min="14" max="14" width="14.33203125" style="104" customWidth="1"/>
    <col min="15" max="15" width="14.33203125" customWidth="1"/>
  </cols>
  <sheetData>
    <row r="1" spans="1:14" x14ac:dyDescent="0.2">
      <c r="A1" s="42" t="s">
        <v>51</v>
      </c>
      <c r="B1" s="42" t="s">
        <v>34</v>
      </c>
      <c r="C1" s="42" t="s">
        <v>52</v>
      </c>
      <c r="D1" s="42" t="s">
        <v>53</v>
      </c>
      <c r="E1" s="42" t="s">
        <v>54</v>
      </c>
      <c r="F1" s="42" t="s">
        <v>55</v>
      </c>
      <c r="I1" s="5"/>
      <c r="J1" s="5"/>
      <c r="K1" s="5"/>
      <c r="L1" s="5"/>
    </row>
    <row r="2" spans="1:14" x14ac:dyDescent="0.2">
      <c r="A2" s="126"/>
      <c r="B2" s="127"/>
      <c r="C2" s="127"/>
      <c r="D2" s="127"/>
      <c r="E2" s="127"/>
      <c r="F2" s="128"/>
      <c r="I2" s="5"/>
      <c r="J2" s="5"/>
      <c r="K2" s="5"/>
      <c r="L2" s="5"/>
    </row>
    <row r="3" spans="1:14" x14ac:dyDescent="0.2">
      <c r="A3" s="129"/>
      <c r="B3" s="130"/>
      <c r="C3" s="130"/>
      <c r="D3" s="130"/>
      <c r="E3" s="130"/>
      <c r="F3" s="131"/>
      <c r="I3" s="5"/>
      <c r="J3" s="5"/>
      <c r="K3" s="5"/>
      <c r="L3" s="5"/>
    </row>
    <row r="4" spans="1:14" x14ac:dyDescent="0.2">
      <c r="A4" s="126"/>
      <c r="B4" s="127"/>
      <c r="C4" s="127"/>
      <c r="D4" s="127"/>
      <c r="E4" s="127"/>
      <c r="F4" s="128"/>
      <c r="I4" s="5"/>
      <c r="J4" s="42"/>
      <c r="K4" s="43"/>
      <c r="L4" s="5"/>
    </row>
    <row r="5" spans="1:14" ht="25.5" x14ac:dyDescent="0.2">
      <c r="A5" s="178" t="s">
        <v>51</v>
      </c>
      <c r="B5" s="178" t="s">
        <v>34</v>
      </c>
      <c r="C5" s="178" t="s">
        <v>52</v>
      </c>
      <c r="D5" s="178" t="s">
        <v>53</v>
      </c>
      <c r="E5" s="178" t="s">
        <v>54</v>
      </c>
      <c r="F5" s="178" t="s">
        <v>55</v>
      </c>
      <c r="I5" s="5"/>
      <c r="J5" s="479"/>
      <c r="K5" s="5"/>
      <c r="L5" s="109"/>
    </row>
    <row r="6" spans="1:14" x14ac:dyDescent="0.2">
      <c r="A6" s="480" t="s">
        <v>85</v>
      </c>
      <c r="B6" s="481"/>
      <c r="C6" s="481"/>
      <c r="D6" s="481"/>
      <c r="E6" s="481"/>
      <c r="F6" s="482"/>
      <c r="I6" s="5"/>
      <c r="J6" s="479"/>
      <c r="K6" s="5"/>
      <c r="L6" s="109"/>
    </row>
    <row r="7" spans="1:14" ht="14.25" customHeight="1" x14ac:dyDescent="0.2">
      <c r="A7" s="89" t="s">
        <v>37</v>
      </c>
      <c r="B7" s="89" t="s">
        <v>37</v>
      </c>
      <c r="C7" s="89" t="s">
        <v>56</v>
      </c>
      <c r="D7" s="153">
        <v>1541</v>
      </c>
      <c r="E7" s="153">
        <v>96</v>
      </c>
      <c r="F7" s="90">
        <f>ROUND(E7/D7,4)</f>
        <v>6.2300000000000001E-2</v>
      </c>
      <c r="I7" s="5"/>
      <c r="J7" s="463"/>
      <c r="K7" s="464"/>
      <c r="L7" s="465"/>
    </row>
    <row r="8" spans="1:14" x14ac:dyDescent="0.2">
      <c r="A8" s="89" t="s">
        <v>39</v>
      </c>
      <c r="B8" s="89" t="s">
        <v>39</v>
      </c>
      <c r="C8" s="89" t="s">
        <v>56</v>
      </c>
      <c r="D8" s="153">
        <v>162</v>
      </c>
      <c r="E8" s="153">
        <v>3</v>
      </c>
      <c r="F8" s="90">
        <f>ROUND(E8/D8,4)</f>
        <v>1.8499999999999999E-2</v>
      </c>
      <c r="I8" s="5"/>
      <c r="J8" s="466"/>
      <c r="K8" s="62"/>
      <c r="L8" s="81"/>
    </row>
    <row r="9" spans="1:14" s="61" customFormat="1" x14ac:dyDescent="0.2">
      <c r="A9" s="89" t="s">
        <v>38</v>
      </c>
      <c r="B9" s="89" t="s">
        <v>38</v>
      </c>
      <c r="C9" s="89" t="s">
        <v>56</v>
      </c>
      <c r="D9" s="153">
        <v>432</v>
      </c>
      <c r="E9" s="153">
        <v>105</v>
      </c>
      <c r="F9" s="90">
        <f>ROUND(E9/D9,4)</f>
        <v>0.24310000000000001</v>
      </c>
      <c r="G9" s="66"/>
      <c r="H9" s="67"/>
      <c r="J9" s="467"/>
      <c r="K9" s="62"/>
      <c r="L9" s="81"/>
      <c r="M9" s="101"/>
      <c r="N9" s="104"/>
    </row>
    <row r="10" spans="1:14" ht="18.75" customHeight="1" x14ac:dyDescent="0.2">
      <c r="A10" s="480"/>
      <c r="B10" s="481"/>
      <c r="C10" s="481"/>
      <c r="D10" s="481"/>
      <c r="E10" s="481"/>
      <c r="F10" s="482"/>
      <c r="I10" s="5"/>
      <c r="J10" s="468"/>
      <c r="K10" s="62"/>
      <c r="L10" s="81"/>
    </row>
    <row r="11" spans="1:14" x14ac:dyDescent="0.2">
      <c r="A11" s="109"/>
      <c r="B11" s="109"/>
      <c r="C11" s="109"/>
      <c r="D11" s="109"/>
      <c r="E11" s="109"/>
      <c r="F11" s="109"/>
      <c r="I11" s="5"/>
      <c r="J11" s="474" t="s">
        <v>70</v>
      </c>
      <c r="K11" s="89" t="s">
        <v>37</v>
      </c>
      <c r="L11" s="153">
        <v>96</v>
      </c>
    </row>
    <row r="12" spans="1:14" x14ac:dyDescent="0.2">
      <c r="A12" s="5"/>
      <c r="B12" s="5"/>
      <c r="C12" s="5"/>
      <c r="D12" s="5"/>
      <c r="E12" s="5"/>
      <c r="F12" s="5"/>
      <c r="I12" s="5"/>
      <c r="J12" s="475"/>
      <c r="K12" s="89" t="s">
        <v>39</v>
      </c>
      <c r="L12" s="153">
        <v>3</v>
      </c>
    </row>
    <row r="13" spans="1:14" x14ac:dyDescent="0.2">
      <c r="A13" s="5"/>
      <c r="B13" s="479"/>
      <c r="C13" s="479"/>
      <c r="D13" s="479"/>
      <c r="E13" s="5"/>
      <c r="F13" s="479"/>
      <c r="G13" s="479"/>
      <c r="H13" s="479"/>
      <c r="I13" s="5"/>
      <c r="J13" s="476"/>
      <c r="K13" s="89" t="s">
        <v>38</v>
      </c>
      <c r="L13" s="153">
        <v>105</v>
      </c>
    </row>
    <row r="14" spans="1:14" x14ac:dyDescent="0.2">
      <c r="A14" s="5"/>
      <c r="B14" s="479"/>
      <c r="C14" s="479"/>
      <c r="D14" s="479"/>
      <c r="E14" s="5"/>
      <c r="F14" s="479"/>
      <c r="G14" s="479"/>
      <c r="H14" s="479"/>
      <c r="I14" s="5"/>
      <c r="J14" s="5"/>
      <c r="K14" s="5"/>
      <c r="L14" s="5"/>
    </row>
    <row r="15" spans="1:14" ht="23.25" customHeight="1" x14ac:dyDescent="0.2">
      <c r="A15" s="5"/>
      <c r="B15" s="5"/>
      <c r="C15" s="5"/>
      <c r="D15" s="5"/>
      <c r="E15" s="5"/>
      <c r="F15" s="472" t="s">
        <v>58</v>
      </c>
      <c r="G15" s="473"/>
      <c r="H15" s="91" t="s">
        <v>73</v>
      </c>
      <c r="I15" s="5"/>
      <c r="J15" s="474" t="s">
        <v>71</v>
      </c>
      <c r="K15" s="89" t="s">
        <v>37</v>
      </c>
      <c r="L15" s="90">
        <f>ROUND(L11/E7,4)</f>
        <v>1</v>
      </c>
    </row>
    <row r="16" spans="1:14" ht="18" customHeight="1" x14ac:dyDescent="0.2">
      <c r="A16" s="469" t="s">
        <v>57</v>
      </c>
      <c r="B16" s="470"/>
      <c r="C16" s="470"/>
      <c r="D16" s="470"/>
      <c r="E16" s="471"/>
      <c r="F16" s="74" t="s">
        <v>82</v>
      </c>
      <c r="G16" s="156">
        <v>8891</v>
      </c>
      <c r="H16" s="93"/>
      <c r="I16" s="5"/>
      <c r="J16" s="475"/>
      <c r="K16" s="89" t="s">
        <v>39</v>
      </c>
      <c r="L16" s="90">
        <f>ROUND(L12/E8,4)</f>
        <v>1</v>
      </c>
    </row>
    <row r="17" spans="1:16" x14ac:dyDescent="0.2">
      <c r="A17" s="78" t="s">
        <v>59</v>
      </c>
      <c r="B17" s="78" t="s">
        <v>60</v>
      </c>
      <c r="C17" s="78" t="s">
        <v>61</v>
      </c>
      <c r="D17" s="78" t="s">
        <v>62</v>
      </c>
      <c r="E17" s="78" t="s">
        <v>80</v>
      </c>
      <c r="F17" s="75" t="s">
        <v>81</v>
      </c>
      <c r="G17" s="156">
        <v>61</v>
      </c>
      <c r="H17" s="93"/>
      <c r="I17" s="5"/>
      <c r="J17" s="476"/>
      <c r="K17" s="89" t="s">
        <v>38</v>
      </c>
      <c r="L17" s="90">
        <f>ROUND(L13/E9,4)</f>
        <v>1</v>
      </c>
    </row>
    <row r="18" spans="1:16" ht="13.7" customHeight="1" x14ac:dyDescent="0.2">
      <c r="A18" s="81">
        <v>200482</v>
      </c>
      <c r="B18" s="78">
        <f>B19+B20</f>
        <v>730</v>
      </c>
      <c r="C18" s="81">
        <v>729</v>
      </c>
      <c r="D18" s="79" t="str">
        <f>C18&amp;"/"&amp;B18</f>
        <v>729/730</v>
      </c>
      <c r="E18" s="80">
        <f>B18/A18</f>
        <v>3.6412246485968817E-3</v>
      </c>
      <c r="F18" s="75" t="s">
        <v>84</v>
      </c>
      <c r="G18" s="156">
        <v>61</v>
      </c>
      <c r="H18" s="93"/>
      <c r="I18" s="5"/>
      <c r="J18" s="5"/>
      <c r="K18" s="5"/>
      <c r="L18" s="68"/>
    </row>
    <row r="19" spans="1:16" x14ac:dyDescent="0.2">
      <c r="A19" s="78" t="s">
        <v>77</v>
      </c>
      <c r="B19" s="81">
        <v>343</v>
      </c>
      <c r="C19" s="477" t="s">
        <v>89</v>
      </c>
      <c r="D19" s="478"/>
      <c r="E19" s="80">
        <f>ROUND(C18/B18,4)</f>
        <v>0.99860000000000004</v>
      </c>
      <c r="F19" s="76" t="s">
        <v>79</v>
      </c>
      <c r="G19" s="77">
        <f>ROUND(G18/G16,4)</f>
        <v>6.8999999999999999E-3</v>
      </c>
      <c r="H19" s="93" t="str">
        <f>G18&amp;"/"&amp;G16</f>
        <v>61/8891</v>
      </c>
      <c r="J19" s="51"/>
      <c r="K19" s="51"/>
      <c r="L19" s="98"/>
      <c r="N19" s="105"/>
    </row>
    <row r="20" spans="1:16" s="63" customFormat="1" ht="18" customHeight="1" x14ac:dyDescent="0.2">
      <c r="A20" s="95" t="s">
        <v>78</v>
      </c>
      <c r="B20" s="81">
        <v>387</v>
      </c>
      <c r="C20" s="78"/>
      <c r="D20" s="78"/>
      <c r="E20" s="80"/>
      <c r="F20" s="96" t="s">
        <v>83</v>
      </c>
      <c r="G20" s="97">
        <f>G17/G18</f>
        <v>1</v>
      </c>
      <c r="H20" s="93" t="str">
        <f>G17&amp;"/"&amp;G18</f>
        <v>61/61</v>
      </c>
      <c r="L20" s="98"/>
      <c r="M20" s="106" t="s">
        <v>87</v>
      </c>
      <c r="N20" s="107" t="s">
        <v>88</v>
      </c>
    </row>
    <row r="21" spans="1:16" s="82" customFormat="1" ht="17.45" customHeight="1" x14ac:dyDescent="0.2">
      <c r="B21" s="83" t="s">
        <v>75</v>
      </c>
      <c r="C21" s="84" t="s">
        <v>74</v>
      </c>
      <c r="D21" s="85" t="s">
        <v>73</v>
      </c>
      <c r="E21" s="86" t="s">
        <v>72</v>
      </c>
      <c r="F21" s="87" t="s">
        <v>15</v>
      </c>
      <c r="G21" s="88" t="s">
        <v>68</v>
      </c>
      <c r="H21" s="92"/>
      <c r="J21" s="460" t="s">
        <v>86</v>
      </c>
      <c r="K21" s="99" t="s">
        <v>37</v>
      </c>
      <c r="L21" s="103">
        <f>ROUND(M21/D7,4)</f>
        <v>0.97529999999999994</v>
      </c>
      <c r="M21" s="154" t="s">
        <v>146</v>
      </c>
      <c r="N21" s="108" t="str">
        <f>M21&amp;"/"&amp;D7</f>
        <v>1503/1541</v>
      </c>
    </row>
    <row r="22" spans="1:16" ht="15" customHeight="1" x14ac:dyDescent="0.2">
      <c r="A22" s="140"/>
      <c r="B22" s="71">
        <f t="shared" ref="B22:B27" si="0">E22/(E22+C22)*100%</f>
        <v>1</v>
      </c>
      <c r="C22" s="62">
        <f>COUNTIFS('Lịch sử khiếu nại'!$C:$C,'SO LIEU'!$F$22,'Lịch sử khiếu nại'!$I:$I,'SO LIEU'!$G$22,'Lịch sử khiếu nại'!$T:$T,"N")</f>
        <v>0</v>
      </c>
      <c r="D22" s="70" t="str">
        <f t="shared" ref="D22:D27" si="1">E22&amp;"/"&amp;(C22+E22)</f>
        <v>12/12</v>
      </c>
      <c r="E22" s="62">
        <f>COUNTIFS('Lịch sử khiếu nại'!$C:$C,'SO LIEU'!$F$22,'Lịch sử khiếu nại'!$I:$I,'SO LIEU'!$G$22,'Lịch sử khiếu nại'!$T:$T,"X")</f>
        <v>12</v>
      </c>
      <c r="F22" s="72">
        <v>42285</v>
      </c>
      <c r="G22" s="125" t="s">
        <v>6</v>
      </c>
      <c r="I22" s="53"/>
      <c r="J22" s="461"/>
      <c r="K22" s="100" t="s">
        <v>39</v>
      </c>
      <c r="L22" s="103">
        <f>ROUND(M22/D8,4)</f>
        <v>0.87649999999999995</v>
      </c>
      <c r="M22" s="155" t="s">
        <v>147</v>
      </c>
      <c r="N22" s="108" t="str">
        <f>M22&amp;"/"&amp;D8</f>
        <v>142/162</v>
      </c>
      <c r="P22" s="140"/>
    </row>
    <row r="23" spans="1:16" ht="18" customHeight="1" x14ac:dyDescent="0.2">
      <c r="A23" s="140"/>
      <c r="B23" s="71">
        <f t="shared" si="0"/>
        <v>1</v>
      </c>
      <c r="C23" s="62">
        <f>COUNTIFS('Lịch sử khiếu nại'!$C:$C,'SO LIEU'!$F$22,'Lịch sử khiếu nại'!$I:$I,'SO LIEU'!$G$23,'Lịch sử khiếu nại'!$T:$T,"N")</f>
        <v>0</v>
      </c>
      <c r="D23" s="70" t="str">
        <f t="shared" si="1"/>
        <v>21/21</v>
      </c>
      <c r="E23" s="62">
        <f>COUNTIFS('Lịch sử khiếu nại'!$C:$C,'SO LIEU'!$F$22,'Lịch sử khiếu nại'!$I:$I,'SO LIEU'!$G$23,'Lịch sử khiếu nại'!$T:$T,"X")</f>
        <v>21</v>
      </c>
      <c r="F23" s="69"/>
      <c r="G23" s="125" t="s">
        <v>5</v>
      </c>
      <c r="H23" s="94"/>
      <c r="I23" s="53"/>
      <c r="J23" s="462"/>
      <c r="K23" s="100" t="s">
        <v>38</v>
      </c>
      <c r="L23" s="103">
        <f>ROUND(M23/D9,4)</f>
        <v>0.75690000000000002</v>
      </c>
      <c r="M23" s="155" t="s">
        <v>148</v>
      </c>
      <c r="N23" s="108" t="str">
        <f>M23&amp;"/"&amp;D9</f>
        <v>327/432</v>
      </c>
      <c r="P23" s="140"/>
    </row>
    <row r="24" spans="1:16" x14ac:dyDescent="0.2">
      <c r="A24" s="140"/>
      <c r="B24" s="71">
        <f t="shared" si="0"/>
        <v>1</v>
      </c>
      <c r="C24" s="62">
        <f>COUNTIFS('Lịch sử khiếu nại'!$C:$C,'SO LIEU'!$F$22,'Lịch sử khiếu nại'!$I:$I,'SO LIEU'!$G$23,'Lịch sử khiếu nại'!$T:$T,"N")</f>
        <v>0</v>
      </c>
      <c r="D24" s="70" t="str">
        <f t="shared" si="1"/>
        <v>1/1</v>
      </c>
      <c r="E24" s="62">
        <f>COUNTIFS('Lịch sử khiếu nại'!$C:$C,'SO LIEU'!$F$22,'Lịch sử khiếu nại'!$I:$I,'SO LIEU'!$G$24,'Lịch sử khiếu nại'!$T:$T,"X")</f>
        <v>1</v>
      </c>
      <c r="F24" s="70"/>
      <c r="G24" s="73" t="s">
        <v>44</v>
      </c>
      <c r="H24" s="94"/>
      <c r="I24" s="53"/>
      <c r="J24" s="53"/>
      <c r="K24" s="52"/>
      <c r="L24" s="51"/>
      <c r="M24" s="102"/>
      <c r="P24" s="140"/>
    </row>
    <row r="25" spans="1:16" x14ac:dyDescent="0.2">
      <c r="A25" s="64"/>
      <c r="B25" s="71">
        <f t="shared" si="0"/>
        <v>1</v>
      </c>
      <c r="C25" s="62">
        <f>COUNTIFS('Lịch sử khiếu nại'!$C:$C,'SO LIEU'!$F$22,'Lịch sử khiếu nại'!$I:$I,'SO LIEU'!$G$23,'Lịch sử khiếu nại'!$T:$T,"N")</f>
        <v>0</v>
      </c>
      <c r="D25" s="70" t="str">
        <f t="shared" si="1"/>
        <v>16/16</v>
      </c>
      <c r="E25" s="62">
        <f>COUNTIFS('Lịch sử khiếu nại'!$C:$C,'SO LIEU'!$F$22,'Lịch sử khiếu nại'!$I:$I,'SO LIEU'!$G$25,'Lịch sử khiếu nại'!$T:$T,"X")</f>
        <v>16</v>
      </c>
      <c r="F25" s="70"/>
      <c r="G25" s="73" t="s">
        <v>66</v>
      </c>
      <c r="H25" s="94"/>
      <c r="I25" s="203"/>
      <c r="J25" s="53"/>
      <c r="K25" s="52"/>
      <c r="L25" s="203"/>
      <c r="M25" s="102"/>
      <c r="P25" s="140"/>
    </row>
    <row r="26" spans="1:16" x14ac:dyDescent="0.2">
      <c r="A26" s="64"/>
      <c r="B26" s="71">
        <f t="shared" si="0"/>
        <v>1</v>
      </c>
      <c r="C26" s="62">
        <f>COUNTIFS('Lịch sử khiếu nại'!$C:$C,'SO LIEU'!$F$22,'Lịch sử khiếu nại'!$I:$I,'SO LIEU'!$G$23,'Lịch sử khiếu nại'!$T:$T,"N")</f>
        <v>0</v>
      </c>
      <c r="D26" s="70" t="str">
        <f t="shared" si="1"/>
        <v>3/3</v>
      </c>
      <c r="E26" s="62">
        <f>COUNTIFS('Lịch sử khiếu nại'!$C:$C,'SO LIEU'!$F$22,'Lịch sử khiếu nại'!$I:$I,'SO LIEU'!$G$26,'Lịch sử khiếu nại'!$T:$T,"X")</f>
        <v>3</v>
      </c>
      <c r="F26" s="70"/>
      <c r="G26" s="73" t="s">
        <v>69</v>
      </c>
      <c r="H26" s="94"/>
      <c r="I26" s="203"/>
      <c r="J26" s="53"/>
      <c r="K26" s="52"/>
      <c r="L26" s="203"/>
      <c r="M26" s="102"/>
      <c r="P26" s="140"/>
    </row>
    <row r="27" spans="1:16" s="122" customFormat="1" x14ac:dyDescent="0.2">
      <c r="B27" s="71" t="e">
        <f t="shared" si="0"/>
        <v>#DIV/0!</v>
      </c>
      <c r="C27" s="62">
        <f>COUNTIFS('Lịch sử khiếu nại'!$C:$C,'SO LIEU'!$F$22,'Lịch sử khiếu nại'!$I:$I,'SO LIEU'!$G$23,'Lịch sử khiếu nại'!$T:$T,"N")</f>
        <v>0</v>
      </c>
      <c r="D27" s="70" t="str">
        <f t="shared" si="1"/>
        <v>0/0</v>
      </c>
      <c r="E27" s="62">
        <f>COUNTIFS('Lịch sử khiếu nại'!$C:$C,'SO LIEU'!$F$22,'Lịch sử khiếu nại'!$I:$I,'SO LIEU'!$G$27,'Lịch sử khiếu nại'!$T:$T,"X")</f>
        <v>0</v>
      </c>
      <c r="F27" s="123"/>
      <c r="G27" s="124" t="s">
        <v>63</v>
      </c>
      <c r="H27" s="94"/>
      <c r="I27" s="203"/>
      <c r="K27" s="52"/>
      <c r="L27" s="312"/>
      <c r="M27" s="263"/>
      <c r="N27" s="104"/>
      <c r="P27" s="140"/>
    </row>
    <row r="28" spans="1:16" x14ac:dyDescent="0.2">
      <c r="A28" s="64"/>
      <c r="B28" s="71">
        <f>E28/(E27+E24)*100%</f>
        <v>1</v>
      </c>
      <c r="C28" s="62">
        <f>COUNTIFS('Lịch sử khiếu nại'!$C:$C,'SO LIEU'!$F$22,'Lịch sử khiếu nại'!$I:$I,'SO LIEU'!$G$23,'Lịch sử khiếu nại'!$T:$T,"N")</f>
        <v>0</v>
      </c>
      <c r="D28" s="70" t="str">
        <f>E28&amp;"/"&amp;(E27+E24)</f>
        <v>1/1</v>
      </c>
      <c r="E28" s="70">
        <f>E24+E27</f>
        <v>1</v>
      </c>
      <c r="F28" s="70"/>
      <c r="G28" s="125" t="s">
        <v>76</v>
      </c>
      <c r="H28" s="94"/>
      <c r="I28" s="53"/>
      <c r="J28" s="150"/>
      <c r="K28" s="52"/>
      <c r="L28" s="312"/>
    </row>
    <row r="29" spans="1:16" x14ac:dyDescent="0.2">
      <c r="A29" s="64"/>
      <c r="B29" s="260">
        <f>E29/(E26+E25)*100%</f>
        <v>1</v>
      </c>
      <c r="C29" s="243">
        <f>COUNTIFS('Lịch sử khiếu nại'!$C:$C,'SO LIEU'!$F$22,'Lịch sử khiếu nại'!$I:$I,'SO LIEU'!$G$23,'Lịch sử khiếu nại'!$T:$T,"N")</f>
        <v>0</v>
      </c>
      <c r="D29" s="261" t="str">
        <f>E29&amp;"/"&amp;(E26+E25)</f>
        <v>19/19</v>
      </c>
      <c r="E29" s="261">
        <f>E25+E26</f>
        <v>19</v>
      </c>
      <c r="F29" s="261"/>
      <c r="G29" s="262" t="s">
        <v>91</v>
      </c>
      <c r="H29" s="94"/>
      <c r="I29" s="53"/>
      <c r="J29" s="53"/>
      <c r="K29" s="52"/>
      <c r="L29" s="312"/>
      <c r="M29" s="263"/>
    </row>
    <row r="30" spans="1:16" x14ac:dyDescent="0.2">
      <c r="B30" s="245"/>
      <c r="C30" s="245"/>
      <c r="D30" s="52"/>
      <c r="E30" s="52"/>
      <c r="F30" s="52"/>
      <c r="G30" s="110"/>
      <c r="H30" s="94"/>
      <c r="J30" s="151"/>
      <c r="K30" s="312"/>
      <c r="L30" s="312"/>
      <c r="O30" s="214"/>
    </row>
    <row r="31" spans="1:16" x14ac:dyDescent="0.2">
      <c r="A31" s="52"/>
      <c r="B31" s="312"/>
      <c r="C31" s="101"/>
      <c r="D31" s="104"/>
      <c r="E31" s="312"/>
      <c r="F31" s="52"/>
      <c r="G31" s="245"/>
      <c r="H31"/>
      <c r="K31" s="245"/>
      <c r="L31" s="245"/>
      <c r="M31" s="150"/>
      <c r="N31"/>
    </row>
    <row r="32" spans="1:16" x14ac:dyDescent="0.2">
      <c r="A32" s="52"/>
      <c r="B32" s="312"/>
      <c r="C32" s="101"/>
      <c r="D32" s="104"/>
      <c r="E32" s="52"/>
      <c r="F32" s="52"/>
      <c r="G32" s="245"/>
      <c r="H32"/>
      <c r="K32" s="245"/>
      <c r="L32" s="245"/>
      <c r="M32"/>
      <c r="N32"/>
    </row>
    <row r="33" spans="1:14" x14ac:dyDescent="0.2">
      <c r="A33" s="52"/>
      <c r="B33" s="312"/>
      <c r="C33" s="101"/>
      <c r="D33" s="104"/>
      <c r="E33" s="52"/>
      <c r="F33" s="52"/>
      <c r="G33" s="245"/>
      <c r="H33"/>
      <c r="K33" s="245"/>
      <c r="L33" s="245"/>
      <c r="M33"/>
      <c r="N33"/>
    </row>
    <row r="34" spans="1:14" x14ac:dyDescent="0.2">
      <c r="A34" s="52"/>
      <c r="B34" s="245"/>
      <c r="C34" s="101"/>
      <c r="D34" s="104"/>
      <c r="E34" s="52"/>
      <c r="F34" s="52"/>
      <c r="G34" s="52"/>
      <c r="H34"/>
      <c r="K34" s="245"/>
      <c r="L34" s="245"/>
      <c r="M34"/>
      <c r="N34"/>
    </row>
    <row r="35" spans="1:14" x14ac:dyDescent="0.2">
      <c r="A35" s="52"/>
      <c r="B35" s="245"/>
      <c r="C35" s="101"/>
      <c r="D35" s="104"/>
      <c r="E35" s="52"/>
      <c r="F35" s="52"/>
      <c r="G35"/>
      <c r="H35"/>
      <c r="K35" s="312"/>
      <c r="L35" s="312"/>
      <c r="M35" s="150"/>
      <c r="N35"/>
    </row>
    <row r="36" spans="1:14" x14ac:dyDescent="0.2">
      <c r="A36" s="52"/>
      <c r="B36" s="245"/>
      <c r="C36" s="101"/>
      <c r="D36" s="104"/>
      <c r="E36" s="52"/>
      <c r="F36" s="52"/>
      <c r="G36"/>
      <c r="H36"/>
      <c r="K36" s="312"/>
      <c r="L36" s="312"/>
      <c r="M36"/>
      <c r="N36"/>
    </row>
    <row r="37" spans="1:14" x14ac:dyDescent="0.2">
      <c r="A37" s="52"/>
      <c r="B37" s="52"/>
      <c r="C37" s="101"/>
      <c r="D37" s="104"/>
      <c r="E37" s="52"/>
      <c r="F37" s="52"/>
      <c r="G37"/>
      <c r="H37"/>
      <c r="K37" s="150"/>
      <c r="L37" s="245"/>
      <c r="M37"/>
      <c r="N37"/>
    </row>
    <row r="38" spans="1:14" x14ac:dyDescent="0.2">
      <c r="A38" s="52"/>
      <c r="B38" s="245"/>
      <c r="C38" s="101"/>
      <c r="D38" s="104"/>
      <c r="E38" s="52"/>
      <c r="F38" s="245"/>
      <c r="G38"/>
      <c r="H38"/>
      <c r="K38" s="150"/>
      <c r="M38"/>
      <c r="N38"/>
    </row>
    <row r="39" spans="1:14" x14ac:dyDescent="0.2">
      <c r="B39" s="66"/>
      <c r="C39" s="311"/>
      <c r="D39" s="245"/>
      <c r="E39" s="52"/>
      <c r="F39" s="245"/>
      <c r="G39"/>
      <c r="H39" s="101"/>
      <c r="I39" s="104"/>
      <c r="M39"/>
      <c r="N39"/>
    </row>
    <row r="40" spans="1:14" x14ac:dyDescent="0.2">
      <c r="B40" s="245"/>
      <c r="C40" s="151"/>
      <c r="D40" s="245"/>
      <c r="E40" s="52"/>
      <c r="K40" s="150"/>
    </row>
    <row r="41" spans="1:14" x14ac:dyDescent="0.2">
      <c r="B41" s="150"/>
      <c r="C41" s="150"/>
      <c r="D41" s="245"/>
      <c r="E41" s="52"/>
    </row>
    <row r="42" spans="1:14" x14ac:dyDescent="0.2">
      <c r="B42" s="245"/>
      <c r="C42" s="148"/>
      <c r="D42" s="245"/>
      <c r="E42" s="52"/>
      <c r="K42" s="150"/>
    </row>
    <row r="43" spans="1:14" x14ac:dyDescent="0.2">
      <c r="B43" s="245"/>
      <c r="C43" s="245"/>
      <c r="D43" s="245"/>
      <c r="E43" s="52"/>
    </row>
    <row r="44" spans="1:14" x14ac:dyDescent="0.2">
      <c r="B44" s="245"/>
      <c r="C44" s="245"/>
      <c r="D44" s="150"/>
      <c r="E44" s="52"/>
    </row>
    <row r="45" spans="1:14" x14ac:dyDescent="0.2">
      <c r="B45" s="245"/>
      <c r="C45" s="245"/>
      <c r="D45" s="245"/>
      <c r="E45" s="52"/>
    </row>
    <row r="46" spans="1:14" x14ac:dyDescent="0.2">
      <c r="B46" s="245"/>
      <c r="C46" s="245"/>
      <c r="D46" s="245"/>
      <c r="E46" s="52"/>
    </row>
  </sheetData>
  <mergeCells count="17">
    <mergeCell ref="J5:J6"/>
    <mergeCell ref="B13:B14"/>
    <mergeCell ref="C13:C14"/>
    <mergeCell ref="D13:D14"/>
    <mergeCell ref="F13:F14"/>
    <mergeCell ref="G13:G14"/>
    <mergeCell ref="H13:H14"/>
    <mergeCell ref="J11:J13"/>
    <mergeCell ref="A6:F6"/>
    <mergeCell ref="A10:F10"/>
    <mergeCell ref="J21:J23"/>
    <mergeCell ref="J7:L7"/>
    <mergeCell ref="J8:J10"/>
    <mergeCell ref="A16:E16"/>
    <mergeCell ref="F15:G15"/>
    <mergeCell ref="J15:J17"/>
    <mergeCell ref="C19:D19"/>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I43"/>
  <sheetViews>
    <sheetView topLeftCell="A22" zoomScaleNormal="100" workbookViewId="0">
      <selection sqref="A1:D38"/>
    </sheetView>
  </sheetViews>
  <sheetFormatPr defaultColWidth="8.5" defaultRowHeight="15.75" x14ac:dyDescent="0.2"/>
  <cols>
    <col min="1" max="1" width="21.33203125" style="319" bestFit="1" customWidth="1"/>
    <col min="2" max="2" width="56.83203125" style="323" bestFit="1" customWidth="1"/>
    <col min="3" max="3" width="23.83203125" style="323" bestFit="1" customWidth="1"/>
    <col min="4" max="4" width="56.83203125" style="323" bestFit="1" customWidth="1"/>
    <col min="5" max="5" width="12.33203125" style="327" bestFit="1" customWidth="1"/>
    <col min="6" max="6" width="18.33203125" style="334" bestFit="1" customWidth="1"/>
    <col min="7" max="7" width="18.1640625" style="334" bestFit="1" customWidth="1"/>
    <col min="8" max="8" width="24.1640625" style="334" bestFit="1" customWidth="1"/>
    <col min="9" max="9" width="33.6640625" style="334" customWidth="1"/>
    <col min="10" max="34" width="8.5" style="334"/>
    <col min="35" max="16384" width="8.5" style="319"/>
  </cols>
  <sheetData>
    <row r="1" spans="1:35" ht="22.7" customHeight="1" x14ac:dyDescent="0.2">
      <c r="A1" s="494" t="s">
        <v>326</v>
      </c>
      <c r="B1" s="495"/>
      <c r="C1" s="495"/>
      <c r="D1" s="496"/>
      <c r="E1" s="325"/>
      <c r="F1" s="333"/>
    </row>
    <row r="2" spans="1:35" ht="22.7" customHeight="1" x14ac:dyDescent="0.2">
      <c r="A2" s="497" t="s">
        <v>239</v>
      </c>
      <c r="B2" s="498"/>
      <c r="C2" s="498"/>
      <c r="D2" s="499"/>
      <c r="E2" s="325"/>
      <c r="F2" s="333"/>
    </row>
    <row r="3" spans="1:35" s="322" customFormat="1" ht="16.5" customHeight="1" x14ac:dyDescent="0.2">
      <c r="A3" s="503" t="s">
        <v>376</v>
      </c>
      <c r="B3" s="504"/>
      <c r="C3" s="445"/>
      <c r="D3" s="453" t="str">
        <f ca="1">CONCATENATE("Ngày: ",TEXT(TODAY(),"dd/mm/yyyy"))</f>
        <v>Ngày: 07/08/2017</v>
      </c>
      <c r="E3" s="332"/>
      <c r="F3" s="335"/>
      <c r="G3" s="336"/>
      <c r="H3" s="336"/>
      <c r="I3" s="336"/>
      <c r="J3" s="336"/>
      <c r="K3" s="336"/>
      <c r="L3" s="336"/>
      <c r="M3" s="336"/>
      <c r="N3" s="336"/>
      <c r="O3" s="336"/>
      <c r="P3" s="336"/>
      <c r="Q3" s="336"/>
      <c r="R3" s="336"/>
      <c r="S3" s="336"/>
      <c r="T3" s="336"/>
      <c r="U3" s="336"/>
      <c r="V3" s="336"/>
      <c r="W3" s="336"/>
      <c r="X3" s="336"/>
      <c r="Y3" s="336"/>
      <c r="Z3" s="336"/>
      <c r="AA3" s="336"/>
      <c r="AB3" s="336"/>
      <c r="AC3" s="336"/>
      <c r="AD3" s="336"/>
      <c r="AE3" s="336"/>
      <c r="AF3" s="336"/>
      <c r="AG3" s="336"/>
      <c r="AH3" s="336"/>
    </row>
    <row r="4" spans="1:35" x14ac:dyDescent="0.2">
      <c r="A4" s="500" t="s">
        <v>223</v>
      </c>
      <c r="B4" s="500"/>
      <c r="C4" s="500"/>
      <c r="D4" s="500"/>
      <c r="E4" s="326"/>
      <c r="F4" s="333"/>
    </row>
    <row r="5" spans="1:35" x14ac:dyDescent="0.2">
      <c r="A5" s="501" t="s">
        <v>219</v>
      </c>
      <c r="B5" s="502" t="s">
        <v>94</v>
      </c>
      <c r="C5" s="502"/>
      <c r="D5" s="386" t="s">
        <v>216</v>
      </c>
      <c r="E5" s="326"/>
      <c r="F5" s="333"/>
    </row>
    <row r="6" spans="1:35" x14ac:dyDescent="0.2">
      <c r="A6" s="501"/>
      <c r="B6" s="388" t="s">
        <v>231</v>
      </c>
      <c r="C6" s="388" t="s">
        <v>232</v>
      </c>
      <c r="D6" s="386"/>
      <c r="E6" s="326"/>
      <c r="F6" s="339" t="s">
        <v>51</v>
      </c>
      <c r="G6" s="339" t="s">
        <v>237</v>
      </c>
      <c r="H6" s="344" t="s">
        <v>247</v>
      </c>
      <c r="I6" s="344" t="s">
        <v>248</v>
      </c>
    </row>
    <row r="7" spans="1:35" s="322" customFormat="1" x14ac:dyDescent="0.2">
      <c r="A7" s="355" t="s">
        <v>231</v>
      </c>
      <c r="B7" s="389" t="str">
        <f t="shared" ref="B7:B14" si="0">CONCATENATE(G7,"/",I7," ","(",IFERROR(ROUND(G7/I7*100,2),0),"%",")")</f>
        <v>121/144990 (0.08%)</v>
      </c>
      <c r="C7" s="389" t="str">
        <f>CONCATENATE(H7,"/",G7," ","(",IFERROR(ROUND(H7/G7*100,2),0),"%",")")</f>
        <v>120/121 (99.17%)</v>
      </c>
      <c r="D7" s="439"/>
      <c r="E7" s="326"/>
      <c r="F7" s="339"/>
      <c r="G7" s="339">
        <f>SUM(G8:G14)</f>
        <v>121</v>
      </c>
      <c r="H7" s="339">
        <f>SUM(H8:H14)</f>
        <v>120</v>
      </c>
      <c r="I7" s="339">
        <f>SUM(I8:I14)</f>
        <v>144990</v>
      </c>
      <c r="J7" s="336"/>
      <c r="K7" s="336"/>
      <c r="L7" s="336"/>
      <c r="M7" s="336"/>
      <c r="N7" s="336"/>
      <c r="O7" s="336"/>
      <c r="P7" s="336"/>
      <c r="Q7" s="336"/>
      <c r="R7" s="336"/>
      <c r="S7" s="336"/>
      <c r="T7" s="336"/>
      <c r="U7" s="336"/>
      <c r="V7" s="336"/>
      <c r="W7" s="336"/>
      <c r="X7" s="336"/>
      <c r="Y7" s="336"/>
      <c r="Z7" s="336"/>
      <c r="AA7" s="336"/>
      <c r="AB7" s="336"/>
      <c r="AC7" s="336"/>
      <c r="AD7" s="336"/>
      <c r="AE7" s="336"/>
      <c r="AF7" s="336"/>
      <c r="AG7" s="336"/>
      <c r="AH7" s="336"/>
    </row>
    <row r="8" spans="1:35" ht="39.75" customHeight="1" x14ac:dyDescent="0.2">
      <c r="A8" s="356" t="s">
        <v>37</v>
      </c>
      <c r="B8" s="378" t="str">
        <f t="shared" si="0"/>
        <v>0/33299 (0%)</v>
      </c>
      <c r="C8" s="378" t="str">
        <f>CONCATENATE(H8,"/",G8," ","(",IFERROR(ROUND(H8/G8*100,2),0),"%",")")</f>
        <v>0/0 (0%)</v>
      </c>
      <c r="D8" s="368" t="str">
        <f>IF(G8&lt;&gt;H8,CONCATENATE("Tồn đọng ca trước: 0 GD",CHAR(10),"Tồn đọng ca này: ",G8-H8," GD do pending phát sinh cuối ngày"),CONCATENATE("Tồn đọng ca trước: 0 GD",CHAR(10),"Tồn đọng ca này: ",G8-H8," GD"))</f>
        <v>Tồn đọng ca trước: 0 GD
Tồn đọng ca này: 0 GD</v>
      </c>
      <c r="E8" s="326"/>
      <c r="F8" s="339" t="s">
        <v>37</v>
      </c>
      <c r="G8" s="337">
        <f>IFERROR(VLOOKUP("2.CHARGING_ TONG PENDING"&amp;A8,du_lieu_hom_nay[],4,0),0)</f>
        <v>0</v>
      </c>
      <c r="H8" s="338">
        <f>IFERROR(VLOOKUP("2.CHARGING_TONG DA CHECK"&amp;A8,du_lieu_hom_nay[],4,0),0)</f>
        <v>0</v>
      </c>
      <c r="I8" s="338">
        <f>IFERROR(VLOOKUP("2.CHARGING_ TONG GIAO DICH"&amp;A8,du_lieu_hom_nay[],4,0),0)</f>
        <v>33299</v>
      </c>
    </row>
    <row r="9" spans="1:35" ht="39.75" customHeight="1" x14ac:dyDescent="0.2">
      <c r="A9" s="356" t="s">
        <v>38</v>
      </c>
      <c r="B9" s="378" t="str">
        <f t="shared" si="0"/>
        <v>59/25157 (0.23%)</v>
      </c>
      <c r="C9" s="378" t="str">
        <f t="shared" ref="C9:C14" si="1">CONCATENATE(H9,"/",G9," ","(",IFERROR(ROUND(H9/G9*100,2),0),"%",")")</f>
        <v>59/59 (100%)</v>
      </c>
      <c r="D9" s="368" t="str">
        <f t="shared" ref="D9:D14" si="2">IF(G9&lt;&gt;H9,CONCATENATE("Tồn đọng ca trước: 0 GD",CHAR(10),"Tồn đọng ca này: ",G9-H9," GD do pending phát sinh cuối ngày"),CONCATENATE("Tồn đọng ca trước: 0 GD",CHAR(10),"Tồn đọng ca này: ",G9-H9," GD"))</f>
        <v>Tồn đọng ca trước: 0 GD
Tồn đọng ca này: 0 GD</v>
      </c>
      <c r="E9" s="326"/>
      <c r="F9" s="339" t="s">
        <v>38</v>
      </c>
      <c r="G9" s="337">
        <f>IFERROR(VLOOKUP("2.CHARGING_ TONG PENDING"&amp;A9,du_lieu_hom_nay[],4,0),0)</f>
        <v>59</v>
      </c>
      <c r="H9" s="338">
        <f>IFERROR(VLOOKUP("2.CHARGING_TONG DA CHECK"&amp;A9,du_lieu_hom_nay[],4,0),0)</f>
        <v>59</v>
      </c>
      <c r="I9" s="338">
        <f>IFERROR(VLOOKUP("2.CHARGING_ TONG GIAO DICH"&amp;A9,du_lieu_hom_nay[],4,0),0)</f>
        <v>25157</v>
      </c>
    </row>
    <row r="10" spans="1:35" ht="39.75" customHeight="1" x14ac:dyDescent="0.2">
      <c r="A10" s="356" t="s">
        <v>39</v>
      </c>
      <c r="B10" s="378" t="str">
        <f t="shared" si="0"/>
        <v>55/82730 (0.07%)</v>
      </c>
      <c r="C10" s="378" t="str">
        <f t="shared" si="1"/>
        <v>55/55 (100%)</v>
      </c>
      <c r="D10" s="368" t="str">
        <f>IF(G10&lt;&gt;H10,CONCATENATE("Tồn đọng ca trước: 0 GD",CHAR(10),"Tồn đọng ca này: ",G10-H10," GD do pending phát sinh cuối ngày"),CONCATENATE("Tồn đọng ca trước: 0 GD",CHAR(10),"Tồn đọng ca này: ",G10-H10," GD"))</f>
        <v>Tồn đọng ca trước: 0 GD
Tồn đọng ca này: 0 GD</v>
      </c>
      <c r="E10" s="326"/>
      <c r="F10" s="339" t="s">
        <v>39</v>
      </c>
      <c r="G10" s="337">
        <f>IFERROR(VLOOKUP("2.CHARGING_ TONG PENDING"&amp;A10,du_lieu_hom_nay[],4,0),0)</f>
        <v>55</v>
      </c>
      <c r="H10" s="338">
        <f>IFERROR(VLOOKUP("2.CHARGING_TONG DA CHECK"&amp;A10,du_lieu_hom_nay[],4,0),0)</f>
        <v>55</v>
      </c>
      <c r="I10" s="338">
        <f>IFERROR(VLOOKUP("2.CHARGING_ TONG GIAO DICH"&amp;A10,du_lieu_hom_nay[],4,0),0)</f>
        <v>82730</v>
      </c>
    </row>
    <row r="11" spans="1:35" ht="33" customHeight="1" x14ac:dyDescent="0.2">
      <c r="A11" s="356" t="s">
        <v>230</v>
      </c>
      <c r="B11" s="378" t="str">
        <f t="shared" si="0"/>
        <v>0/1083 (0%)</v>
      </c>
      <c r="C11" s="378" t="str">
        <f t="shared" si="1"/>
        <v>0/0 (0%)</v>
      </c>
      <c r="D11" s="368" t="str">
        <f>IF(G11&lt;&gt;H11,CONCATENATE("Tồn đọng ca trước: 0 GD",CHAR(10),"Tồn đọng ca này: ",G11-H11," GD do pending phát sinh cuối ngày"),CONCATENATE("Tồn đọng ca trước: 0 GD",CHAR(10),"Tồn đọng ca này: ",G11-H11," GD"))</f>
        <v>Tồn đọng ca trước: 0 GD
Tồn đọng ca này: 0 GD</v>
      </c>
      <c r="E11" s="326"/>
      <c r="F11" s="339" t="s">
        <v>230</v>
      </c>
      <c r="G11" s="337">
        <f>IFERROR(VLOOKUP("2.CHARGING_ TONG PENDING"&amp;A11,du_lieu_hom_nay[],4,0),0)</f>
        <v>0</v>
      </c>
      <c r="H11" s="338">
        <f>IFERROR(VLOOKUP("2.CHARGING_TONG DA CHECK"&amp;A11,du_lieu_hom_nay[],4,0),0)</f>
        <v>0</v>
      </c>
      <c r="I11" s="338">
        <f>IFERROR(VLOOKUP("2.CHARGING_ TONG GIAO DICH"&amp;A11,du_lieu_hom_nay[],4,0),0)</f>
        <v>1083</v>
      </c>
    </row>
    <row r="12" spans="1:35" ht="39.75" customHeight="1" x14ac:dyDescent="0.2">
      <c r="A12" s="356" t="s">
        <v>214</v>
      </c>
      <c r="B12" s="378" t="str">
        <f t="shared" si="0"/>
        <v>7/259 (2.7%)</v>
      </c>
      <c r="C12" s="378" t="str">
        <f t="shared" si="1"/>
        <v>6/7 (85.71%)</v>
      </c>
      <c r="D12" s="368" t="str">
        <f t="shared" si="2"/>
        <v>Tồn đọng ca trước: 0 GD
Tồn đọng ca này: 1 GD do pending phát sinh cuối ngày</v>
      </c>
      <c r="E12" s="326"/>
      <c r="F12" s="339" t="s">
        <v>214</v>
      </c>
      <c r="G12" s="337">
        <f>IFERROR(VLOOKUP("2.CHARGING_ TONG PENDING"&amp;A12,du_lieu_hom_nay[],4,0),0)</f>
        <v>7</v>
      </c>
      <c r="H12" s="338">
        <f>IFERROR(VLOOKUP("2.CHARGING_TONG DA CHECK"&amp;A12,du_lieu_hom_nay[],4,0),0)</f>
        <v>6</v>
      </c>
      <c r="I12" s="338">
        <f>IFERROR(VLOOKUP("2.CHARGING_ TONG GIAO DICH"&amp;A12,du_lieu_hom_nay[],4,0),0)</f>
        <v>259</v>
      </c>
    </row>
    <row r="13" spans="1:35" ht="39.75" customHeight="1" x14ac:dyDescent="0.2">
      <c r="A13" s="356" t="s">
        <v>215</v>
      </c>
      <c r="B13" s="378" t="str">
        <f t="shared" si="0"/>
        <v>0/196 (0%)</v>
      </c>
      <c r="C13" s="378" t="str">
        <f t="shared" si="1"/>
        <v>0/0 (0%)</v>
      </c>
      <c r="D13" s="368" t="str">
        <f t="shared" si="2"/>
        <v>Tồn đọng ca trước: 0 GD
Tồn đọng ca này: 0 GD</v>
      </c>
      <c r="E13" s="326"/>
      <c r="F13" s="339" t="s">
        <v>215</v>
      </c>
      <c r="G13" s="337">
        <f>IFERROR(VLOOKUP("2.CHARGING_ TONG PENDING"&amp;A13,du_lieu_hom_nay[],4,0),0)</f>
        <v>0</v>
      </c>
      <c r="H13" s="338">
        <f>IFERROR(VLOOKUP("2.CHARGING_TONG DA CHECK"&amp;A13,du_lieu_hom_nay[],4,0),0)</f>
        <v>0</v>
      </c>
      <c r="I13" s="338">
        <f>IFERROR(VLOOKUP("2.CHARGING_ TONG GIAO DICH"&amp;A13,du_lieu_hom_nay[],4,0),0)</f>
        <v>196</v>
      </c>
    </row>
    <row r="14" spans="1:35" ht="39.75" customHeight="1" x14ac:dyDescent="0.2">
      <c r="A14" s="357" t="s">
        <v>63</v>
      </c>
      <c r="B14" s="390" t="str">
        <f t="shared" si="0"/>
        <v>0/2266 (0%)</v>
      </c>
      <c r="C14" s="390" t="str">
        <f t="shared" si="1"/>
        <v>0/0 (0%)</v>
      </c>
      <c r="D14" s="369" t="str">
        <f t="shared" si="2"/>
        <v>Tồn đọng ca trước: 0 GD
Tồn đọng ca này: 0 GD</v>
      </c>
      <c r="E14" s="326"/>
      <c r="F14" s="339" t="s">
        <v>63</v>
      </c>
      <c r="G14" s="337">
        <f>IFERROR(VLOOKUP("2.CHARGING_ TONG PENDING"&amp;A14,du_lieu_hom_nay[],4,0),0)</f>
        <v>0</v>
      </c>
      <c r="H14" s="338">
        <f>IFERROR(VLOOKUP("2.CHARGING_TONG DA CHECK"&amp;A14,du_lieu_hom_nay[],4,0),0)</f>
        <v>0</v>
      </c>
      <c r="I14" s="338">
        <f>IFERROR(VLOOKUP("2.CHARGING_ TONG GIAO DICH"&amp;A14,du_lieu_hom_nay[],4,0),0)</f>
        <v>2266</v>
      </c>
    </row>
    <row r="15" spans="1:35" ht="15.75" customHeight="1" x14ac:dyDescent="0.2">
      <c r="A15" s="489" t="s">
        <v>244</v>
      </c>
      <c r="B15" s="490"/>
      <c r="C15" s="490"/>
      <c r="D15" s="491"/>
      <c r="E15" s="431"/>
      <c r="F15" s="325"/>
      <c r="G15" s="333"/>
      <c r="AI15" s="334"/>
    </row>
    <row r="16" spans="1:35" s="322" customFormat="1" x14ac:dyDescent="0.2">
      <c r="A16" s="424" t="s">
        <v>34</v>
      </c>
      <c r="B16" s="424" t="s">
        <v>218</v>
      </c>
      <c r="C16" s="424" t="s">
        <v>73</v>
      </c>
      <c r="D16" s="424" t="s">
        <v>216</v>
      </c>
      <c r="E16" s="326"/>
      <c r="F16" s="335"/>
      <c r="G16" s="336"/>
      <c r="H16" s="336"/>
      <c r="I16" s="336"/>
      <c r="J16" s="336"/>
      <c r="K16" s="336"/>
      <c r="L16" s="336"/>
      <c r="M16" s="336"/>
      <c r="N16" s="336"/>
      <c r="O16" s="336"/>
      <c r="P16" s="336"/>
      <c r="Q16" s="336"/>
      <c r="R16" s="336"/>
      <c r="S16" s="336"/>
      <c r="T16" s="336"/>
      <c r="U16" s="336"/>
      <c r="V16" s="336"/>
      <c r="W16" s="336"/>
      <c r="X16" s="336"/>
      <c r="Y16" s="336"/>
      <c r="Z16" s="336"/>
      <c r="AA16" s="336"/>
      <c r="AB16" s="336"/>
      <c r="AC16" s="336"/>
      <c r="AD16" s="336"/>
      <c r="AE16" s="336"/>
      <c r="AF16" s="336"/>
      <c r="AG16" s="336"/>
      <c r="AH16" s="336"/>
    </row>
    <row r="17" spans="1:34" ht="15.75" customHeight="1" x14ac:dyDescent="0.2">
      <c r="A17" s="505" t="s">
        <v>37</v>
      </c>
      <c r="B17" s="374" t="str">
        <f>CONCATENATE(VLOOKUP(A17,$F$17:$I$21,4,0),"/",VLOOKUP(A17,$F$6:$I$14,4,0))</f>
        <v>10033/33299</v>
      </c>
      <c r="C17" s="380" t="str">
        <f>CONCATENATE(ROUND(VLOOKUP(A17,$F$17:$I$21,4,0)/VLOOKUP(A17,$F$6:$I$14,4,0)*100,2),"%")</f>
        <v>30.13%</v>
      </c>
      <c r="D17" s="371" t="s">
        <v>257</v>
      </c>
      <c r="E17" s="327" t="s">
        <v>245</v>
      </c>
      <c r="F17" s="344"/>
      <c r="G17" s="344" t="s">
        <v>250</v>
      </c>
      <c r="H17" s="344" t="s">
        <v>251</v>
      </c>
      <c r="I17" s="344" t="s">
        <v>258</v>
      </c>
    </row>
    <row r="18" spans="1:34" x14ac:dyDescent="0.2">
      <c r="A18" s="506"/>
      <c r="B18" s="353" t="str">
        <f>CONCATENATE(VLOOKUP(A17,$F$17:$I$21,2,0),"/",VLOOKUP(A17,$F$6:$I$14,4,0))</f>
        <v>135/33299</v>
      </c>
      <c r="C18" s="381" t="str">
        <f>ROUND(VLOOKUP(A17,$F$17:$I$21,2,0)/VLOOKUP(A17,$F$6:$I$14,4,0)*100,2)&amp;"%"</f>
        <v>0.41%</v>
      </c>
      <c r="D18" s="372" t="s">
        <v>255</v>
      </c>
      <c r="F18" s="344" t="s">
        <v>37</v>
      </c>
      <c r="G18" s="338">
        <f>IFERROR(VLOOKUP("4.Charging_thatbai_telco_epay"&amp;F18,du_lieu_hom_nay[],4,0),0)</f>
        <v>135</v>
      </c>
      <c r="H18" s="338">
        <f>IFERROR(VLOOKUP("4.Charging_thatbai_nguoisudung"&amp;F18,du_lieu_hom_nay[],4,0),0)</f>
        <v>9898</v>
      </c>
      <c r="I18" s="338">
        <f>IFERROR(VLOOKUP("4.Charging_tongthatbai"&amp;F18,du_lieu_hom_nay[],4,0),0)</f>
        <v>10033</v>
      </c>
    </row>
    <row r="19" spans="1:34" x14ac:dyDescent="0.2">
      <c r="A19" s="507"/>
      <c r="B19" s="354" t="str">
        <f>CONCATENATE(VLOOKUP(A17,$F$17:$I$21,3,0),"/",VLOOKUP(A17,$F$6:$I$14,4,0))</f>
        <v>9898/33299</v>
      </c>
      <c r="C19" s="382" t="str">
        <f>ROUND(VLOOKUP(A17,$F$17:$I$21,3,0)/VLOOKUP(A17,$F$6:$I$14,4,0)*100,2)&amp;"%"</f>
        <v>29.72%</v>
      </c>
      <c r="D19" s="373" t="s">
        <v>256</v>
      </c>
      <c r="F19" s="344" t="s">
        <v>38</v>
      </c>
      <c r="G19" s="338">
        <f>IFERROR(VLOOKUP("4.Charging_thatbai_telco_epay"&amp;F19,du_lieu_hom_nay[],4,0),0)</f>
        <v>95</v>
      </c>
      <c r="H19" s="338">
        <f>IFERROR(VLOOKUP("4.Charging_thatbai_nguoisudung"&amp;F19,du_lieu_hom_nay[],4,0),0)</f>
        <v>6793</v>
      </c>
      <c r="I19" s="338">
        <f>IFERROR(VLOOKUP("4.Charging_tongthatbai"&amp;F19,du_lieu_hom_nay[],4,0),0)</f>
        <v>6888</v>
      </c>
    </row>
    <row r="20" spans="1:34" ht="15.75" customHeight="1" x14ac:dyDescent="0.2">
      <c r="A20" s="505" t="s">
        <v>38</v>
      </c>
      <c r="B20" s="443" t="str">
        <f>CONCATENATE(VLOOKUP(A20,$F$17:$I$21,4,0),"/",VLOOKUP(A20,$F$6:$I$14,4,0))</f>
        <v>6888/25157</v>
      </c>
      <c r="C20" s="380" t="str">
        <f>CONCATENATE(ROUND(VLOOKUP(A20,$F$17:$I$21,4,0)/VLOOKUP(A20,$F$6:$I$14,4,0)*100,2),"%")</f>
        <v>27.38%</v>
      </c>
      <c r="D20" s="371" t="s">
        <v>257</v>
      </c>
      <c r="E20" s="328" t="s">
        <v>246</v>
      </c>
      <c r="F20" s="344" t="s">
        <v>39</v>
      </c>
      <c r="G20" s="338">
        <f>IFERROR(VLOOKUP("4.Charging_thatbai_telco_epay"&amp;F20,du_lieu_hom_nay[],4,0),0)</f>
        <v>204</v>
      </c>
      <c r="H20" s="338">
        <f>IFERROR(VLOOKUP("4.Charging_thatbai_nguoisudung"&amp;F20,du_lieu_hom_nay[],4,0),0)</f>
        <v>20084</v>
      </c>
      <c r="I20" s="338">
        <f>IFERROR(VLOOKUP("4.Charging_tongthatbai"&amp;F20,du_lieu_hom_nay[],4,0),0)</f>
        <v>20288</v>
      </c>
    </row>
    <row r="21" spans="1:34" x14ac:dyDescent="0.2">
      <c r="A21" s="506"/>
      <c r="B21" s="353" t="str">
        <f>CONCATENATE(VLOOKUP(A20,$F$17:$I$21,2,0),"/",VLOOKUP(A20,$F$6:$I$14,4,0))</f>
        <v>95/25157</v>
      </c>
      <c r="C21" s="381" t="str">
        <f>ROUND(VLOOKUP(A20,$F$17:$I$21,2,0)/VLOOKUP(A20,$F$6:$I$14,4,0)*100,2)&amp;"%"</f>
        <v>0.38%</v>
      </c>
      <c r="D21" s="372" t="s">
        <v>255</v>
      </c>
      <c r="E21" s="328"/>
      <c r="F21" s="344" t="s">
        <v>63</v>
      </c>
      <c r="G21" s="338">
        <f>IFERROR(VLOOKUP("4.Charging_thatbai_telco_epay"&amp;F21,du_lieu_hom_nay[],4,0),0)</f>
        <v>2</v>
      </c>
      <c r="H21" s="338">
        <f>IFERROR(VLOOKUP("4.Charging_thatbai_nguoisudung"&amp;F21,du_lieu_hom_nay[],4,0),0)</f>
        <v>1090</v>
      </c>
      <c r="I21" s="338">
        <f>IFERROR(VLOOKUP("4.Charging_tongthatbai"&amp;F21,du_lieu_hom_nay[],4,0),0)</f>
        <v>1092</v>
      </c>
    </row>
    <row r="22" spans="1:34" x14ac:dyDescent="0.2">
      <c r="A22" s="507"/>
      <c r="B22" s="354" t="str">
        <f>CONCATENATE(VLOOKUP(A20,$F$17:$I$21,3,0),"/",VLOOKUP(A20,$F$6:$I$14,4,0))</f>
        <v>6793/25157</v>
      </c>
      <c r="C22" s="382" t="str">
        <f>ROUND(VLOOKUP(A20,$F$17:$I$21,3,0)/VLOOKUP(A20,$F$6:$I$14,4,0)*100,2)&amp;"%"</f>
        <v>27%</v>
      </c>
      <c r="D22" s="373" t="s">
        <v>256</v>
      </c>
      <c r="E22" s="328"/>
    </row>
    <row r="23" spans="1:34" ht="15.75" customHeight="1" x14ac:dyDescent="0.2">
      <c r="A23" s="505" t="s">
        <v>39</v>
      </c>
      <c r="B23" s="443" t="str">
        <f>CONCATENATE(VLOOKUP(A23,$F$17:$I$21,4,0),"/",VLOOKUP(A23,$F$6:$I$14,4,0))</f>
        <v>20288/82730</v>
      </c>
      <c r="C23" s="380" t="str">
        <f>CONCATENATE(ROUND(VLOOKUP(A23,$F$17:$I$21,4,0)/VLOOKUP(A23,$F$6:$I$14,4,0)*100,2),"%")</f>
        <v>24.52%</v>
      </c>
      <c r="D23" s="371" t="s">
        <v>257</v>
      </c>
      <c r="E23" s="328"/>
      <c r="F23" s="344" t="s">
        <v>243</v>
      </c>
      <c r="G23" s="344" t="s">
        <v>218</v>
      </c>
      <c r="H23" s="344" t="s">
        <v>73</v>
      </c>
    </row>
    <row r="24" spans="1:34" x14ac:dyDescent="0.2">
      <c r="A24" s="506"/>
      <c r="B24" s="353" t="str">
        <f>CONCATENATE(VLOOKUP(A23,$F$17:$I$21,2,0),"/",VLOOKUP(A23,$F$6:$I$14,4,0))</f>
        <v>204/82730</v>
      </c>
      <c r="C24" s="381" t="str">
        <f>ROUND(VLOOKUP(A23,$F$17:$I$21,2,0)/VLOOKUP(A23,$F$6:$I$14,4,0)*100,2)&amp;"%"</f>
        <v>0.25%</v>
      </c>
      <c r="D24" s="372" t="s">
        <v>255</v>
      </c>
      <c r="E24" s="328"/>
      <c r="F24" s="344" t="s">
        <v>260</v>
      </c>
      <c r="G24" s="344">
        <v>2452</v>
      </c>
      <c r="H24" s="344">
        <f>ROUND(G24/SUM($G$24:$G$26)*100,2)</f>
        <v>1.07</v>
      </c>
    </row>
    <row r="25" spans="1:34" x14ac:dyDescent="0.2">
      <c r="A25" s="507"/>
      <c r="B25" s="354" t="str">
        <f>CONCATENATE(VLOOKUP(A23,$F$17:$I$21,3,0),"/",VLOOKUP(A23,$F$6:$I$14,4,0))</f>
        <v>20084/82730</v>
      </c>
      <c r="C25" s="382" t="str">
        <f>ROUND(VLOOKUP(A23,$F$17:$I$21,3,0)/VLOOKUP(A23,$F$6:$I$14,4,0)*100,2)&amp;"%"</f>
        <v>24.28%</v>
      </c>
      <c r="D25" s="373" t="s">
        <v>256</v>
      </c>
      <c r="E25" s="328"/>
      <c r="F25" s="344" t="s">
        <v>261</v>
      </c>
      <c r="G25" s="344">
        <v>91219</v>
      </c>
      <c r="H25" s="344">
        <f t="shared" ref="H25:H26" si="3">ROUND(G25/SUM($G$24:$G$26)*100,2)</f>
        <v>39.909999999999997</v>
      </c>
    </row>
    <row r="26" spans="1:34" ht="15.75" customHeight="1" x14ac:dyDescent="0.2">
      <c r="A26" s="508" t="s">
        <v>63</v>
      </c>
      <c r="B26" s="440" t="str">
        <f>CONCATENATE(VLOOKUP(A26,$F$17:$I$21,4,0),"/",VLOOKUP(A26,$F$6:$I$14,4,0))</f>
        <v>1092/2266</v>
      </c>
      <c r="C26" s="441" t="str">
        <f>CONCATENATE(ROUND(VLOOKUP(A26,$F$17:$I$21,4,0)/VLOOKUP(A26,$F$6:$I$14,4,0)*100,2),"%")</f>
        <v>48.19%</v>
      </c>
      <c r="D26" s="442" t="s">
        <v>257</v>
      </c>
      <c r="E26" s="328"/>
      <c r="F26" s="344" t="s">
        <v>259</v>
      </c>
      <c r="G26" s="344">
        <v>134884</v>
      </c>
      <c r="H26" s="344">
        <f t="shared" si="3"/>
        <v>59.02</v>
      </c>
    </row>
    <row r="27" spans="1:34" x14ac:dyDescent="0.2">
      <c r="A27" s="506"/>
      <c r="B27" s="353" t="str">
        <f>CONCATENATE(VLOOKUP(A26,$F$17:$I$21,2,0),"/",VLOOKUP(A26,$F$6:$I$14,4,0))</f>
        <v>2/2266</v>
      </c>
      <c r="C27" s="381" t="str">
        <f>ROUND(VLOOKUP(A26,$F$17:$I$21,2,0)/VLOOKUP(A26,$F$6:$I$14,4,0)*100,2)&amp;"%"</f>
        <v>0.09%</v>
      </c>
      <c r="D27" s="372" t="s">
        <v>255</v>
      </c>
      <c r="E27" s="328"/>
    </row>
    <row r="28" spans="1:34" x14ac:dyDescent="0.2">
      <c r="A28" s="507"/>
      <c r="B28" s="354" t="str">
        <f>CONCATENATE(VLOOKUP(A26,$F$17:$I$21,3,0),"/",VLOOKUP(A26,$F$6:$I$14,4,0))</f>
        <v>1090/2266</v>
      </c>
      <c r="C28" s="382" t="str">
        <f>ROUND(VLOOKUP(A26,$F$17:$I$21,3,0)/VLOOKUP(A26,$F$6:$I$14,4,0)*100,2)&amp;"%"</f>
        <v>48.1%</v>
      </c>
      <c r="D28" s="373" t="s">
        <v>256</v>
      </c>
      <c r="E28" s="328"/>
    </row>
    <row r="29" spans="1:34" s="322" customFormat="1" ht="16.5" customHeight="1" x14ac:dyDescent="0.2">
      <c r="A29" s="370" t="s">
        <v>222</v>
      </c>
      <c r="B29" s="492" t="s">
        <v>94</v>
      </c>
      <c r="C29" s="493"/>
      <c r="D29" s="424" t="s">
        <v>5</v>
      </c>
      <c r="E29" s="326"/>
      <c r="F29" s="335"/>
      <c r="G29" s="336"/>
      <c r="H29" s="336"/>
      <c r="I29" s="336"/>
      <c r="J29" s="336"/>
      <c r="K29" s="336"/>
      <c r="L29" s="336"/>
      <c r="M29" s="336"/>
      <c r="N29" s="336"/>
      <c r="O29" s="336"/>
      <c r="P29" s="336"/>
      <c r="Q29" s="336"/>
      <c r="R29" s="336"/>
      <c r="S29" s="336"/>
      <c r="T29" s="336"/>
      <c r="U29" s="336"/>
      <c r="V29" s="336"/>
      <c r="W29" s="336"/>
      <c r="X29" s="336"/>
      <c r="Y29" s="336"/>
      <c r="Z29" s="336"/>
      <c r="AA29" s="336"/>
      <c r="AB29" s="336"/>
      <c r="AC29" s="336"/>
      <c r="AD29" s="336"/>
      <c r="AE29" s="336"/>
      <c r="AF29" s="336"/>
      <c r="AG29" s="336"/>
      <c r="AH29" s="336"/>
    </row>
    <row r="30" spans="1:34" ht="17.25" customHeight="1" x14ac:dyDescent="0.2">
      <c r="A30" s="355" t="s">
        <v>262</v>
      </c>
      <c r="B30" s="487" t="s">
        <v>265</v>
      </c>
      <c r="C30" s="488"/>
      <c r="D30" s="425"/>
      <c r="E30" s="325"/>
      <c r="F30" s="333"/>
    </row>
    <row r="31" spans="1:34" ht="17.25" customHeight="1" x14ac:dyDescent="0.2">
      <c r="A31" s="356" t="s">
        <v>37</v>
      </c>
      <c r="B31" s="483" t="s">
        <v>266</v>
      </c>
      <c r="C31" s="484"/>
      <c r="D31" s="421" t="str">
        <f>SUBSTITUTE(SUBSTITUTE(SUBSTITUTE(B31,"VMG","CDV"),"1%","99%"),"100%","0%")</f>
        <v>8:30 - 22:00 99% qua CDV</v>
      </c>
      <c r="E31" s="325"/>
      <c r="F31" s="333"/>
    </row>
    <row r="32" spans="1:34" ht="17.25" customHeight="1" x14ac:dyDescent="0.2">
      <c r="A32" s="356" t="s">
        <v>38</v>
      </c>
      <c r="B32" s="483" t="s">
        <v>396</v>
      </c>
      <c r="C32" s="484"/>
      <c r="D32" s="421" t="s">
        <v>263</v>
      </c>
      <c r="E32" s="325"/>
      <c r="F32" s="333"/>
    </row>
    <row r="33" spans="1:34" ht="17.25" customHeight="1" x14ac:dyDescent="0.2">
      <c r="A33" s="356" t="s">
        <v>39</v>
      </c>
      <c r="B33" s="483" t="s">
        <v>266</v>
      </c>
      <c r="C33" s="484"/>
      <c r="D33" s="421" t="str">
        <f>SUBSTITUTE(SUBSTITUTE(SUBSTITUTE(B33,"VMG","CDV"),"1%","99%"),"100%","0%")</f>
        <v>8:30 - 22:00 99% qua CDV</v>
      </c>
      <c r="E33" s="325"/>
      <c r="I33" s="333" t="str">
        <f>SUBSTITUTE(SUBSTITUTE(SUBSTITUTE(B33,"VMG","CDV"),"1%","99%"),"100%","0%")</f>
        <v>8:30 - 22:00 99% qua CDV</v>
      </c>
    </row>
    <row r="34" spans="1:34" ht="17.25" customHeight="1" x14ac:dyDescent="0.2">
      <c r="A34" s="356" t="s">
        <v>213</v>
      </c>
      <c r="B34" s="483" t="s">
        <v>395</v>
      </c>
      <c r="C34" s="484"/>
      <c r="D34" s="421" t="s">
        <v>263</v>
      </c>
      <c r="E34" s="325"/>
      <c r="F34" s="333"/>
    </row>
    <row r="35" spans="1:34" ht="17.25" customHeight="1" x14ac:dyDescent="0.2">
      <c r="A35" s="356" t="s">
        <v>230</v>
      </c>
      <c r="B35" s="483" t="s">
        <v>279</v>
      </c>
      <c r="C35" s="484"/>
      <c r="D35" s="422" t="s">
        <v>263</v>
      </c>
      <c r="E35" s="325"/>
      <c r="F35" s="333"/>
    </row>
    <row r="36" spans="1:34" ht="17.25" customHeight="1" x14ac:dyDescent="0.2">
      <c r="A36" s="356" t="s">
        <v>214</v>
      </c>
      <c r="B36" s="483" t="s">
        <v>267</v>
      </c>
      <c r="C36" s="484"/>
      <c r="D36" s="421" t="s">
        <v>263</v>
      </c>
      <c r="E36" s="325"/>
      <c r="F36" s="333"/>
    </row>
    <row r="37" spans="1:34" s="322" customFormat="1" ht="17.25" customHeight="1" x14ac:dyDescent="0.2">
      <c r="A37" s="356" t="s">
        <v>215</v>
      </c>
      <c r="B37" s="483" t="s">
        <v>397</v>
      </c>
      <c r="C37" s="484"/>
      <c r="D37" s="422" t="s">
        <v>263</v>
      </c>
      <c r="E37" s="326"/>
      <c r="F37" s="335"/>
      <c r="G37" s="336"/>
      <c r="H37" s="336"/>
      <c r="I37" s="336"/>
      <c r="J37" s="336"/>
      <c r="K37" s="336"/>
      <c r="L37" s="336"/>
      <c r="M37" s="336"/>
      <c r="N37" s="336"/>
      <c r="O37" s="336"/>
      <c r="P37" s="336"/>
      <c r="Q37" s="336"/>
      <c r="R37" s="336"/>
      <c r="S37" s="336"/>
      <c r="T37" s="336"/>
      <c r="U37" s="336"/>
      <c r="V37" s="336"/>
      <c r="W37" s="336"/>
      <c r="X37" s="336"/>
      <c r="Y37" s="336"/>
      <c r="Z37" s="336"/>
      <c r="AA37" s="336"/>
      <c r="AB37" s="336"/>
      <c r="AC37" s="336"/>
      <c r="AD37" s="336"/>
      <c r="AE37" s="336"/>
      <c r="AF37" s="336"/>
      <c r="AG37" s="336"/>
      <c r="AH37" s="336"/>
    </row>
    <row r="38" spans="1:34" ht="17.25" customHeight="1" x14ac:dyDescent="0.2">
      <c r="A38" s="357" t="s">
        <v>63</v>
      </c>
      <c r="B38" s="485" t="s">
        <v>268</v>
      </c>
      <c r="C38" s="486"/>
      <c r="D38" s="423" t="s">
        <v>263</v>
      </c>
      <c r="E38" s="325"/>
      <c r="F38" s="333"/>
    </row>
    <row r="40" spans="1:34" x14ac:dyDescent="0.2">
      <c r="A40" s="322"/>
    </row>
    <row r="43" spans="1:34" x14ac:dyDescent="0.2">
      <c r="B43" s="324"/>
      <c r="C43" s="324"/>
      <c r="D43" s="324"/>
    </row>
  </sheetData>
  <mergeCells count="21">
    <mergeCell ref="A15:D15"/>
    <mergeCell ref="B29:C29"/>
    <mergeCell ref="A1:D1"/>
    <mergeCell ref="A2:D2"/>
    <mergeCell ref="A4:D4"/>
    <mergeCell ref="A5:A6"/>
    <mergeCell ref="B5:C5"/>
    <mergeCell ref="A3:B3"/>
    <mergeCell ref="A17:A19"/>
    <mergeCell ref="A20:A22"/>
    <mergeCell ref="A23:A25"/>
    <mergeCell ref="A26:A28"/>
    <mergeCell ref="B35:C35"/>
    <mergeCell ref="B36:C36"/>
    <mergeCell ref="B37:C37"/>
    <mergeCell ref="B38:C38"/>
    <mergeCell ref="B30:C30"/>
    <mergeCell ref="B31:C31"/>
    <mergeCell ref="B32:C32"/>
    <mergeCell ref="B33:C33"/>
    <mergeCell ref="B34:C3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1"/>
  <sheetViews>
    <sheetView topLeftCell="A24" workbookViewId="0">
      <selection sqref="A1:E40"/>
    </sheetView>
  </sheetViews>
  <sheetFormatPr defaultColWidth="8.5" defaultRowHeight="15.75" x14ac:dyDescent="0.2"/>
  <cols>
    <col min="1" max="1" width="25" style="319" bestFit="1" customWidth="1"/>
    <col min="2" max="3" width="20.1640625" style="323" bestFit="1" customWidth="1"/>
    <col min="4" max="4" width="28.1640625" style="323" customWidth="1"/>
    <col min="5" max="5" width="68.5" style="323" customWidth="1"/>
    <col min="6" max="6" width="7.33203125" style="327" customWidth="1"/>
    <col min="7" max="7" width="25" style="319" bestFit="1" customWidth="1"/>
    <col min="8" max="8" width="32.6640625" style="319" bestFit="1" customWidth="1"/>
    <col min="9" max="9" width="27.33203125" style="319" bestFit="1" customWidth="1"/>
    <col min="10" max="10" width="16.33203125" style="319" customWidth="1"/>
    <col min="11" max="11" width="17.1640625" style="319" bestFit="1" customWidth="1"/>
    <col min="12" max="12" width="17.1640625" style="319" customWidth="1"/>
    <col min="13" max="13" width="22.1640625" style="319" bestFit="1" customWidth="1"/>
    <col min="14" max="16384" width="8.5" style="319"/>
  </cols>
  <sheetData>
    <row r="1" spans="1:20" ht="22.7" customHeight="1" x14ac:dyDescent="0.2">
      <c r="A1" s="494" t="s">
        <v>240</v>
      </c>
      <c r="B1" s="495"/>
      <c r="C1" s="495"/>
      <c r="D1" s="495"/>
      <c r="E1" s="496"/>
      <c r="F1" s="325"/>
      <c r="G1" s="318"/>
      <c r="H1" s="318"/>
    </row>
    <row r="2" spans="1:20" ht="22.7" customHeight="1" x14ac:dyDescent="0.2">
      <c r="A2" s="497" t="s">
        <v>280</v>
      </c>
      <c r="B2" s="498"/>
      <c r="C2" s="498"/>
      <c r="D2" s="498"/>
      <c r="E2" s="499"/>
      <c r="F2" s="325"/>
      <c r="G2" s="318"/>
      <c r="H2" s="318"/>
    </row>
    <row r="3" spans="1:20" s="322" customFormat="1" ht="16.5" customHeight="1" x14ac:dyDescent="0.2">
      <c r="A3" s="503" t="str">
        <f>name</f>
        <v>Nhân viên: Nguyễn Đức Hiệp</v>
      </c>
      <c r="B3" s="504"/>
      <c r="C3" s="504"/>
      <c r="D3" s="403"/>
      <c r="E3" s="410" t="str">
        <f ca="1">CONCATENATE("Ngày: ",TEXT(TODAY(),"dd/mm/yyyy"))</f>
        <v>Ngày: 07/08/2017</v>
      </c>
      <c r="F3" s="410"/>
      <c r="G3" s="330"/>
      <c r="H3" s="330"/>
    </row>
    <row r="4" spans="1:20" ht="32.1" customHeight="1" x14ac:dyDescent="0.2">
      <c r="A4" s="346" t="s">
        <v>281</v>
      </c>
      <c r="B4" s="347"/>
      <c r="C4" s="347"/>
      <c r="D4" s="347"/>
      <c r="E4" s="348"/>
      <c r="F4" s="326"/>
      <c r="G4" s="340"/>
      <c r="H4" s="340"/>
      <c r="I4" s="341"/>
      <c r="J4" s="341"/>
      <c r="K4" s="341"/>
      <c r="L4" s="341"/>
      <c r="M4" s="341"/>
      <c r="N4" s="341"/>
      <c r="O4" s="341"/>
      <c r="P4" s="341"/>
      <c r="Q4" s="341"/>
      <c r="R4" s="341"/>
      <c r="S4" s="341"/>
    </row>
    <row r="5" spans="1:20" s="322" customFormat="1" ht="28.5" x14ac:dyDescent="0.2">
      <c r="A5" s="349" t="s">
        <v>234</v>
      </c>
      <c r="B5" s="402" t="s">
        <v>235</v>
      </c>
      <c r="C5" s="402" t="s">
        <v>236</v>
      </c>
      <c r="D5" s="402" t="s">
        <v>234</v>
      </c>
      <c r="E5" s="402" t="s">
        <v>224</v>
      </c>
      <c r="F5" s="326"/>
      <c r="G5" s="342"/>
      <c r="H5" s="351" t="s">
        <v>270</v>
      </c>
      <c r="I5" s="351" t="s">
        <v>271</v>
      </c>
      <c r="J5" s="352" t="s">
        <v>273</v>
      </c>
      <c r="K5" s="352" t="s">
        <v>272</v>
      </c>
      <c r="L5" s="343"/>
      <c r="M5" s="343"/>
      <c r="N5" s="343"/>
      <c r="O5" s="343"/>
      <c r="P5" s="343"/>
      <c r="Q5" s="343"/>
      <c r="R5" s="343"/>
    </row>
    <row r="6" spans="1:20" ht="19.5" customHeight="1" x14ac:dyDescent="0.2">
      <c r="A6" s="414" t="s">
        <v>37</v>
      </c>
      <c r="B6" s="358">
        <f t="shared" ref="B6:C8" si="0">H6</f>
        <v>209</v>
      </c>
      <c r="C6" s="358">
        <f t="shared" si="0"/>
        <v>191</v>
      </c>
      <c r="D6" s="359" t="str">
        <f>CONCATENATE(I6,"/",H6," (",IFERROR(ROUND(I6/H6*100,2),0),"%)")</f>
        <v>191/209 (91.39%)</v>
      </c>
      <c r="E6" s="360" t="str">
        <f>CONCATENATE(J6," giao dịch khách hàng tự dừng đơn hàng, ",K6," GD chưa được chạy")</f>
        <v>18 giao dịch khách hàng tự dừng đơn hàng, 0 GD chưa được chạy</v>
      </c>
      <c r="F6" s="325"/>
      <c r="G6" s="340"/>
      <c r="H6" s="350">
        <f>IFERROR(VLOOKUP(H$5&amp;$A6,du_lieu_hom_nay[],4,0),0)</f>
        <v>209</v>
      </c>
      <c r="I6" s="350">
        <f>IFERROR(VLOOKUP(I$5&amp;$A6,du_lieu_hom_nay[],4,0),0)</f>
        <v>191</v>
      </c>
      <c r="J6" s="350">
        <f>IFERROR(VLOOKUP(J$5&amp;$A6,du_lieu_hom_nay[],4,0),0)</f>
        <v>18</v>
      </c>
      <c r="K6" s="350">
        <f>IFERROR(VLOOKUP(K$5&amp;$A6,du_lieu_hom_nay[],4,0),0)</f>
        <v>0</v>
      </c>
      <c r="L6" s="341"/>
      <c r="M6" s="341"/>
      <c r="N6" s="341"/>
      <c r="O6" s="341"/>
      <c r="P6" s="341"/>
      <c r="Q6" s="341"/>
      <c r="R6" s="341"/>
    </row>
    <row r="7" spans="1:20" ht="19.5" hidden="1" customHeight="1" x14ac:dyDescent="0.2">
      <c r="A7" s="412" t="s">
        <v>38</v>
      </c>
      <c r="B7" s="361">
        <f t="shared" si="0"/>
        <v>3</v>
      </c>
      <c r="C7" s="361">
        <f t="shared" si="0"/>
        <v>0</v>
      </c>
      <c r="D7" s="362" t="str">
        <f>CONCATENATE(I7,"/",H7," (",IFERROR(ROUND(I7/H7*100,2),0),"%)")</f>
        <v>0/3 (0%)</v>
      </c>
      <c r="E7" s="363" t="str">
        <f t="shared" ref="E7:E8" si="1">CONCATENATE(J7," giao dịch khách hàng tự dừng đơn hàng, ",K7," GD chưa được chạy")</f>
        <v>3 giao dịch khách hàng tự dừng đơn hàng, 0 GD chưa được chạy</v>
      </c>
      <c r="F7" s="325"/>
      <c r="G7" s="340"/>
      <c r="H7" s="350">
        <f>IFERROR(VLOOKUP(H$5&amp;$A7,du_lieu_hom_nay[],4,0),0)</f>
        <v>3</v>
      </c>
      <c r="I7" s="350">
        <f>IFERROR(VLOOKUP(I$5&amp;$A7,du_lieu_hom_nay[],4,0),0)</f>
        <v>0</v>
      </c>
      <c r="J7" s="350">
        <f>IFERROR(VLOOKUP(J$5&amp;$A7,du_lieu_hom_nay[],4,0),0)</f>
        <v>3</v>
      </c>
      <c r="K7" s="350">
        <f>IFERROR(VLOOKUP(K$5&amp;$A7,du_lieu_hom_nay[],4,0),0)</f>
        <v>0</v>
      </c>
      <c r="L7" s="341"/>
      <c r="M7" s="341"/>
      <c r="N7" s="341"/>
      <c r="O7" s="341"/>
      <c r="P7" s="341"/>
      <c r="Q7" s="341"/>
      <c r="R7" s="341"/>
    </row>
    <row r="8" spans="1:20" ht="19.5" customHeight="1" x14ac:dyDescent="0.2">
      <c r="A8" s="413" t="s">
        <v>39</v>
      </c>
      <c r="B8" s="364">
        <f t="shared" si="0"/>
        <v>87</v>
      </c>
      <c r="C8" s="364">
        <f t="shared" si="0"/>
        <v>76</v>
      </c>
      <c r="D8" s="365" t="str">
        <f>CONCATENATE(I8,"/",H8," (",IFERROR(ROUND(I8/H8*100,2),0),"%)")</f>
        <v>76/87 (87.36%)</v>
      </c>
      <c r="E8" s="366" t="str">
        <f t="shared" si="1"/>
        <v>10 giao dịch khách hàng tự dừng đơn hàng, 0 GD chưa được chạy</v>
      </c>
      <c r="F8" s="325"/>
      <c r="G8" s="340"/>
      <c r="H8" s="350">
        <f>IFERROR(VLOOKUP(H$5&amp;$A8,du_lieu_hom_nay[],4,0),0)</f>
        <v>87</v>
      </c>
      <c r="I8" s="350">
        <f>IFERROR(VLOOKUP(I$5&amp;$A8,du_lieu_hom_nay[],4,0),0)</f>
        <v>76</v>
      </c>
      <c r="J8" s="350">
        <f>IFERROR(VLOOKUP(J$5&amp;$A8,du_lieu_hom_nay[],4,0),0)</f>
        <v>10</v>
      </c>
      <c r="K8" s="350">
        <f>IFERROR(VLOOKUP(K$5&amp;$A8,du_lieu_hom_nay[],4,0),0)</f>
        <v>0</v>
      </c>
      <c r="L8" s="341"/>
      <c r="M8" s="341"/>
      <c r="N8" s="341"/>
      <c r="O8" s="341"/>
      <c r="P8" s="341"/>
      <c r="Q8" s="341"/>
      <c r="R8" s="341"/>
    </row>
    <row r="9" spans="1:20" s="322" customFormat="1" x14ac:dyDescent="0.2">
      <c r="A9" s="349" t="s">
        <v>219</v>
      </c>
      <c r="B9" s="492" t="s">
        <v>237</v>
      </c>
      <c r="C9" s="493"/>
      <c r="D9" s="402" t="s">
        <v>232</v>
      </c>
      <c r="E9" s="402" t="s">
        <v>221</v>
      </c>
      <c r="F9" s="326"/>
      <c r="G9" s="342"/>
      <c r="H9" s="351" t="s">
        <v>274</v>
      </c>
      <c r="I9" s="351" t="s">
        <v>269</v>
      </c>
      <c r="J9" s="351" t="s">
        <v>275</v>
      </c>
      <c r="L9" s="343"/>
      <c r="M9" s="343"/>
      <c r="N9" s="343"/>
      <c r="O9" s="343"/>
      <c r="P9" s="343"/>
      <c r="Q9" s="343"/>
      <c r="R9" s="343"/>
    </row>
    <row r="10" spans="1:20" ht="30" customHeight="1" x14ac:dyDescent="0.2">
      <c r="A10" s="409" t="s">
        <v>37</v>
      </c>
      <c r="B10" s="513" t="str">
        <f>CONCATENATE(H10,"/",J10," (",IFERROR(ROUND(H10/J10*100,2),0),"%)")</f>
        <v>0/275 (0%)</v>
      </c>
      <c r="C10" s="513"/>
      <c r="D10" s="405" t="str">
        <f>CONCATENATE(I10,"/",H10," (",IFERROR(ROUND(I10/H10*100,2),0),"%)")</f>
        <v>0/0 (0%)</v>
      </c>
      <c r="E10" s="367" t="str">
        <f>IF(H10&lt;&gt;I10,CONCATENATE("Tồn đọng ca trước: 0 GD",CHAR(10),"Tồn đọng ca này: ",H10-I10," GD do pending phát sinh cuối ngày"),CONCATENATE("Tồn đọng ca trước: 0 GD",CHAR(10),"Tồn đọng ca này: ",H10-I10," GD"))</f>
        <v>Tồn đọng ca trước: 0 GD
Tồn đọng ca này: 0 GD</v>
      </c>
      <c r="F10" s="325"/>
      <c r="G10" s="340"/>
      <c r="H10" s="350">
        <f>IFERROR(VLOOKUP(H$9&amp;$A10,du_lieu_hom_nay[],4,0),0)</f>
        <v>0</v>
      </c>
      <c r="I10" s="350">
        <f>IFERROR(VLOOKUP(I$9&amp;$A10,du_lieu_hom_nay[],4,0),0)</f>
        <v>0</v>
      </c>
      <c r="J10" s="350">
        <f>IFERROR(VLOOKUP(J$9&amp;$A10,du_lieu_hom_nay[],4,0),0)</f>
        <v>275</v>
      </c>
      <c r="L10" s="341"/>
      <c r="M10" s="341"/>
      <c r="N10" s="341"/>
      <c r="O10" s="341"/>
      <c r="P10" s="341"/>
      <c r="Q10" s="341"/>
      <c r="R10" s="341"/>
    </row>
    <row r="11" spans="1:20" ht="30" hidden="1" customHeight="1" x14ac:dyDescent="0.2">
      <c r="A11" s="408" t="s">
        <v>38</v>
      </c>
      <c r="B11" s="514" t="str">
        <f>CONCATENATE(H11,"/",J11," (",IFERROR(ROUND(H11/J11*100,2),0),"%)")</f>
        <v>0/0 (0%)</v>
      </c>
      <c r="C11" s="514"/>
      <c r="D11" s="406" t="str">
        <f>CONCATENATE(I11,"/",H11," (",IFERROR(ROUND(I11/H11*100,2),0),"%)")</f>
        <v>0/0 (0%)</v>
      </c>
      <c r="E11" s="368" t="str">
        <f>IF(H11&lt;&gt;I11,CONCATENATE("Tồn đọng ca trước: 0 GD",CHAR(10),"Tồn đọng ca này: ",H11-I11," GD do pending phát sinh cuối ngày"),CONCATENATE("Tồn đọng ca trước: 0 GD",CHAR(10),"Tồn đọng ca này: ",H11-I11," GD"))</f>
        <v>Tồn đọng ca trước: 0 GD
Tồn đọng ca này: 0 GD</v>
      </c>
      <c r="F11" s="325"/>
      <c r="G11" s="340"/>
      <c r="H11" s="350">
        <f>IFERROR(VLOOKUP(H$9&amp;$A11,du_lieu_hom_nay[],4,0),0)</f>
        <v>0</v>
      </c>
      <c r="I11" s="350">
        <f>IFERROR(VLOOKUP(I$9&amp;$A11,du_lieu_hom_nay[],4,0),0)</f>
        <v>0</v>
      </c>
      <c r="J11" s="350">
        <f>IFERROR(VLOOKUP(J$9&amp;$A11,du_lieu_hom_nay[],4,0),0)</f>
        <v>0</v>
      </c>
      <c r="L11" s="341"/>
      <c r="M11" s="341"/>
      <c r="N11" s="341"/>
      <c r="O11" s="341"/>
      <c r="P11" s="341"/>
      <c r="Q11" s="341"/>
      <c r="R11" s="341"/>
    </row>
    <row r="12" spans="1:20" ht="30" customHeight="1" x14ac:dyDescent="0.2">
      <c r="A12" s="407" t="s">
        <v>39</v>
      </c>
      <c r="B12" s="512" t="str">
        <f>CONCATENATE(H12,"/",J12," (",IFERROR(ROUND(H12/J12*100,2),0),"%)")</f>
        <v>16/105 (15.24%)</v>
      </c>
      <c r="C12" s="512"/>
      <c r="D12" s="404" t="str">
        <f>CONCATENATE(I12,"/",H12," (",IFERROR(ROUND(I12/H12*100,2),0),"%)")</f>
        <v>16/16 (100%)</v>
      </c>
      <c r="E12" s="369" t="str">
        <f>IF(H12&lt;&gt;I12,CONCATENATE("Tồn đọng ca trước: 0 GD",CHAR(10),"Tồn đọng ca này: ",H12-I12," GD do pending phát sinh cuối ngày"),CONCATENATE("Tồn đọng ca trước: 0 GD",CHAR(10),"Tồn đọng ca này: ",H12-I12," GD"))</f>
        <v>Tồn đọng ca trước: 0 GD
Tồn đọng ca này: 0 GD</v>
      </c>
      <c r="F12" s="325"/>
      <c r="G12" s="340"/>
      <c r="H12" s="350">
        <f>IFERROR(VLOOKUP(H$9&amp;$A12,du_lieu_hom_nay[],4,0),0)</f>
        <v>16</v>
      </c>
      <c r="I12" s="350">
        <f>IFERROR(VLOOKUP(I$9&amp;$A12,du_lieu_hom_nay[],4,0),0)</f>
        <v>16</v>
      </c>
      <c r="J12" s="350">
        <f>IFERROR(VLOOKUP(J$9&amp;$A12,du_lieu_hom_nay[],4,0),0)</f>
        <v>105</v>
      </c>
      <c r="L12" s="341"/>
      <c r="M12" s="341"/>
      <c r="N12" s="341"/>
      <c r="O12" s="341"/>
      <c r="P12" s="341"/>
      <c r="Q12" s="341"/>
      <c r="R12" s="341"/>
    </row>
    <row r="13" spans="1:20" s="322" customFormat="1" x14ac:dyDescent="0.2">
      <c r="A13" s="349" t="s">
        <v>252</v>
      </c>
      <c r="B13" s="509" t="s">
        <v>253</v>
      </c>
      <c r="C13" s="510"/>
      <c r="D13" s="511"/>
      <c r="E13" s="402" t="s">
        <v>254</v>
      </c>
      <c r="F13" s="326"/>
      <c r="G13" s="342"/>
      <c r="H13" s="343"/>
      <c r="I13" s="343"/>
      <c r="J13" s="343"/>
      <c r="L13" s="343"/>
      <c r="M13" s="343"/>
      <c r="N13" s="343"/>
      <c r="O13" s="343"/>
      <c r="P13" s="343"/>
      <c r="Q13" s="343"/>
      <c r="R13" s="343"/>
      <c r="S13" s="343"/>
      <c r="T13" s="343"/>
    </row>
    <row r="14" spans="1:20" s="322" customFormat="1" ht="21.75" customHeight="1" x14ac:dyDescent="0.2">
      <c r="A14" s="414" t="s">
        <v>262</v>
      </c>
      <c r="B14" s="513" t="s">
        <v>265</v>
      </c>
      <c r="C14" s="513"/>
      <c r="D14" s="513"/>
      <c r="E14" s="427"/>
      <c r="F14" s="326"/>
      <c r="G14" s="342"/>
      <c r="H14" s="376" t="s">
        <v>248</v>
      </c>
      <c r="I14" s="424" t="s">
        <v>237</v>
      </c>
      <c r="J14" s="424" t="s">
        <v>232</v>
      </c>
      <c r="K14" s="322" t="s">
        <v>289</v>
      </c>
      <c r="L14" s="424"/>
      <c r="M14" s="415"/>
      <c r="N14" s="343" t="s">
        <v>300</v>
      </c>
      <c r="O14" s="343" t="s">
        <v>301</v>
      </c>
      <c r="P14" s="343" t="s">
        <v>302</v>
      </c>
      <c r="Q14" s="343"/>
      <c r="R14" s="343"/>
      <c r="S14" s="343"/>
      <c r="T14" s="343"/>
    </row>
    <row r="15" spans="1:20" ht="21.75" customHeight="1" x14ac:dyDescent="0.2">
      <c r="A15" s="412" t="s">
        <v>37</v>
      </c>
      <c r="B15" s="514" t="s">
        <v>265</v>
      </c>
      <c r="C15" s="514"/>
      <c r="D15" s="514"/>
      <c r="E15" s="426"/>
      <c r="F15" s="325"/>
      <c r="G15" s="340"/>
      <c r="H15" s="377">
        <f>IFERROR(VLOOKUP("1.TOPUP_TONG GIAO DICH"&amp;"VMS",du_lieu_hom_nay[],4,0),0)+IFERROR(VLOOKUP("1.TOPUP_TONG GIAO DICH"&amp;"VMS_EZ",du_lieu_hom_nay[],4,0),0)</f>
        <v>0</v>
      </c>
      <c r="I15" s="377">
        <f>IFERROR(VLOOKUP("1.TOPUP_PENDING"&amp;"VMS",du_lieu_hom_nay[],4,0),0)+IFERROR(VLOOKUP("1.TOPUP_PENDING"&amp;"VMS_EZ",du_lieu_hom_nay[],4,0),0)</f>
        <v>0</v>
      </c>
      <c r="J15" s="377">
        <f>IFERROR(VLOOKUP("1.TOPUP_PENDING_DA_CHECK"&amp;"VMS",du_lieu_hom_nay[],4,0),0)+IFERROR(VLOOKUP("1.TOPUP_PENDING_DA_CHECK"&amp;"VMS_EZ",du_lieu_hom_nay[],4,0),0)</f>
        <v>0</v>
      </c>
      <c r="K15" s="377">
        <f>IFERROR(VLOOKUP("1.TOPUP_TONG THAT BAI"&amp;"VMS",du_lieu_hom_nay[],4,0),0)+IFERROR(VLOOKUP("1.TOPUP_TONG THAT BAI"&amp;"VMS_EZ",du_lieu_hom_nay[],4,0),0)</f>
        <v>0</v>
      </c>
      <c r="L15" s="377"/>
      <c r="M15" s="377"/>
      <c r="N15" s="341"/>
      <c r="O15" s="341"/>
      <c r="P15" s="341"/>
      <c r="Q15" s="341"/>
      <c r="R15" s="341"/>
      <c r="S15" s="341"/>
      <c r="T15" s="341"/>
    </row>
    <row r="16" spans="1:20" ht="21.75" hidden="1" customHeight="1" x14ac:dyDescent="0.2">
      <c r="A16" s="412" t="s">
        <v>38</v>
      </c>
      <c r="B16" s="514" t="s">
        <v>265</v>
      </c>
      <c r="C16" s="514"/>
      <c r="D16" s="514"/>
      <c r="E16" s="426"/>
      <c r="F16" s="325"/>
      <c r="G16" s="340"/>
      <c r="H16" s="377">
        <f>IFERROR(VLOOKUP("1.TOPUP_TONG GIAO DICH"&amp;"VNP",du_lieu_hom_nay[],4,0),0)+IFERROR(VLOOKUP("1.TOPUP_TONG GIAO DICH"&amp;"VNP_ELOAD",#REF!,4,0),0)</f>
        <v>0</v>
      </c>
      <c r="I16" s="377">
        <f>IFERROR(VLOOKUP("1.TOPUP_PENDING"&amp;"VNP",du_lieu_hom_nay[],4,0),0)+IFERROR(VLOOKUP("1.TOPUP_PENDING"&amp;"VNP_ELOAD",du_lieu_hom_nay[],4,0),0)</f>
        <v>0</v>
      </c>
      <c r="J16" s="377">
        <f>IFERROR(VLOOKUP("1.TOPUP_PENDING_DA_CHECK"&amp;"VNP",du_lieu_hom_nay[],4,0),0)+IFERROR(VLOOKUP("1.TOPUP_PENDING_DA_CHECK"&amp;"VNP_ELOAD",du_lieu_hom_nay[],4,0),0)</f>
        <v>0</v>
      </c>
      <c r="K16" s="377">
        <f>IFERROR(VLOOKUP("1.TOPUP_TONG THAT BAI"&amp;"VNP",du_lieu_hom_nay[],4,0),0)+IFERROR(VLOOKUP("1.TOPUP_TONG THAT BAI"&amp;"VNP_ELOAD",du_lieu_hom_nay[],4,0),0)</f>
        <v>0</v>
      </c>
      <c r="L16" s="377"/>
      <c r="M16" s="377"/>
      <c r="N16" s="341"/>
      <c r="O16" s="341"/>
      <c r="P16" s="341"/>
      <c r="Q16" s="341"/>
      <c r="R16" s="341"/>
      <c r="S16" s="341"/>
      <c r="T16" s="341"/>
    </row>
    <row r="17" spans="1:20" ht="21.75" customHeight="1" x14ac:dyDescent="0.2">
      <c r="A17" s="413" t="s">
        <v>39</v>
      </c>
      <c r="B17" s="512" t="s">
        <v>265</v>
      </c>
      <c r="C17" s="512"/>
      <c r="D17" s="512"/>
      <c r="E17" s="428"/>
      <c r="F17" s="325"/>
      <c r="G17" s="340"/>
      <c r="H17" s="377">
        <f>IFERROR(VLOOKUP("1.TOPUP_TONG GIAO DICH"&amp;"VTT",du_lieu_hom_nay[],4,0),0)</f>
        <v>0</v>
      </c>
      <c r="I17" s="377">
        <f>IFERROR(VLOOKUP("1.TOPUP_PENDING"&amp;"VTT",du_lieu_hom_nay[],4,0),0)</f>
        <v>0</v>
      </c>
      <c r="J17" s="377">
        <f>IFERROR(VLOOKUP("1.TOPUP_PENDING_DA_CHECK"&amp;"VTT",du_lieu_hom_nay[],4,0),0)</f>
        <v>0</v>
      </c>
      <c r="K17" s="377">
        <f>IFERROR(VLOOKUP("1.TOPUP_TONG THAT BAI"&amp;"VTT",du_lieu_hom_nay[],4,0),0)</f>
        <v>0</v>
      </c>
      <c r="L17" s="377"/>
      <c r="M17" s="377"/>
      <c r="N17" s="341"/>
      <c r="O17" s="341"/>
      <c r="P17" s="341"/>
      <c r="Q17" s="341"/>
      <c r="R17" s="341"/>
      <c r="S17" s="341"/>
      <c r="T17" s="341"/>
    </row>
    <row r="18" spans="1:20" x14ac:dyDescent="0.2">
      <c r="A18" s="346" t="s">
        <v>264</v>
      </c>
      <c r="B18" s="347"/>
      <c r="C18" s="347"/>
      <c r="D18" s="347"/>
      <c r="E18" s="348"/>
    </row>
    <row r="19" spans="1:20" x14ac:dyDescent="0.2">
      <c r="A19" s="349" t="s">
        <v>34</v>
      </c>
      <c r="B19" s="411" t="s">
        <v>282</v>
      </c>
      <c r="C19" s="411" t="s">
        <v>237</v>
      </c>
      <c r="D19" s="411" t="s">
        <v>232</v>
      </c>
      <c r="E19" s="411" t="s">
        <v>254</v>
      </c>
    </row>
    <row r="20" spans="1:20" x14ac:dyDescent="0.2">
      <c r="A20" s="414" t="s">
        <v>37</v>
      </c>
      <c r="B20" s="358" t="str">
        <f>IF(H15&lt;&gt; 0,CONCATENATE(K15,"/",H15, " (",ROUND(K15/H15*100,2),"%)"),"0")</f>
        <v>0</v>
      </c>
      <c r="C20" s="358" t="str">
        <f>IF(H15&lt;&gt; 0,CONCATENATE(J15,"/",H15, " (",ROUND(J15/H15*100,2),"%)"),"0")</f>
        <v>0</v>
      </c>
      <c r="D20" s="358" t="str">
        <f>IF(J15&lt;&gt; 0,CONCATENATE(I15,"/",J15, " (",ROUND(I15/J15*100,2),"%)"),"0")</f>
        <v>0</v>
      </c>
      <c r="E20" s="360"/>
    </row>
    <row r="21" spans="1:20" x14ac:dyDescent="0.2">
      <c r="A21" s="412" t="s">
        <v>38</v>
      </c>
      <c r="B21" s="361" t="str">
        <f>IF(H16&lt;&gt; 0,CONCATENATE(K16,"/",H16, " (",ROUND(K16/H16*100,2),"%)"),"0")</f>
        <v>0</v>
      </c>
      <c r="C21" s="361" t="str">
        <f>IF(H16&lt;&gt; 0,CONCATENATE(J16,"/",H16, " (",ROUND(J16/H16*100,2),"%)"),"0")</f>
        <v>0</v>
      </c>
      <c r="D21" s="361" t="str">
        <f>IF(J16&lt;&gt; 0,CONCATENATE(I16,"/",J16, " (",ROUND(I16/J16*100,2),"%)"),"0")</f>
        <v>0</v>
      </c>
      <c r="E21" s="363"/>
    </row>
    <row r="22" spans="1:20" x14ac:dyDescent="0.2">
      <c r="A22" s="413" t="s">
        <v>39</v>
      </c>
      <c r="B22" s="364" t="str">
        <f t="shared" ref="B22" si="2">IF(H17&lt;&gt; 0,CONCATENATE(K17,"/",H17, " (",ROUND(K17/H17*100,2),"%)"),"0")</f>
        <v>0</v>
      </c>
      <c r="C22" s="364" t="str">
        <f>IF(H17&lt;&gt; 0,CONCATENATE(J17,"/",H17, " (",ROUND(J17/H17*100,2),"%)"),"0")</f>
        <v>0</v>
      </c>
      <c r="D22" s="364" t="str">
        <f t="shared" ref="D22" si="3">IF(J17&lt;&gt; 0,CONCATENATE(I17,"/",J17, " (",ROUND(I17/J17*100,2),"%)"),"0")</f>
        <v>0</v>
      </c>
      <c r="E22" s="366"/>
    </row>
    <row r="23" spans="1:20" x14ac:dyDescent="0.2">
      <c r="A23" s="349" t="s">
        <v>283</v>
      </c>
      <c r="B23" s="509" t="s">
        <v>253</v>
      </c>
      <c r="C23" s="510"/>
      <c r="D23" s="511"/>
      <c r="E23" s="411" t="s">
        <v>254</v>
      </c>
    </row>
    <row r="24" spans="1:20" ht="18.75" customHeight="1" x14ac:dyDescent="0.2">
      <c r="A24" s="414" t="s">
        <v>262</v>
      </c>
      <c r="B24" s="513" t="s">
        <v>265</v>
      </c>
      <c r="C24" s="513"/>
      <c r="D24" s="513"/>
      <c r="E24" s="427"/>
    </row>
    <row r="25" spans="1:20" ht="18.75" customHeight="1" x14ac:dyDescent="0.2">
      <c r="A25" s="412" t="s">
        <v>37</v>
      </c>
      <c r="B25" s="514" t="s">
        <v>265</v>
      </c>
      <c r="C25" s="514"/>
      <c r="D25" s="514"/>
      <c r="E25" s="426"/>
    </row>
    <row r="26" spans="1:20" ht="18.75" customHeight="1" x14ac:dyDescent="0.2">
      <c r="A26" s="412" t="s">
        <v>38</v>
      </c>
      <c r="B26" s="514" t="s">
        <v>265</v>
      </c>
      <c r="C26" s="514"/>
      <c r="D26" s="514"/>
      <c r="E26" s="426"/>
    </row>
    <row r="27" spans="1:20" ht="18.75" customHeight="1" x14ac:dyDescent="0.2">
      <c r="A27" s="412" t="s">
        <v>39</v>
      </c>
      <c r="B27" s="514" t="s">
        <v>265</v>
      </c>
      <c r="C27" s="514"/>
      <c r="D27" s="514"/>
      <c r="E27" s="426"/>
      <c r="G27" s="319" t="s">
        <v>303</v>
      </c>
    </row>
    <row r="28" spans="1:20" ht="18.75" customHeight="1" x14ac:dyDescent="0.2">
      <c r="A28" s="413" t="s">
        <v>107</v>
      </c>
      <c r="B28" s="512" t="s">
        <v>265</v>
      </c>
      <c r="C28" s="512"/>
      <c r="D28" s="512"/>
      <c r="E28" s="428"/>
      <c r="G28" s="432" t="s">
        <v>319</v>
      </c>
    </row>
    <row r="29" spans="1:20" x14ac:dyDescent="0.2">
      <c r="A29" s="349" t="s">
        <v>284</v>
      </c>
      <c r="B29" s="349" t="s">
        <v>37</v>
      </c>
      <c r="C29" s="349" t="s">
        <v>39</v>
      </c>
      <c r="D29" s="349" t="s">
        <v>38</v>
      </c>
      <c r="E29" s="349" t="s">
        <v>216</v>
      </c>
      <c r="G29" s="349" t="s">
        <v>284</v>
      </c>
      <c r="H29" s="509" t="s">
        <v>37</v>
      </c>
      <c r="I29" s="511"/>
      <c r="J29" s="509" t="s">
        <v>39</v>
      </c>
      <c r="K29" s="511"/>
      <c r="L29" s="509" t="s">
        <v>38</v>
      </c>
      <c r="M29" s="511"/>
    </row>
    <row r="30" spans="1:20" x14ac:dyDescent="0.2">
      <c r="A30" s="416" t="s">
        <v>312</v>
      </c>
      <c r="B30" s="420" t="str">
        <f t="shared" ref="B30:B40" si="4">CONCATENATE(VLOOKUP($A30,$G$30:$M$40,2,0),"/",VLOOKUP($A30,$G$30:$M$40,3,0),IF(I30&lt;&gt;0," ("&amp;ROUND(H30/I30,2)&amp;"%)"," (0%)"))</f>
        <v>0/0 (0%)</v>
      </c>
      <c r="C30" s="420" t="str">
        <f t="shared" ref="C30:C40" si="5">CONCATENATE(VLOOKUP($A30,$G$30:$M$40,4,0),"/",VLOOKUP($A30,$G$30:$M$40,5,0),IF(K30&lt;&gt;0," ("&amp;ROUND(J30/K30,2)&amp;"%)"," (0%)"))</f>
        <v>0/0 (0%)</v>
      </c>
      <c r="D30" s="420" t="str">
        <f t="shared" ref="D30:D40" si="6">CONCATENATE(VLOOKUP($A30,$G$30:$M$40,6,0),"/",VLOOKUP($A30,$G$30:$M$40,7,0),IF(M30&lt;&gt;0," ("&amp;ROUND(L30/M30,2)&amp;"%)"," (0%)"))</f>
        <v>0/2 (0%)</v>
      </c>
      <c r="E30" s="417"/>
      <c r="G30" s="436" t="s">
        <v>312</v>
      </c>
      <c r="H30" s="433">
        <f>IFERROR(VLOOKUP("TONG_THAT_BAI"&amp;$H$29&amp;G30,thongke_khachhang[],5,0),0)</f>
        <v>0</v>
      </c>
      <c r="I30" s="434">
        <f>IFERROR(VLOOKUP("TONG_GD"&amp;$H$29&amp;G30,thongke_khachhang[],5,0),0)</f>
        <v>0</v>
      </c>
      <c r="J30" s="434">
        <f>IFERROR(VLOOKUP("TONG_THAT_BAI"&amp;$J$29&amp;G30,thongke_khachhang[],5,0),0)</f>
        <v>0</v>
      </c>
      <c r="K30" s="435">
        <f>IFERROR(VLOOKUP("TONG_GD"&amp;$J$29&amp;G30,thongke_khachhang[],5,0),0)</f>
        <v>0</v>
      </c>
      <c r="L30" s="435">
        <f>IFERROR(VLOOKUP("TONG_THAT_BAI"&amp;$L$29&amp;G30,thongke_khachhang[],5,0),0)</f>
        <v>0</v>
      </c>
      <c r="M30" s="435">
        <f>IFERROR(VLOOKUP("TONG_GD"&amp;$L$29&amp;G30,thongke_khachhang[],5,0),0)</f>
        <v>2</v>
      </c>
    </row>
    <row r="31" spans="1:20" x14ac:dyDescent="0.2">
      <c r="A31" s="429" t="s">
        <v>315</v>
      </c>
      <c r="B31" s="437" t="str">
        <f t="shared" si="4"/>
        <v>0/0 (0%)</v>
      </c>
      <c r="C31" s="437" t="str">
        <f t="shared" si="5"/>
        <v>0/0 (0%)</v>
      </c>
      <c r="D31" s="437" t="str">
        <f t="shared" si="6"/>
        <v>0/0 (0%)</v>
      </c>
      <c r="E31" s="430"/>
      <c r="G31" s="436" t="s">
        <v>315</v>
      </c>
      <c r="H31" s="433">
        <f>IFERROR(VLOOKUP("TONG_THAT_BAI"&amp;$H$29&amp;G31,thongke_khachhang[],5,0),0)</f>
        <v>0</v>
      </c>
      <c r="I31" s="434">
        <f>IFERROR(VLOOKUP("TONG_GD"&amp;$H$29&amp;G31,thongke_khachhang[],5,0),0)</f>
        <v>0</v>
      </c>
      <c r="J31" s="434">
        <f>IFERROR(VLOOKUP("TONG_THAT_BAI"&amp;$J$29&amp;G31,thongke_khachhang[],5,0),0)</f>
        <v>0</v>
      </c>
      <c r="K31" s="435">
        <f>IFERROR(VLOOKUP("TONG_GD"&amp;$J$29&amp;G31,thongke_khachhang[],5,0),0)</f>
        <v>0</v>
      </c>
      <c r="L31" s="435">
        <f>IFERROR(VLOOKUP("TONG_THAT_BAI"&amp;$L$29&amp;G31,thongke_khachhang[],5,0),0)</f>
        <v>0</v>
      </c>
      <c r="M31" s="435">
        <f>IFERROR(VLOOKUP("TONG_GD"&amp;$L$29&amp;G31,thongke_khachhang[],5,0),0)</f>
        <v>0</v>
      </c>
    </row>
    <row r="32" spans="1:20" x14ac:dyDescent="0.2">
      <c r="A32" s="429" t="s">
        <v>313</v>
      </c>
      <c r="B32" s="437" t="str">
        <f t="shared" si="4"/>
        <v>0/231 (0%)</v>
      </c>
      <c r="C32" s="437" t="str">
        <f t="shared" si="5"/>
        <v>4/103 (0.04%)</v>
      </c>
      <c r="D32" s="437" t="str">
        <f t="shared" si="6"/>
        <v>7/71 (0.1%)</v>
      </c>
      <c r="E32" s="430"/>
      <c r="G32" s="436" t="s">
        <v>313</v>
      </c>
      <c r="H32" s="433">
        <f>IFERROR(VLOOKUP("TONG_THAT_BAI"&amp;$H$29&amp;G32,thongke_khachhang[],5,0),0)</f>
        <v>0</v>
      </c>
      <c r="I32" s="434">
        <f>IFERROR(VLOOKUP("TONG_GD"&amp;$H$29&amp;G32,thongke_khachhang[],5,0),0)</f>
        <v>231</v>
      </c>
      <c r="J32" s="434">
        <f>IFERROR(VLOOKUP("TONG_THAT_BAI"&amp;$J$29&amp;G32,thongke_khachhang[],5,0),0)</f>
        <v>4</v>
      </c>
      <c r="K32" s="435">
        <f>IFERROR(VLOOKUP("TONG_GD"&amp;$J$29&amp;G32,thongke_khachhang[],5,0),0)</f>
        <v>103</v>
      </c>
      <c r="L32" s="435">
        <f>IFERROR(VLOOKUP("TONG_THAT_BAI"&amp;$L$29&amp;G32,thongke_khachhang[],5,0),0)</f>
        <v>7</v>
      </c>
      <c r="M32" s="435">
        <f>IFERROR(VLOOKUP("TONG_GD"&amp;$L$29&amp;G32,thongke_khachhang[],5,0),0)</f>
        <v>71</v>
      </c>
    </row>
    <row r="33" spans="1:13" x14ac:dyDescent="0.2">
      <c r="A33" s="429" t="s">
        <v>285</v>
      </c>
      <c r="B33" s="437" t="str">
        <f t="shared" si="4"/>
        <v>0/0 (0%)</v>
      </c>
      <c r="C33" s="437" t="str">
        <f t="shared" si="5"/>
        <v>0/0 (0%)</v>
      </c>
      <c r="D33" s="437" t="str">
        <f t="shared" si="6"/>
        <v>0/0 (0%)</v>
      </c>
      <c r="E33" s="430"/>
      <c r="G33" s="436" t="s">
        <v>285</v>
      </c>
      <c r="H33" s="433">
        <f>IFERROR(VLOOKUP("TONG_THAT_BAI"&amp;$H$29&amp;G33,thongke_khachhang[],5,0),0)</f>
        <v>0</v>
      </c>
      <c r="I33" s="434">
        <f>IFERROR(VLOOKUP("TONG_GD"&amp;$H$29&amp;G33,thongke_khachhang[],5,0),0)</f>
        <v>0</v>
      </c>
      <c r="J33" s="434">
        <f>IFERROR(VLOOKUP("TONG_THAT_BAI"&amp;$J$29&amp;G33,thongke_khachhang[],5,0),0)</f>
        <v>0</v>
      </c>
      <c r="K33" s="435">
        <f>IFERROR(VLOOKUP("TONG_GD"&amp;$J$29&amp;G33,thongke_khachhang[],5,0),0)</f>
        <v>0</v>
      </c>
      <c r="L33" s="435">
        <f>IFERROR(VLOOKUP("TONG_THAT_BAI"&amp;$L$29&amp;G33,thongke_khachhang[],5,0),0)</f>
        <v>0</v>
      </c>
      <c r="M33" s="435">
        <f>IFERROR(VLOOKUP("TONG_GD"&amp;$L$29&amp;G33,thongke_khachhang[],5,0),0)</f>
        <v>0</v>
      </c>
    </row>
    <row r="34" spans="1:13" x14ac:dyDescent="0.2">
      <c r="A34" s="429" t="s">
        <v>308</v>
      </c>
      <c r="B34" s="437" t="str">
        <f t="shared" si="4"/>
        <v>0/11 (0%)</v>
      </c>
      <c r="C34" s="437" t="str">
        <f t="shared" si="5"/>
        <v>0/0 (0%)</v>
      </c>
      <c r="D34" s="437" t="str">
        <f t="shared" si="6"/>
        <v>0/0 (0%)</v>
      </c>
      <c r="E34" s="430"/>
      <c r="G34" s="436" t="s">
        <v>308</v>
      </c>
      <c r="H34" s="433">
        <f>IFERROR(VLOOKUP("TONG_THAT_BAI"&amp;$H$29&amp;G34,thongke_khachhang[],5,0),0)</f>
        <v>0</v>
      </c>
      <c r="I34" s="434">
        <f>IFERROR(VLOOKUP("TONG_GD"&amp;$H$29&amp;G34,thongke_khachhang[],5,0),0)</f>
        <v>11</v>
      </c>
      <c r="J34" s="434">
        <f>IFERROR(VLOOKUP("TONG_THAT_BAI"&amp;$J$29&amp;G34,thongke_khachhang[],5,0),0)</f>
        <v>0</v>
      </c>
      <c r="K34" s="435">
        <f>IFERROR(VLOOKUP("TONG_GD"&amp;$J$29&amp;G34,thongke_khachhang[],5,0),0)</f>
        <v>0</v>
      </c>
      <c r="L34" s="435">
        <f>IFERROR(VLOOKUP("TONG_THAT_BAI"&amp;$L$29&amp;G34,thongke_khachhang[],5,0),0)</f>
        <v>0</v>
      </c>
      <c r="M34" s="435">
        <f>IFERROR(VLOOKUP("TONG_GD"&amp;$L$29&amp;G34,thongke_khachhang[],5,0),0)</f>
        <v>0</v>
      </c>
    </row>
    <row r="35" spans="1:13" x14ac:dyDescent="0.2">
      <c r="A35" s="429" t="s">
        <v>311</v>
      </c>
      <c r="B35" s="437" t="str">
        <f t="shared" si="4"/>
        <v>0/0 (0%)</v>
      </c>
      <c r="C35" s="437" t="str">
        <f t="shared" si="5"/>
        <v>0/0 (0%)</v>
      </c>
      <c r="D35" s="437" t="str">
        <f t="shared" si="6"/>
        <v>0/0 (0%)</v>
      </c>
      <c r="E35" s="430"/>
      <c r="G35" s="436" t="s">
        <v>311</v>
      </c>
      <c r="H35" s="433">
        <f>IFERROR(VLOOKUP("TONG_THAT_BAI"&amp;$H$29&amp;G35,thongke_khachhang[],5,0),0)</f>
        <v>0</v>
      </c>
      <c r="I35" s="434">
        <f>IFERROR(VLOOKUP("TONG_GD"&amp;$H$29&amp;G35,thongke_khachhang[],5,0),0)</f>
        <v>0</v>
      </c>
      <c r="J35" s="434">
        <f>IFERROR(VLOOKUP("TONG_THAT_BAI"&amp;$J$29&amp;G35,thongke_khachhang[],5,0),0)</f>
        <v>0</v>
      </c>
      <c r="K35" s="435">
        <f>IFERROR(VLOOKUP("TONG_GD"&amp;$J$29&amp;G35,thongke_khachhang[],5,0),0)</f>
        <v>0</v>
      </c>
      <c r="L35" s="435">
        <f>IFERROR(VLOOKUP("TONG_THAT_BAI"&amp;$L$29&amp;G35,thongke_khachhang[],5,0),0)</f>
        <v>0</v>
      </c>
      <c r="M35" s="435">
        <f>IFERROR(VLOOKUP("TONG_GD"&amp;$L$29&amp;G35,thongke_khachhang[],5,0),0)</f>
        <v>0</v>
      </c>
    </row>
    <row r="36" spans="1:13" x14ac:dyDescent="0.2">
      <c r="A36" s="429" t="s">
        <v>316</v>
      </c>
      <c r="B36" s="437" t="str">
        <f t="shared" si="4"/>
        <v>0/4 (0%)</v>
      </c>
      <c r="C36" s="437" t="str">
        <f t="shared" si="5"/>
        <v>0/0 (0%)</v>
      </c>
      <c r="D36" s="437" t="str">
        <f t="shared" si="6"/>
        <v>0/1 (0%)</v>
      </c>
      <c r="E36" s="430"/>
      <c r="G36" s="436" t="s">
        <v>316</v>
      </c>
      <c r="H36" s="433">
        <f>IFERROR(VLOOKUP("TONG_THAT_BAI"&amp;$H$29&amp;G36,thongke_khachhang[],5,0),0)</f>
        <v>0</v>
      </c>
      <c r="I36" s="434">
        <f>IFERROR(VLOOKUP("TONG_GD"&amp;$H$29&amp;G36,thongke_khachhang[],5,0),0)</f>
        <v>4</v>
      </c>
      <c r="J36" s="434">
        <f>IFERROR(VLOOKUP("TONG_THAT_BAI"&amp;$J$29&amp;G36,thongke_khachhang[],5,0),0)</f>
        <v>0</v>
      </c>
      <c r="K36" s="435">
        <f>IFERROR(VLOOKUP("TONG_GD"&amp;$J$29&amp;G36,thongke_khachhang[],5,0),0)</f>
        <v>0</v>
      </c>
      <c r="L36" s="435">
        <f>IFERROR(VLOOKUP("TONG_THAT_BAI"&amp;$L$29&amp;G36,thongke_khachhang[],5,0),0)</f>
        <v>0</v>
      </c>
      <c r="M36" s="435">
        <f>IFERROR(VLOOKUP("TONG_GD"&amp;$L$29&amp;G36,thongke_khachhang[],5,0),0)</f>
        <v>1</v>
      </c>
    </row>
    <row r="37" spans="1:13" x14ac:dyDescent="0.2">
      <c r="A37" s="429" t="s">
        <v>317</v>
      </c>
      <c r="B37" s="437" t="str">
        <f t="shared" si="4"/>
        <v>0/0 (0%)</v>
      </c>
      <c r="C37" s="437" t="str">
        <f t="shared" si="5"/>
        <v>0/0 (0%)</v>
      </c>
      <c r="D37" s="437" t="str">
        <f t="shared" si="6"/>
        <v>0/0 (0%)</v>
      </c>
      <c r="E37" s="430"/>
      <c r="G37" s="436" t="s">
        <v>317</v>
      </c>
      <c r="H37" s="433">
        <f>IFERROR(VLOOKUP("TONG_THAT_BAI"&amp;$H$29&amp;G37,thongke_khachhang[],5,0),0)</f>
        <v>0</v>
      </c>
      <c r="I37" s="434">
        <f>IFERROR(VLOOKUP("TONG_GD"&amp;$H$29&amp;G37,thongke_khachhang[],5,0),0)</f>
        <v>0</v>
      </c>
      <c r="J37" s="434">
        <f>IFERROR(VLOOKUP("TONG_THAT_BAI"&amp;$J$29&amp;G37,thongke_khachhang[],5,0),0)</f>
        <v>0</v>
      </c>
      <c r="K37" s="435">
        <f>IFERROR(VLOOKUP("TONG_GD"&amp;$J$29&amp;G37,thongke_khachhang[],5,0),0)</f>
        <v>0</v>
      </c>
      <c r="L37" s="435">
        <f>IFERROR(VLOOKUP("TONG_THAT_BAI"&amp;$L$29&amp;G37,thongke_khachhang[],5,0),0)</f>
        <v>0</v>
      </c>
      <c r="M37" s="435">
        <f>IFERROR(VLOOKUP("TONG_GD"&amp;$L$29&amp;G37,thongke_khachhang[],5,0),0)</f>
        <v>0</v>
      </c>
    </row>
    <row r="38" spans="1:13" x14ac:dyDescent="0.2">
      <c r="A38" s="429" t="s">
        <v>310</v>
      </c>
      <c r="B38" s="437" t="str">
        <f t="shared" si="4"/>
        <v>13/937 (0.01%)</v>
      </c>
      <c r="C38" s="437" t="str">
        <f t="shared" si="5"/>
        <v>2/107 (0.02%)</v>
      </c>
      <c r="D38" s="437" t="str">
        <f t="shared" si="6"/>
        <v>0/121 (0%)</v>
      </c>
      <c r="E38" s="430"/>
      <c r="G38" s="436" t="s">
        <v>310</v>
      </c>
      <c r="H38" s="433">
        <f>IFERROR(VLOOKUP("TONG_THAT_BAI"&amp;$H$29&amp;G38,thongke_khachhang[],5,0),0)</f>
        <v>13</v>
      </c>
      <c r="I38" s="434">
        <f>IFERROR(VLOOKUP("TONG_GD"&amp;$H$29&amp;G38,thongke_khachhang[],5,0),0)</f>
        <v>937</v>
      </c>
      <c r="J38" s="434">
        <f>IFERROR(VLOOKUP("TONG_THAT_BAI"&amp;$J$29&amp;G38,thongke_khachhang[],5,0),0)</f>
        <v>2</v>
      </c>
      <c r="K38" s="435">
        <f>IFERROR(VLOOKUP("TONG_GD"&amp;$J$29&amp;G38,thongke_khachhang[],5,0),0)</f>
        <v>107</v>
      </c>
      <c r="L38" s="435">
        <f>IFERROR(VLOOKUP("TONG_THAT_BAI"&amp;$L$29&amp;G38,thongke_khachhang[],5,0),0)</f>
        <v>0</v>
      </c>
      <c r="M38" s="435">
        <f>IFERROR(VLOOKUP("TONG_GD"&amp;$L$29&amp;G38,thongke_khachhang[],5,0),0)</f>
        <v>121</v>
      </c>
    </row>
    <row r="39" spans="1:13" x14ac:dyDescent="0.2">
      <c r="A39" s="429" t="s">
        <v>314</v>
      </c>
      <c r="B39" s="437" t="str">
        <f t="shared" si="4"/>
        <v>0/3 (0%)</v>
      </c>
      <c r="C39" s="437" t="str">
        <f t="shared" si="5"/>
        <v>0/2 (0%)</v>
      </c>
      <c r="D39" s="437" t="str">
        <f t="shared" si="6"/>
        <v>0/2 (0%)</v>
      </c>
      <c r="E39" s="430"/>
      <c r="G39" s="436" t="s">
        <v>314</v>
      </c>
      <c r="H39" s="433">
        <f>IFERROR(VLOOKUP("TONG_THAT_BAI"&amp;$H$29&amp;G39,thongke_khachhang[],5,0),0)</f>
        <v>0</v>
      </c>
      <c r="I39" s="434">
        <f>IFERROR(VLOOKUP("TONG_GD"&amp;$H$29&amp;G39,thongke_khachhang[],5,0),0)</f>
        <v>3</v>
      </c>
      <c r="J39" s="434">
        <f>IFERROR(VLOOKUP("TONG_THAT_BAI"&amp;$J$29&amp;G39,thongke_khachhang[],5,0),0)</f>
        <v>0</v>
      </c>
      <c r="K39" s="435">
        <f>IFERROR(VLOOKUP("TONG_GD"&amp;$J$29&amp;G39,thongke_khachhang[],5,0),0)</f>
        <v>2</v>
      </c>
      <c r="L39" s="435">
        <f>IFERROR(VLOOKUP("TONG_THAT_BAI"&amp;$L$29&amp;G39,thongke_khachhang[],5,0),0)</f>
        <v>0</v>
      </c>
      <c r="M39" s="435">
        <f>IFERROR(VLOOKUP("TONG_GD"&amp;$L$29&amp;G39,thongke_khachhang[],5,0),0)</f>
        <v>2</v>
      </c>
    </row>
    <row r="40" spans="1:13" x14ac:dyDescent="0.2">
      <c r="A40" s="418" t="s">
        <v>318</v>
      </c>
      <c r="B40" s="438" t="str">
        <f t="shared" si="4"/>
        <v>0/0 (0%)</v>
      </c>
      <c r="C40" s="438" t="str">
        <f t="shared" si="5"/>
        <v>0/0 (0%)</v>
      </c>
      <c r="D40" s="438" t="str">
        <f t="shared" si="6"/>
        <v>0/0 (0%)</v>
      </c>
      <c r="E40" s="419"/>
      <c r="G40" s="436" t="s">
        <v>318</v>
      </c>
      <c r="H40" s="433">
        <f>IFERROR(VLOOKUP("TONG_THAT_BAI"&amp;$H$29&amp;G40,thongke_khachhang[],5,0),0)</f>
        <v>0</v>
      </c>
      <c r="I40" s="434">
        <f>IFERROR(VLOOKUP("TONG_GD"&amp;$H$29&amp;G40,thongke_khachhang[],5,0),0)</f>
        <v>0</v>
      </c>
      <c r="J40" s="434">
        <f>IFERROR(VLOOKUP("TONG_THAT_BAI"&amp;$J$29&amp;G40,thongke_khachhang[],5,0),0)</f>
        <v>0</v>
      </c>
      <c r="K40" s="435">
        <f>IFERROR(VLOOKUP("TONG_GD"&amp;$J$29&amp;G40,thongke_khachhang[],5,0),0)</f>
        <v>0</v>
      </c>
      <c r="L40" s="435">
        <f>IFERROR(VLOOKUP("TONG_THAT_BAI"&amp;$L$29&amp;G40,thongke_khachhang[],5,0),0)</f>
        <v>0</v>
      </c>
      <c r="M40" s="435">
        <f>IFERROR(VLOOKUP("TONG_GD"&amp;$L$29&amp;G40,thongke_khachhang[],5,0),0)</f>
        <v>0</v>
      </c>
    </row>
    <row r="41" spans="1:13" x14ac:dyDescent="0.2">
      <c r="B41" s="319"/>
    </row>
  </sheetData>
  <mergeCells count="21">
    <mergeCell ref="B16:D16"/>
    <mergeCell ref="A1:E1"/>
    <mergeCell ref="A2:E2"/>
    <mergeCell ref="A3:C3"/>
    <mergeCell ref="B10:C10"/>
    <mergeCell ref="B9:C9"/>
    <mergeCell ref="B11:C11"/>
    <mergeCell ref="B12:C12"/>
    <mergeCell ref="B13:D13"/>
    <mergeCell ref="B14:D14"/>
    <mergeCell ref="B15:D15"/>
    <mergeCell ref="B23:D23"/>
    <mergeCell ref="H29:I29"/>
    <mergeCell ref="J29:K29"/>
    <mergeCell ref="L29:M29"/>
    <mergeCell ref="B17:D17"/>
    <mergeCell ref="B24:D24"/>
    <mergeCell ref="B25:D25"/>
    <mergeCell ref="B26:D26"/>
    <mergeCell ref="B27:D27"/>
    <mergeCell ref="B28:D28"/>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
  <sheetViews>
    <sheetView zoomScaleNormal="100" workbookViewId="0">
      <selection sqref="A1:D10"/>
    </sheetView>
  </sheetViews>
  <sheetFormatPr defaultColWidth="8.5" defaultRowHeight="15.75" x14ac:dyDescent="0.2"/>
  <cols>
    <col min="1" max="1" width="25.33203125" style="319" customWidth="1"/>
    <col min="2" max="2" width="29.1640625" style="323" customWidth="1"/>
    <col min="3" max="3" width="33.5" style="323" customWidth="1"/>
    <col min="4" max="4" width="69.6640625" style="323" customWidth="1"/>
    <col min="5" max="5" width="3.33203125" style="327" customWidth="1"/>
    <col min="6" max="6" width="10" style="319" bestFit="1" customWidth="1"/>
    <col min="7" max="7" width="16.33203125" style="319" bestFit="1" customWidth="1"/>
    <col min="8" max="8" width="11.33203125" style="319" bestFit="1" customWidth="1"/>
    <col min="9" max="9" width="6.83203125" style="319" bestFit="1" customWidth="1"/>
    <col min="10" max="16384" width="8.5" style="319"/>
  </cols>
  <sheetData>
    <row r="1" spans="1:9" ht="22.7" customHeight="1" x14ac:dyDescent="0.2">
      <c r="A1" s="494" t="s">
        <v>326</v>
      </c>
      <c r="B1" s="495"/>
      <c r="C1" s="495"/>
      <c r="D1" s="496"/>
      <c r="E1" s="325"/>
      <c r="F1" s="318"/>
    </row>
    <row r="2" spans="1:9" ht="22.7" customHeight="1" x14ac:dyDescent="0.2">
      <c r="A2" s="497" t="s">
        <v>241</v>
      </c>
      <c r="B2" s="498"/>
      <c r="C2" s="498"/>
      <c r="D2" s="499"/>
      <c r="E2" s="325"/>
      <c r="F2" s="318"/>
    </row>
    <row r="3" spans="1:9" s="322" customFormat="1" ht="16.5" customHeight="1" x14ac:dyDescent="0.2">
      <c r="A3" s="503" t="str">
        <f>name</f>
        <v>Nhân viên: Nguyễn Đức Hiệp</v>
      </c>
      <c r="B3" s="504"/>
      <c r="C3" s="403"/>
      <c r="D3" s="385" t="str">
        <f ca="1">CONCATENATE("Ngày: ",TEXT(TODAY(),"dd/mm/yyyy"))</f>
        <v>Ngày: 07/08/2017</v>
      </c>
      <c r="E3" s="332"/>
      <c r="F3" s="330"/>
    </row>
    <row r="4" spans="1:9" ht="16.5" customHeight="1" x14ac:dyDescent="0.2">
      <c r="A4" s="515" t="s">
        <v>66</v>
      </c>
      <c r="B4" s="515"/>
      <c r="C4" s="515"/>
      <c r="D4" s="515"/>
      <c r="E4" s="326"/>
      <c r="F4" s="318"/>
    </row>
    <row r="5" spans="1:9" s="322" customFormat="1" ht="16.5" customHeight="1" x14ac:dyDescent="0.2">
      <c r="A5" s="370" t="s">
        <v>220</v>
      </c>
      <c r="B5" s="502" t="s">
        <v>238</v>
      </c>
      <c r="C5" s="502"/>
      <c r="D5" s="383" t="s">
        <v>226</v>
      </c>
      <c r="E5" s="326"/>
      <c r="F5" s="330"/>
    </row>
    <row r="6" spans="1:9" s="322" customFormat="1" ht="31.5" customHeight="1" x14ac:dyDescent="0.2">
      <c r="A6" s="355" t="s">
        <v>227</v>
      </c>
      <c r="B6" s="513" t="s">
        <v>265</v>
      </c>
      <c r="C6" s="513"/>
      <c r="D6" s="399"/>
      <c r="E6" s="326"/>
      <c r="F6" s="330"/>
    </row>
    <row r="7" spans="1:9" ht="36" customHeight="1" x14ac:dyDescent="0.2">
      <c r="A7" s="357" t="s">
        <v>225</v>
      </c>
      <c r="B7" s="512" t="s">
        <v>265</v>
      </c>
      <c r="C7" s="512"/>
      <c r="D7" s="398"/>
      <c r="E7" s="325"/>
      <c r="F7" s="318"/>
    </row>
    <row r="8" spans="1:9" s="322" customFormat="1" ht="16.5" customHeight="1" x14ac:dyDescent="0.2">
      <c r="A8" s="370" t="s">
        <v>219</v>
      </c>
      <c r="B8" s="395" t="s">
        <v>237</v>
      </c>
      <c r="C8" s="384" t="s">
        <v>232</v>
      </c>
      <c r="D8" s="383" t="s">
        <v>221</v>
      </c>
      <c r="E8" s="326"/>
      <c r="F8" s="329"/>
      <c r="G8" s="345" t="s">
        <v>276</v>
      </c>
      <c r="H8" s="345" t="s">
        <v>232</v>
      </c>
      <c r="I8" s="345" t="s">
        <v>322</v>
      </c>
    </row>
    <row r="9" spans="1:9" ht="33.75" customHeight="1" x14ac:dyDescent="0.2">
      <c r="A9" s="355" t="s">
        <v>277</v>
      </c>
      <c r="B9" s="396" t="str">
        <f>CONCATENATE(G9,"/",I9," (",IFERROR(ROUND(G9/I9*100,2),0),"%)")</f>
        <v>14/8183 (0.17%)</v>
      </c>
      <c r="C9" s="394" t="str">
        <f>CONCATENATE(H9,"/",G9)</f>
        <v>14/14</v>
      </c>
      <c r="D9" s="392" t="str">
        <f>IF(G9&lt;&gt;0,CONCATENATE("Tồn đọng ca trước: 0 GD",CHAR(10),"Tồn đọng ca này: ",G9-H9," GD do pending phát sinh cuối ngày"),CONCATENATE("Tồn đọng ca trước: 0 GD",CHAR(10),"Tồn đọng ca này: ",G9-H9," GD"))</f>
        <v>Tồn đọng ca trước: 0 GD
Tồn đọng ca này: 0 GD do pending phát sinh cuối ngày</v>
      </c>
      <c r="E9" s="325"/>
      <c r="F9" s="320" t="s">
        <v>57</v>
      </c>
      <c r="G9" s="401">
        <f>IFERROR(VLOOKUP("3.MGCPCHARGING_MGC_TONG PENDING",du_lieu_hom_nay[],4,FALSE),"0")</f>
        <v>14</v>
      </c>
      <c r="H9" s="401">
        <f>IFERROR(VLOOKUP("3.MGCPCHARGING_MGC_TONG DA CHECK",du_lieu_hom_nay[],4,FALSE),"0")</f>
        <v>14</v>
      </c>
      <c r="I9" s="401">
        <f>IFERROR(VLOOKUP("3.MGCPCHARGING_MGC_TONG GD",du_lieu_hom_nay[],4,FALSE),"0")</f>
        <v>8183</v>
      </c>
    </row>
    <row r="10" spans="1:9" ht="30" x14ac:dyDescent="0.2">
      <c r="A10" s="357" t="s">
        <v>278</v>
      </c>
      <c r="B10" s="397" t="str">
        <f>CONCATENATE(H10,"/",I10," (",IFERROR(ROUND(H10/I10*100,2),0),"%)")</f>
        <v>0/0 (0%)</v>
      </c>
      <c r="C10" s="393" t="str">
        <f>CONCATENATE(H10,"/",G10)</f>
        <v>0/0</v>
      </c>
      <c r="D10" s="391" t="str">
        <f>IF(G10&lt;&gt;H10,CONCATENATE("Tồn đọng ca trước: 0 GD",CHAR(10),"Tồn đọng ca này: ",G10-H10," GD do pending phát sinh cuối ngày"),CONCATENATE("Tồn đọng ca trước: 0 GD",CHAR(10),"Tồn đọng ca này: ",G10-H10," GD"))</f>
        <v>Tồn đọng ca trước: 0 GD
Tồn đọng ca này: 0 GD</v>
      </c>
      <c r="E10" s="325"/>
      <c r="F10" s="321" t="s">
        <v>58</v>
      </c>
      <c r="G10" s="379">
        <f>IFERROR(VLOOKUP("3.MGCPItopup_MGC_pending",du_lieu_hom_nay[],4,FALSE),"0")</f>
        <v>0</v>
      </c>
      <c r="H10" s="379">
        <f>G10</f>
        <v>0</v>
      </c>
      <c r="I10" s="379">
        <f>IFERROR(VLOOKUP("3.MGCPItopup_MGC_TONG GD",du_lieu_hom_nay[],4,FALSE),"0")</f>
        <v>0</v>
      </c>
    </row>
    <row r="11" spans="1:9" x14ac:dyDescent="0.2">
      <c r="E11" s="328"/>
    </row>
    <row r="13" spans="1:9" x14ac:dyDescent="0.2">
      <c r="B13" s="324"/>
      <c r="C13" s="324"/>
      <c r="D13" s="324"/>
    </row>
  </sheetData>
  <autoFilter ref="A1:D13">
    <filterColumn colId="0" showButton="0"/>
    <filterColumn colId="1" showButton="0"/>
    <filterColumn colId="2" showButton="0"/>
  </autoFilter>
  <mergeCells count="7">
    <mergeCell ref="B7:C7"/>
    <mergeCell ref="A1:D1"/>
    <mergeCell ref="A2:D2"/>
    <mergeCell ref="A4:D4"/>
    <mergeCell ref="B5:C5"/>
    <mergeCell ref="B6:C6"/>
    <mergeCell ref="A3:B3"/>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D7"/>
    </sheetView>
  </sheetViews>
  <sheetFormatPr defaultColWidth="8.5" defaultRowHeight="15.75" x14ac:dyDescent="0.2"/>
  <cols>
    <col min="1" max="1" width="26" style="319" customWidth="1"/>
    <col min="2" max="2" width="23.33203125" style="323" customWidth="1"/>
    <col min="3" max="3" width="21.6640625" style="323" customWidth="1"/>
    <col min="4" max="4" width="48.33203125" style="323" customWidth="1"/>
    <col min="5" max="5" width="20.6640625" style="327" customWidth="1"/>
    <col min="6" max="6" width="10.6640625" style="319" customWidth="1"/>
    <col min="7" max="16384" width="8.5" style="319"/>
  </cols>
  <sheetData>
    <row r="1" spans="1:6" ht="22.7" customHeight="1" x14ac:dyDescent="0.2">
      <c r="A1" s="494" t="s">
        <v>240</v>
      </c>
      <c r="B1" s="495"/>
      <c r="C1" s="495"/>
      <c r="D1" s="496"/>
      <c r="E1" s="325"/>
      <c r="F1" s="318"/>
    </row>
    <row r="2" spans="1:6" ht="22.7" customHeight="1" x14ac:dyDescent="0.2">
      <c r="A2" s="497" t="s">
        <v>242</v>
      </c>
      <c r="B2" s="498"/>
      <c r="C2" s="498"/>
      <c r="D2" s="499"/>
      <c r="E2" s="325"/>
      <c r="F2" s="318"/>
    </row>
    <row r="3" spans="1:6" s="322" customFormat="1" ht="16.5" customHeight="1" x14ac:dyDescent="0.2">
      <c r="A3" s="519" t="s">
        <v>394</v>
      </c>
      <c r="B3" s="520"/>
      <c r="C3" s="331"/>
      <c r="D3" s="385" t="str">
        <f ca="1">CONCATENATE("Ngày: ",TEXT(TODAY(),"dd/mm/yyyy"))</f>
        <v>Ngày: 07/08/2017</v>
      </c>
      <c r="E3" s="332"/>
      <c r="F3" s="330"/>
    </row>
    <row r="4" spans="1:6" ht="16.5" customHeight="1" x14ac:dyDescent="0.2">
      <c r="A4" s="515" t="s">
        <v>229</v>
      </c>
      <c r="B4" s="515"/>
      <c r="C4" s="515"/>
      <c r="D4" s="515"/>
      <c r="E4" s="326"/>
      <c r="F4" s="318"/>
    </row>
    <row r="5" spans="1:6" s="322" customFormat="1" ht="16.5" customHeight="1" x14ac:dyDescent="0.2">
      <c r="A5" s="370" t="s">
        <v>220</v>
      </c>
      <c r="B5" s="492" t="s">
        <v>238</v>
      </c>
      <c r="C5" s="518"/>
      <c r="D5" s="386" t="s">
        <v>226</v>
      </c>
      <c r="E5" s="326"/>
      <c r="F5" s="330"/>
    </row>
    <row r="6" spans="1:6" x14ac:dyDescent="0.2">
      <c r="A6" s="387" t="s">
        <v>249</v>
      </c>
      <c r="B6" s="516" t="s">
        <v>265</v>
      </c>
      <c r="C6" s="517"/>
      <c r="D6" s="375" t="s">
        <v>265</v>
      </c>
      <c r="E6" s="325"/>
      <c r="F6" s="318"/>
    </row>
    <row r="7" spans="1:6" s="322" customFormat="1" ht="20.45" customHeight="1" x14ac:dyDescent="0.2">
      <c r="A7" s="370" t="s">
        <v>217</v>
      </c>
      <c r="B7" s="400" t="s">
        <v>218</v>
      </c>
      <c r="C7" s="400" t="s">
        <v>233</v>
      </c>
      <c r="D7" s="386" t="s">
        <v>228</v>
      </c>
      <c r="E7" s="326"/>
      <c r="F7" s="330"/>
    </row>
    <row r="8" spans="1:6" x14ac:dyDescent="0.2">
      <c r="E8" s="328"/>
    </row>
    <row r="9" spans="1:6" x14ac:dyDescent="0.2">
      <c r="A9" s="322"/>
      <c r="E9" s="328"/>
    </row>
    <row r="10" spans="1:6" x14ac:dyDescent="0.2">
      <c r="E10" s="328"/>
    </row>
    <row r="12" spans="1:6" x14ac:dyDescent="0.2">
      <c r="B12" s="324"/>
      <c r="C12" s="324"/>
      <c r="D12" s="324"/>
    </row>
  </sheetData>
  <mergeCells count="6">
    <mergeCell ref="B6:C6"/>
    <mergeCell ref="A4:D4"/>
    <mergeCell ref="B5:C5"/>
    <mergeCell ref="A1:D1"/>
    <mergeCell ref="A2:D2"/>
    <mergeCell ref="A3:B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a 4 a 3 0 2 c - 8 4 5 0 - 4 2 9 8 - b d b 1 - 3 4 8 7 4 2 4 5 9 2 7 1 "   x m l n s = " h t t p : / / s c h e m a s . m i c r o s o f t . c o m / D a t a M a s h u p " > A A A A A M w K A A B Q S w M E F A A C A A g A P a 8 H S y J 1 O F e n A A A A + A A A A B I A H A B D b 2 5 m a W c v U G F j a 2 F n Z S 5 4 b W w g o h g A K K A U A A A A A A A A A A A A A A A A A A A A A A A A A A A A h Y 9 B C 4 I w H M W / i u z u N l e Y y N 9 5 6 J o Q S N F 1 r K U j n e F m 8 7 t 1 6 C P 1 F R L K 6 h a 8 y 3 v 8 H r z 3 u N 0 h H 9 s m u K r e 6 s 5 k K M I U B c r I 7 q h N l a H B n c I E 5 R y 2 Q p 5 F p Y I J N j Y d r c 5 Q 7 d w l J c R 7 j / 0 C d 3 1 F G K U R O R S b U t a q F a E 2 1 g k j F f q 0 j v 9 b i M P + N Y Y z v F x N i m P M k g j I H E O h z R d h 0 2 J M g f y E s B 4 a N / S K K x P u S i C z B f J + w Z 9 Q S w M E F A A C A A g A P a 8 H 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2 v B 0 v J 7 a j u w w c A A A 8 n A A A T A B w A R m 9 y b X V s Y X M v U 2 V j d G l v b j E u b S C i G A A o o B Q A A A A A A A A A A A A A A A A A A A A A A A A A A A D t W d 1 u 2 0 Y W v g + Q d x g o Q C V t W V V U H G f d x g F o k p W J S q Q q U S 6 8 3 m A w o i Y S Y Y p U y a E b w T D Q o l d 7 t + / Q u 1 7 3 D d J L P 9 S e 4 Z 9 I 6 i e y r S D u t g J E U T O H M + d 8 8 5 2 f G Q b U Y r b n o k H 8 K 3 7 9 9 M n T J 8 G U + H S M x i F 2 b B r i q T f D L l m g Y + R Q 9 v Q J g o 8 + C d / / f v u T C 2 2 G T y y H N h T C y I g E t F Y R X 7 Y a 4 m H j q H E o f i W + a I l f 9 p S T g 4 q A L r 4 L q b 8 4 r g T U g c l Q V W w g W T l D Y 4 K s K b U u q w K a + 9 6 V P a a + Y H m h y 2 r / q H M B H P W C O m 9 9 b x Y 1 y K d S v 6 3 p b W z 2 J X 2 A Z V U 3 1 f 6 z m v O 2 / v 2 p 2 l e R T 3 8 I a c A w s 2 c U v T 5 G z A 9 d q x Y s g j F h t B 4 J E n d c F H t 1 j B I B 9 A V 6 8 a V 4 c N D M B A N G W B i g V 6 / R 0 R H i D Z 4 z x k n j M b R l g q C Y r q s d a K y C n t W o f e J 7 4 R y N F p l x U W v o c t C j 2 x S O V m N A X O S E n j t B x I o Q g B U g g L l b F T J k U A z N q O H 5 8 D f A 9 r i O B p K O J V n G y l D C H V V f A m X B O k 5 s d 4 L T 8 Y h Q B N D o K 2 p / g E a R I j 9 O q U 8 R W Y 4 M d u T m y a w k D V P r q n g 4 j 9 D a j C 9 p c G R x G M u 9 y v D 9 H I k 5 m U Q 1 z B Z z i m w X 1 U S h V b 8 b c s 9 z y L E p c a c A k j v 5 E G g d b M J y n W L Z 0 N s f H 7 I 8 F A + G b B Y h l q k a h J Z F g + D V 6 + Z + c T 1 o m B w b x d A R I N U G e g 8 l z v H z v K u i z F e 5 M A Z h z I U x F + a o n a / x W y C r M d R N R A o g l i B 6 E E b r E Y L V a U Y O v A Y c 1 F p O s X w u d X L x Q 8 g V g H v R M E P w X a D j G D A F R q 4 h I w d s C C 6 b w 2 w L U j m g d m N S E a O C E P p c r H 8 8 p J p 3 Q u o Q K A Y w z a k 7 h l G 4 7 T m k i s z q q b q i r Q V p J Q 3 E Q O 0 7 D d R y I R 9 5 f j k L L E e 8 Y x o o A P K y Y f I w 1 l a 2 Y t H W J A M r m n y 6 e 1 L s P x Q N s V m E 4 y F W i r D s v W E P R / G F G 4 O 4 M R B W A u p f 2 R b F 6 f P Y 8 s Y 0 5 z K R u W P b h 1 E w 8 4 k b k K h s C f L + w Z v x h 9 x j K Q R G 5 q x s l a x c q 1 D k C N W z 7 q A q 8 C t W / w W q V 8 / 0 H v + v 9 7 D a M S Q l a j L N u K f L f 0 5 U t V o K w W u H 3 w U 0 y F 0 m O p G 0 q v A X g W y p Q u J z 0 Y D i c 3 h e f M k v L X 7 5 J 7 + I c D n k N / x y x J v 4 9 4 u o P R J 9 s d M y o A + s Q x K Q H u E K 1 P J A p e E q 3 4 Y h d p W C 1 i M k e g I w V n g h o c r f P k K k P x 7 X C 2 u Y 2 3 t s W c Z 7 g d 1 q Z J k D l c M x o 4 7 l x R j H x X C G M W I j J 4 8 w d r x J H u W A + R F i g L C H 3 X A 2 o n 4 N 7 n i 5 k K I N F i / g M 5 u N x 9 V 6 P g F Z 1 L 6 i 6 9 M U W i u 2 K W l n e C z t y J W 6 x H G 2 A 5 H 5 N / q T 4 7 B z 8 X J v w O J 9 A t 8 c R G 7 6 / w D Y T p v + r Y D l w e K b 1 G 5 b 5 h F A Y 9 4 8 n G P 4 l 5 Q / S h X l Q t g u M W x O f O a m w Q b q L x i r m i l + 9 w i 3 3 E K J G 4 J E q j z K a 5 8 U 7 Y 9 N + 9 X g u U M G j B l e 3 v 7 K 6 e 6 G Q U 3 O p o S N i F 1 k d y n 1 l M i 9 H 2 I v p 8 s l l i S f Z D m E g 1 g v k 9 f 1 W L p n u 5 e L F z G I 7 c f x g 3 R O F n 8 m K L h 4 U 0 D i c / j y X / E + E W 8 N G u 4 k 9 O w g 5 J v 9 Q r 5 8 3 G i k x C g g A t 9 7 8 y S L b l l K 2 B 7 f z J N O v F G V Z F M z 9 E E O j x C q F 5 f M o t B w 2 h W b r W p O + / t A t X q y t V X f N O 1 / W q W j K D Y w J X M 4 4 G M e H V V 5 B D M 6 C i 4 0 5 i z c 2 c A s T 3 9 6 C 1 f s q b y p C / E b h m e V P / 5 L b n 9 B b P r + t x m S 3 / 9 + + y t D Z n j 7 0 w J Z U / v 2 P + 6 0 A s + Y Z O T Q h j Q e y 5 4 T z t x a + l 5 C Q B V d 6 q o V A V F i T d H F s w r s K m T l T J F i 0 y t v P r v o 9 Y 0 z T V H 7 K 1 M G f / x y + / M c v X v / G / 9 x y O 2 v d q L A c s o + j U 5 5 4 2 m D 2 g 7 a C t e p S m V d o C X V h d / H p z n Q o y q V m / r T J 7 a 7 s 3 r 5 t z d s C k n r k u L L K S D A z y D 3 9 f 5 m o H Z U 2 U T V 6 C S K n 0 P g 6 B w i W l S U f t I k z y l T 6 k p t L T X H B 5 2 c i 9 I A 8 U O w r P u b v t G N z r g 0 c 4 i T M 5 A l S V O x + J i r P D f S 9 O I 0 y a d W 1 f r a o K s q m l R W P f 1 U 2 1 3 j J J 6 u K W 4 U 8 l z P j X L h h v 6 e d G 4 Y m x 8 3 T 9 W 2 Z m i K p n A 0 W x v l z r S u s b n X Y g s 8 Z d b G f m Z f 2 l f u x u 4 r R u g 2 G 0 6 + l R W + E d r Q 3 U 3 2 m 5 u V N 2 V D 7 2 i 6 u l F i A p R 1 y R U d b z a B z O d g Q r 3 Y L e k K 6 q v f D d W B i f l b K V 4 z m v 2 h L k P w P B 8 o k q m u e S C L O K L Y X O 1 N N 8 3 A H J 5 T 0 y 1 6 n F M h w 8 Y D t v v G s I d O z o t E z 7 g d y Q x 1 o C e S O p 1 k k o L j Q F r c s 8 v E o / 7 t N T m 5 v 7 1 m f 1 6 z F 7 / 4 i P m 9 m I 4 K C R 5 u p b 6 p q 3 3 M H / o E + b 6 k G 0 / 4 O Y X K B Q C X f k j m f 1 Y Z T C l l S K z k U / 7 A C 3 2 L F 2 n q O 4 s 6 j e 8 9 / 3 L k e Z e 1 b 2 w w T / Z c R l 0 W 1 C r K V / 8 W G + + c o F I X k B s 6 j s D 3 4 H Q J W T x 0 i w 8 d j 3 h 9 o c M S H 2 d z v r m 5 4 L X E m + y J H l S W H g O 9 T i n h L 8 a X o C Y 9 S X t t O T g U G 0 m f 5 D g D i z j E D 4 6 5 H r m 1 k 3 l N A 6 O a i z l d D m n y T d Z b z 5 / F K 8 U 7 + c A r O g j X 1 6 t l W P S S k 9 F 3 7 E Z A 1 / k l K X b k C 7 S k L 6 5 6 b 2 6 W 6 g F n Y T o 5 D J g 3 W 8 f k k g G 8 7 o t l 7 1 i y J s T k c 8 X c 3 M L Z g k 7 A z 2 z G e 1 e k q 7 O v J S K q t e r 3 J G P r r 0 L G l R h R Y m M x Y O x I 1 S i U C E h z 2 e F B g 8 + / b 4 r e J + r u i b I P D q p r y P s / U E s B A i 0 A F A A C A A g A P a 8 H S y J 1 O F e n A A A A + A A A A B I A A A A A A A A A A A A A A A A A A A A A A E N v b m Z p Z y 9 Q Y W N r Y W d l L n h t b F B L A Q I t A B Q A A g A I A D 2 v B 0 s P y u m r p A A A A O k A A A A T A A A A A A A A A A A A A A A A A P M A A A B b Q 2 9 u d G V u d F 9 U e X B l c 1 0 u e G 1 s U E s B A i 0 A F A A C A A g A P a 8 H S 8 n t q O 7 D B w A A D y c A A B M A A A A A A A A A A A A A A A A A 5 A E A A E Z v c m 1 1 b G F z L 1 N l Y 3 R p b 2 4 x L m 1 Q S w U G A A A A A A M A A w D C A A A A 9 A k 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z A A A A A A A A D x 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n Q U F B Q U F B Q U F E d n N 6 d m N z V l V D U X J H d W 5 K S H U 2 Z m F D R E U 1 b l l Y a 2 d h R z l 0 S U c 1 a G V R Q U F B Q U F B Q U F B Q U F B Q T c x S z h N d j V B T l R L a i t v R 1 o x T H F O O U R F N W 5 Z W G t n Y U c 5 d E l I R j F Z U U F B Q V F B Q U F B P T 0 i I C 8 + P E V u d H J 5 I F R 5 c G U 9 I l J l b G F 0 a W 9 u c 2 h p c H M i I F Z h b H V l P S J z Q U F B Q U F B P T 0 i I C 8 + P C 9 T d G F i b G V F b n R y a W V z P j w v S X R l b T 4 8 S X R l b T 4 8 S X R l b U x v Y 2 F 0 a W 9 u P j x J d G V t V H l w Z T 5 G b 3 J t d W x h P C 9 J d G V t V H l w Z T 4 8 S X R l b V B h d G g + U 2 V j d G l v b j E v Z H V f b G l l d V 9 o b 2 1 f b m F 5 P C 9 J d G V t U G F 0 a D 4 8 L 0 l 0 Z W 1 M b 2 N h d G l v b j 4 8 U 3 R h Y m x l R W 5 0 c m l l c z 4 8 R W 5 0 c n k g V H l w Z T 0 i S X N Q c m l 2 Y X R l I i B W Y W x 1 Z T 0 i b D A i I C 8 + P E V u d H J 5 I F R 5 c G U 9 I k 5 h b W V V c G R h d G V k Q W Z 0 Z X J G a W x s I i B W Y W x 1 Z T 0 i b D A i I C 8 + P E V u d H J 5 I F R 5 c G U 9 I k Z p b G x F b m F i b G V k I i B W Y W x 1 Z T 0 i b D A i I C 8 + P E V u d H J 5 I F R 5 c G U 9 I k Z p b G x U b 0 R h d G F N b 2 R l b E V u Y W J s Z W Q 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S Z W N v d m V y e V R h c m d l d F N o Z W V 0 I i B W Y W x 1 Z T 0 i c 1 R o Y W 0 g c + G 7 k S I g L z 4 8 R W 5 0 c n k g V H l w Z T 0 i U m V j b 3 Z l c n l U Y X J n Z X R D b 2 x 1 b W 4 i I F Z h b H V l P S J s M S I g L z 4 8 R W 5 0 c n k g V H l w Z T 0 i U m V j b 3 Z l c n l U Y X J n Z X R S b 3 c i I F Z h b H V l P S J s M S I g L z 4 8 R W 5 0 c n k g V H l w Z T 0 i U X V l c n l H c m 9 1 c E l E I i B W Y W x 1 Z T 0 i c 2 R j M 2 J i M 2 V m L T U 1 Y j E t N D I w M i 1 i M W F l L T l j O T F l Z W U 5 Z j Y 4 M i I g L z 4 8 R W 5 0 c n k g V H l w Z T 0 i U X V l c n l J R C I g V m F s d W U 9 I n M 3 Z j d h Z D Z i M S 1 m M z c w L T R h N G Y t Y m U 5 Z S 0 4 Y T Y 0 N z h m M T d k M T U i I C 8 + P E V u d H J 5 I F R 5 c G U 9 I k Z p b G x F c n J v c k N v d W 5 0 I i B W Y W x 1 Z T 0 i b D A i I C 8 + P E V u d H J 5 I F R 5 c G U 9 I k Z p b G x D b 2 x 1 b W 5 O Y W 1 l c y I g V m F s d W U 9 I n N b J n F 1 b 3 Q 7 T k F N R S Z x d W 9 0 O y w m c X V v d D t c d T A w M j c x L k N E V k R B Q 0 h F Q 0 t c d T A w M j c m c X V v d D s s J n F 1 b 3 Q 7 U F J P V k l E R V I m c X V v d D s s J n F 1 b 3 Q 7 Q 0 R W X 0 N I R U N L R U Q m c X V v d D t d I i A v P j x F b n R y e S B U e X B l P S J G a W x s R X J y b 3 J D b 2 R l I i B W Y W x 1 Z T 0 i c 1 V u a 2 5 v d 2 4 i I C 8 + P E V u d H J 5 I F R 5 c G U 9 I k Z p b G x D b 2 x 1 b W 5 U e X B l c y I g V m F s d W U 9 I n N B Q V l H Q k E 9 P S I g L z 4 8 R W 5 0 c n k g V H l w Z T 0 i R m l s b E N v d W 5 0 I i B W Y W x 1 Z T 0 i b D c x I i A v P j x F b n R y e S B U e X B l P S J G a W x s T G F z d F V w Z G F 0 Z W Q i I F Z h b H V l P S J k M j A x N y 0 w N y 0 w N F Q x N D o 0 O T o x O C 4 0 M D Y 2 M D I 3 W i I g L z 4 8 R W 5 0 c n k g V H l w Z T 0 i U m V s Y X R p b 2 5 z a G l w S W 5 m b 0 N v b n R h a W 5 l c i I g V m F s d W U 9 I n N 7 J n F 1 b 3 Q 7 Y 2 9 s d W 1 u Q 2 9 1 b n Q m c X V v d D s 6 N C w m c X V v d D t r Z X l D b 2 x 1 b W 5 O Y W 1 l c y Z x d W 9 0 O z p b X S w m c X V v d D t x d W V y e V J l b G F 0 a W 9 u c 2 h p c H M m c X V v d D s 6 W 1 0 s J n F 1 b 3 Q 7 Y 2 9 s d W 1 u S W R l b n R p d G l l c y Z x d W 9 0 O z p b J n F 1 b 3 Q 7 U 2 V j d G l v b j E v Z H V f b G l l d V 9 o b 2 1 f b m F 5 L 8 S Q Y c y D I H R o w 6 p t I E P D t M y j d C B U d c y A e S B j a G n M i W 5 o L n t O Q U 1 F L D N 9 J n F 1 b 3 Q 7 L C Z x d W 9 0 O 1 N l Y 3 R p b 2 4 x L 2 R 1 X 2 x p Z X V f a G 9 t X 2 5 h e S 9 O Z 3 X D t M y A b i 5 7 X H U w M D I 3 M S 5 D R F Z E Q U N I R U N L X H U w M D I 3 L D B 9 J n F 1 b 3 Q 7 L C Z x d W 9 0 O 1 N l Y 3 R p b 2 4 x L 2 R 1 X 2 x p Z X V f a G 9 t X 2 5 h e S 9 O Z 3 X D t M y A b i 5 7 U F J P V k l E R V I s M X 0 m c X V v d D s s J n F 1 b 3 Q 7 U 2 V j d G l v b j E v Z H V f b G l l d V 9 o b 2 1 f b m F 5 L 0 5 n d c O 0 z I B u L n t D R F Z f Q 0 h F Q 0 t F R C w y f S Z x d W 9 0 O 1 0 s J n F 1 b 3 Q 7 Q 2 9 s d W 1 u Q 2 9 1 b n Q m c X V v d D s 6 N C w m c X V v d D t L Z X l D b 2 x 1 b W 5 O Y W 1 l c y Z x d W 9 0 O z p b X S w m c X V v d D t D b 2 x 1 b W 5 J Z G V u d G l 0 a W V z J n F 1 b 3 Q 7 O l s m c X V v d D t T Z W N 0 a W 9 u M S 9 k d V 9 s a W V 1 X 2 h v b V 9 u Y X k v x J B h z I M g d G j D q m 0 g Q 8 O 0 z K N 0 I F R 1 z I B 5 I G N o a c y J b m g u e 0 5 B T U U s M 3 0 m c X V v d D s s J n F 1 b 3 Q 7 U 2 V j d G l v b j E v Z H V f b G l l d V 9 o b 2 1 f b m F 5 L 0 5 n d c O 0 z I B u L n t c d T A w M j c x L k N E V k R B Q 0 h F Q 0 t c d T A w M j c s M H 0 m c X V v d D s s J n F 1 b 3 Q 7 U 2 V j d G l v b j E v Z H V f b G l l d V 9 o b 2 1 f b m F 5 L 0 5 n d c O 0 z I B u L n t Q U k 9 W S U R F U i w x f S Z x d W 9 0 O y w m c X V v d D t T Z W N 0 a W 9 u M S 9 k d V 9 s a W V 1 X 2 h v b V 9 u Y X k v T m d 1 w 7 T M g G 4 u e 0 N E V l 9 D S E V D S 0 V E L D J 9 J n F 1 b 3 Q 7 X S w m c X V v d D t S Z W x h d G l v b n N o a X B J b m Z v J n F 1 b 3 Q 7 O l t d f S I g L z 4 8 R W 5 0 c n k g V H l w Z T 0 i R m l s b F N 0 Y X R 1 c y I g V m F s d W U 9 I n N D b 2 1 w b G V 0 Z S I g L z 4 8 R W 5 0 c n k g V H l w Z T 0 i R m l s b F R h c m d l d E 5 h b W V D d X N 0 b 2 1 p e m V k I i B W Y W x 1 Z T 0 i b D E i I C 8 + P E V u d H J 5 I F R 5 c G U 9 I k Z p b G x P Y m p l Y 3 R U e X B l I i B W Y W x 1 Z T 0 i c 0 N v b m 5 l Y 3 R p b 2 5 P b m x 5 I i A v P j w v U 3 R h Y m x l R W 5 0 c m l l c z 4 8 L 0 l 0 Z W 0 + P E l 0 Z W 0 + P E l 0 Z W 1 M b 2 N h d G l v b j 4 8 S X R l b V R 5 c G U + R m 9 y b X V s Y T w v S X R l b V R 5 c G U + P E l 0 Z W 1 Q Y X R o P l N l Y 3 R p b 2 4 x L 2 R 1 X 2 x p Z X V f a G 9 t X 2 5 h e S 9 O Z 3 U l Q z M l Q j Q l Q 0 M l O D B u P C 9 J d G V t U G F 0 a D 4 8 L 0 l 0 Z W 1 M b 2 N h d G l v b j 4 8 U 3 R h Y m x l R W 5 0 c m l l c y A v P j w v S X R l b T 4 8 S X R l b T 4 8 S X R l b U x v Y 2 F 0 a W 9 u P j x J d G V t V H l w Z T 5 G b 3 J t d W x h P C 9 J d G V t V H l w Z T 4 8 S X R l b V B h d G g + U 2 V j d G l v b j E v Z H V f b G l l d V 9 o b 2 1 f b m F 5 L y V D N C U 5 M G E l Q 0 M l O D M l M j B 0 a C V D M y V B Q W 0 l M j B D J U M z J U I 0 J U N D J U E z d C U y M F R 1 J U N D J T g w e S U y M G N o a S V D Q y U 4 O W 5 o P C 9 J d G V t U G F 0 a D 4 8 L 0 l 0 Z W 1 M b 2 N h d G l v b j 4 8 U 3 R h Y m x l R W 5 0 c m l l c y A v P j w v S X R l b T 4 8 S X R l b T 4 8 S X R l b U x v Y 2 F 0 a W 9 u P j x J d G V t V H l w Z T 5 G b 3 J t d W x h P C 9 J d G V t V H l w Z T 4 8 S X R l b V B h d G g + U 2 V j d G l v b j E v Z H V f b G l l d V 9 o b 2 1 f b m F 5 L y V D N C U 5 M G E l Q 0 M l O D M l M j B z J U M 0 J T g z J U N D J T g x c C U y M H g l Q z M l Q U E l Q 0 M l O D F w J T I w b G E l Q 0 M l Q T N p J T I w Q y V D M y V C N C V D Q y V B M 3 Q 8 L 0 l 0 Z W 1 Q Y X R o P j w v S X R l b U x v Y 2 F 0 a W 9 u P j x T d G F i b G V F b n R y a W V z I C 8 + P C 9 J d G V t P j x J d G V t P j x J d G V t T G 9 j Y X R p b 2 4 + P E l 0 Z W 1 U e X B l P k Z v c m 1 1 b G E 8 L 0 l 0 Z W 1 U e X B l P j x J d G V t U G F 0 a D 5 T Z W N 0 a W 9 u M S 9 0 a G 9 u Z 2 t l X 2 t o Y W N o a G F u Z z w v S X R l b V B h d G g + P C 9 J d G V t T G 9 j Y X R p b 2 4 + P F N 0 Y W J s Z U V u d H J p Z X M + P E V u d H J 5 I F R 5 c G U 9 I k l z U H J p d m F 0 Z S I g V m F s d W U 9 I m w w I i A v P j x F b n R y e S B U e X B l P S J O Y W 1 l V X B k Y X R l Z E F m d G V y R m l s b C I g V m F s d W U 9 I m w w I i A v P j x F b n R y e S B U e X B l P S J G a W x s R W 5 h Y m x l Z C I g V m F s d W U 9 I m w w I i A v P j x F b n R y e S B U e X B l P S J G a W x s V G 9 E Y X R h T W 9 k Z W x F b m F i b G V k I i B W Y W x 1 Z T 0 i b D A i I C 8 + P E V u d H J 5 I F R 5 c G U 9 I l J l c 3 V s d F R 5 c G U i I F Z h b H V l P S J z R X h j Z X B 0 a W 9 u I i A v P j x F b n R y e S B U e X B l P S J C d W Z m Z X J O Z X h 0 U m V m c m V z a C I g V m F s d W U 9 I m w x I i A v P j x F b n R y e S B U e X B l P S J G a W x s R X J y b 3 J D b 3 V u d C I g V m F s d W U 9 I m w w I i A v P j x F b n R y e S B U e X B l P S J G a W x s R X J y b 3 J D b 2 R l I i B W Y W x 1 Z T 0 i c 1 V u a 2 5 v d 2 4 i I C 8 + P E V u d H J 5 I F R 5 c G U 9 I k Z p b G x l Z E N v b X B s Z X R l U m V z d W x 0 V G 9 X b 3 J r c 2 h l Z X Q i I F Z h b H V l P S J s M S I g L z 4 8 R W 5 0 c n k g V H l w Z T 0 i Q W R k Z W R U b 0 R h d G F N b 2 R l b C I g V m F s d W U 9 I m w w I i A v P j x F b n R y e S B U e X B l P S J S Z W N v d m V y e V R h c m d l d F J v d y I g V m F s d W U 9 I m w x I i A v P j x F b n R y e S B U e X B l P S J S Z W N v d m V y e V R h c m d l d E N v b H V t b i I g V m F s d W U 9 I m w 1 I i A v P j x F b n R y e S B U e X B l P S J S Z W N v d m V y e V R h c m d l d F N o Z W V 0 I i B W Y W x 1 Z T 0 i c 1 R o Y W 0 g c + G 7 k S I g L z 4 8 R W 5 0 c n k g V H l w Z T 0 i U X V l c n l H c m 9 1 c E l E I i B W Y W x 1 Z T 0 i c 2 R j M 2 J i M 2 V m L T U 1 Y j E t N D I w M i 1 i M W F l L T l j O T F l Z W U 5 Z j Y 4 M i I g L z 4 8 R W 5 0 c n k g V H l w Z T 0 i T G 9 h Z G V k V G 9 B b m F s e X N p c 1 N l c n Z p Y 2 V z I i B W Y W x 1 Z T 0 i b D A i I C 8 + P E V u d H J 5 I F R 5 c G U 9 I l F 1 Z X J 5 S U Q i I F Z h b H V l P S J z N D Z i N j c 5 Y T M t O T M 4 Y S 0 0 M j E 5 L W E 5 M D c t M 2 E x N 2 N j M G E 0 N 2 Z m I i A v P j x F b n R y e S B U e X B l P S J G a W x s Q 2 9 1 b n Q i I F Z h b H V l P S J s M j U i I C 8 + P E V u d H J 5 I F R 5 c G U 9 I k Z p b G x D b 2 x 1 b W 5 O Y W 1 l c y I g V m F s d W U 9 I n N b J n F 1 b 3 Q 7 T k F N R S Z x d W 9 0 O y w m c X V v d D t c d T A w M j d U T 0 5 H X 1 R I Q V R f Q k F J X H U w M D I 3 J n F 1 b 3 Q 7 L C Z x d W 9 0 O 1 B B U l R O R V J f T k F N R S Z x d W 9 0 O y w m c X V v d D t Q U k 9 W S U R F U i Z x d W 9 0 O y w m c X V v d D t U T 0 5 H J n F 1 b 3 Q 7 X S I g L z 4 8 R W 5 0 c n k g V H l w Z T 0 i R m l s b E N v b H V t b l R 5 c G V z I i B W Y W x 1 Z T 0 i c 0 F B W U d C Z 1 E 9 I i A v P j x F b n R y e S B U e X B l P S J G a W x s U 3 R h d H V z I i B W Y W x 1 Z T 0 i c 0 N v b X B s Z X R l I i A v P j x F b n R y e S B U e X B l P S J G a W x s T G F z d F V w Z G F 0 Z W Q i I F Z h b H V l P S J k M j A x N y 0 w N y 0 w N F Q x N D o 0 O T o 0 N C 4 1 N T I y M D I 3 W i I g L z 4 8 R W 5 0 c n k g V H l w Z T 0 i U m V s Y X R p b 2 5 z a G l w S W 5 m b 0 N v b n R h a W 5 l c i I g V m F s d W U 9 I n N 7 J n F 1 b 3 Q 7 Y 2 9 s d W 1 u Q 2 9 1 b n Q m c X V v d D s 6 N S w m c X V v d D t r Z X l D b 2 x 1 b W 5 O Y W 1 l c y Z x d W 9 0 O z p b X S w m c X V v d D t x d W V y e V J l b G F 0 a W 9 u c 2 h p c H M m c X V v d D s 6 W 1 0 s J n F 1 b 3 Q 7 Y 2 9 s d W 1 u S W R l b n R p d G l l c y Z x d W 9 0 O z p b J n F 1 b 3 Q 7 U 2 V j d G l v b j E v d G h v b m d r Z V 9 r a G F j a G h h b m c v x J B h z I M g d G j D q m 0 g Q 8 O 0 z K N 0 I F R 1 z I B 5 I G N o a c y J b m g u e 0 5 B T U U s N H 0 m c X V v d D s s J n F 1 b 3 Q 7 U 2 V j d G l v b j E v d G h v b m d r Z V 9 r a G F j a G h h b m c v T m d 1 w 7 T M g G 4 u e 1 x 1 M D A y N 1 R P T k d f V E h B V F 9 C Q U l c d T A w M j c s M H 0 m c X V v d D s s J n F 1 b 3 Q 7 U 2 V j d G l v b j E v d G h v b m d r Z V 9 r a G F j a G h h b m c v T m d 1 w 7 T M g G 4 u e 1 B B U l R O R V J f T k F N R S w x f S Z x d W 9 0 O y w m c X V v d D t T Z W N 0 a W 9 u M S 9 0 a G 9 u Z 2 t l X 2 t o Y W N o a G F u Z y 9 O Z 3 X D t M y A b i 5 7 U F J P V k l E R V I s M n 0 m c X V v d D s s J n F 1 b 3 Q 7 U 2 V j d G l v b j E v d G h v b m d r Z V 9 r a G F j a G h h b m c v T m d 1 w 7 T M g G 4 u e 1 R P T k c s M 3 0 m c X V v d D t d L C Z x d W 9 0 O 0 N v b H V t b k N v d W 5 0 J n F 1 b 3 Q 7 O j U s J n F 1 b 3 Q 7 S 2 V 5 Q 2 9 s d W 1 u T m F t Z X M m c X V v d D s 6 W 1 0 s J n F 1 b 3 Q 7 Q 2 9 s d W 1 u S W R l b n R p d G l l c y Z x d W 9 0 O z p b J n F 1 b 3 Q 7 U 2 V j d G l v b j E v d G h v b m d r Z V 9 r a G F j a G h h b m c v x J B h z I M g d G j D q m 0 g Q 8 O 0 z K N 0 I F R 1 z I B 5 I G N o a c y J b m g u e 0 5 B T U U s N H 0 m c X V v d D s s J n F 1 b 3 Q 7 U 2 V j d G l v b j E v d G h v b m d r Z V 9 r a G F j a G h h b m c v T m d 1 w 7 T M g G 4 u e 1 x 1 M D A y N 1 R P T k d f V E h B V F 9 C Q U l c d T A w M j c s M H 0 m c X V v d D s s J n F 1 b 3 Q 7 U 2 V j d G l v b j E v d G h v b m d r Z V 9 r a G F j a G h h b m c v T m d 1 w 7 T M g G 4 u e 1 B B U l R O R V J f T k F N R S w x f S Z x d W 9 0 O y w m c X V v d D t T Z W N 0 a W 9 u M S 9 0 a G 9 u Z 2 t l X 2 t o Y W N o a G F u Z y 9 O Z 3 X D t M y A b i 5 7 U F J P V k l E R V I s M n 0 m c X V v d D s s J n F 1 b 3 Q 7 U 2 V j d G l v b j E v d G h v b m d r Z V 9 r a G F j a G h h b m c v T m d 1 w 7 T M g G 4 u e 1 R P T k c s M 3 0 m c X V v d D t d L C Z x d W 9 0 O 1 J l b G F 0 a W 9 u c 2 h p c E l u Z m 8 m c X V v d D s 6 W 1 1 9 I i A v P j x F b n R y e S B U e X B l P S J G a W x s V G F y Z 2 V 0 T m F t Z U N 1 c 3 R v b W l 6 Z W Q i I F Z h b H V l P S J s M S I g L z 4 8 R W 5 0 c n k g V H l w Z T 0 i R m l s b E 9 i a m V j d F R 5 c G U i I F Z h b H V l P S J z Q 2 9 u b m V j d G l v b k 9 u b H k i I C 8 + P C 9 T d G F i b G V F b n R y a W V z P j w v S X R l b T 4 8 S X R l b T 4 8 S X R l b U x v Y 2 F 0 a W 9 u P j x J d G V t V H l w Z T 5 G b 3 J t d W x h P C 9 J d G V t V H l w Z T 4 8 S X R l b V B h d G g + U 2 V j d G l v b j E v d G h v b m d r Z V 9 r a G F j a G h h b m c v T m d 1 J U M z J U I 0 J U N D J T g w b j w v S X R l b V B h d G g + P C 9 J d G V t T G 9 j Y X R p b 2 4 + P F N 0 Y W J s Z U V u d H J p Z X M g L z 4 8 L 0 l 0 Z W 0 + P E l 0 Z W 0 + P E l 0 Z W 1 M b 2 N h d G l v b j 4 8 S X R l b V R 5 c G U + R m 9 y b X V s Y T w v S X R l b V R 5 c G U + P E l 0 Z W 1 Q Y X R o P l N l Y 3 R p b 2 4 x L 3 R o b 2 5 n a 2 V f a 2 h h Y 2 h o Y W 5 n L y V D N C U 5 M G E l Q 0 M l O D M l M j B 0 a C V D M y V B Q W 0 l M j B D J U M z J U I 0 J U N D J U E z d C U y M F R 1 J U N D J T g w e S U y M G N o a S V D Q y U 4 O W 5 o P C 9 J d G V t U G F 0 a D 4 8 L 0 l 0 Z W 1 M b 2 N h d G l v b j 4 8 U 3 R h Y m x l R W 5 0 c m l l c y A v P j w v S X R l b T 4 8 S X R l b T 4 8 S X R l b U x v Y 2 F 0 a W 9 u P j x J d G V t V H l w Z T 5 G b 3 J t d W x h P C 9 J d G V t V H l w Z T 4 8 S X R l b V B h d G g + U 2 V j d G l v b j E v d G h v b m d r Z V 9 r a G F j a G h h b m c v J U M 0 J T k w Y S V D Q y U 4 M y U y M H M l Q z Q l O D M l Q 0 M l O D F w J T I w e C V D M y V B Q S V D Q y U 4 M X A l M j B s Y S V D Q y V B M 2 k l M j B D J U M z J U I 0 J U N D J U E z d D w v S X R l b V B h d G g + P C 9 J d G V t T G 9 j Y X R p b 2 4 + P F N 0 Y W J s Z U V u d H J p Z X M g L z 4 8 L 0 l 0 Z W 0 + P E l 0 Z W 0 + P E l 0 Z W 1 M b 2 N h d G l v b j 4 8 S X R l b V R 5 c G U + R m 9 y b X V s Y T w v S X R l b V R 5 c G U + P E l 0 Z W 1 Q Y X R o P l N l Y 3 R p b 2 4 x L 1 N o Z W V 0 J T I w M T 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R X J y b 3 J D b 3 V u d C I g V m F s d W U 9 I m w w I i A v P j x F b n R y e S B U e X B l P S J G a W x s Q 2 9 s d W 1 u V H l w Z X M i I F Z h b H V l P S J z Q U F Z R 0 J R P T 0 i I C 8 + P E V u d H J 5 I F R 5 c G U 9 I k Z p b G x D b 2 x 1 b W 5 O Y W 1 l c y I g V m F s d W U 9 I n N b J n F 1 b 3 Q 7 Q 3 V z d G 9 t J n F 1 b 3 Q 7 L C Z x d W 9 0 O 1 x 1 M D A y N z E u Q 0 R W R E F D S E V D S 1 x 1 M D A y N y Z x d W 9 0 O y w m c X V v d D t Q U k 9 W S U R F U i Z x d W 9 0 O y w m c X V v d D t D R F Z f Q 0 h F Q 0 t F R C Z x d W 9 0 O 1 0 i I C 8 + P E V u d H J 5 I F R 5 c G U 9 I k Z p b G x D b 3 V u d C I g V m F s d W U 9 I m w 0 N S I g L z 4 8 R W 5 0 c n k g V H l w Z T 0 i R m l s b F R h c m d l d C I g V m F s d W U 9 I n N k d V 9 s a W V 1 X 2 h v b V 9 u Y X k i I C 8 + P E V u d H J 5 I F R 5 c G U 9 I k Z p b G x l Z E N v b X B s Z X R l U m V z d W x 0 V G 9 X b 3 J r c 2 h l Z X Q i I F Z h b H V l P S J s M S I g L z 4 8 R W 5 0 c n k g V H l w Z T 0 i Q W R k Z W R U b 0 R h d G F N b 2 R l b C I g V m F s d W U 9 I m w w I i A v P j x F b n R y e S B U e X B l P S J S Z W N v d m V y e V R h c m d l d F J v d y I g V m F s d W U 9 I m w x I i A v P j x F b n R y e S B U e X B l P S J S Z W N v d m V y e V R h c m d l d E N v b H V t b i I g V m F s d W U 9 I m w x I i A v P j x F b n R y e S B U e X B l P S J S Z W N v d m V y e V R h c m d l d F N o Z W V 0 I i B W Y W x 1 Z T 0 i c 1 N o Z W V 0 M S I g L z 4 8 R W 5 0 c n k g V H l w Z T 0 i R m l s b E V y c m 9 y Q 2 9 k Z S I g V m F s d W U 9 I n N V b m t u b 3 d u I i A v P j x F b n R y e S B U e X B l P S J G a W x s V G F y Z 2 V 0 T m F t Z U N 1 c 3 R v b W l 6 Z W Q i I F Z h b H V l P S J s M S I g L z 4 8 R W 5 0 c n k g V H l w Z T 0 i U X V l c n l J R C I g V m F s d W U 9 I n N m Z T A 0 Y j d i N y 1 i Y T A 5 L T Q z O W E t Y W E 3 Y y 1 m Z m J m Y W Q y Z W I z M j c i I C 8 + P E V u d H J 5 I F R 5 c G U 9 I k Z p b G x M Y X N 0 V X B k Y X R l Z C I g V m F s d W U 9 I m Q y M D E 3 L T A 4 L T A 3 V D E 0 O j Q 3 O j I 4 L j U x M T U z O T h a I i A v P j x F b n R y e S B U e X B l P S J S Z W x h d G l v b n N o a X B J b m Z v Q 2 9 u d G F p b m V y I i B W Y W x 1 Z T 0 i c 3 s m c X V v d D t j b 2 x 1 b W 5 D b 3 V u d C Z x d W 9 0 O z o 0 L C Z x d W 9 0 O 2 t l e U N v b H V t b k 5 h b W V z J n F 1 b 3 Q 7 O l t d L C Z x d W 9 0 O 3 F 1 Z X J 5 U m V s Y X R p b 2 5 z a G l w c y Z x d W 9 0 O z p b X S w m c X V v d D t j b 2 x 1 b W 5 J Z G V u d G l 0 a W V z J n F 1 b 3 Q 7 O l s m c X V v d D t T Z W N 0 a W 9 u M S 9 T a G V l d C A x L 0 F k Z G V k I E N 1 c 3 R v b S 5 7 Q 3 V z d G 9 t L D N 9 J n F 1 b 3 Q 7 L C Z x d W 9 0 O 1 N l Y 3 R p b 2 4 x L 1 N o Z W V 0 I D E v Q 2 h h b m d l Z C B U e X B l L n t c d T A w M j c x L k N E V k R B Q 0 h F Q 0 t c d T A w M j c s M H 0 m c X V v d D s s J n F 1 b 3 Q 7 U 2 V j d G l v b j E v U 2 h l Z X Q g M S 9 D a G F u Z 2 V k I F R 5 c G U u e 1 B S T 1 Z J R E V S L D F 9 J n F 1 b 3 Q 7 L C Z x d W 9 0 O 1 N l Y 3 R p b 2 4 x L 1 N o Z W V 0 I D E v Q 2 h h b m d l Z C B U e X B l L n t D R F Z f Q 0 h F Q 0 t F R C w y f S Z x d W 9 0 O 1 0 s J n F 1 b 3 Q 7 Q 2 9 s d W 1 u Q 2 9 1 b n Q m c X V v d D s 6 N C w m c X V v d D t L Z X l D b 2 x 1 b W 5 O Y W 1 l c y Z x d W 9 0 O z p b X S w m c X V v d D t D b 2 x 1 b W 5 J Z G V u d G l 0 a W V z J n F 1 b 3 Q 7 O l s m c X V v d D t T Z W N 0 a W 9 u M S 9 T a G V l d C A x L 0 F k Z G V k I E N 1 c 3 R v b S 5 7 Q 3 V z d G 9 t L D N 9 J n F 1 b 3 Q 7 L C Z x d W 9 0 O 1 N l Y 3 R p b 2 4 x L 1 N o Z W V 0 I D E v Q 2 h h b m d l Z C B U e X B l L n t c d T A w M j c x L k N E V k R B Q 0 h F Q 0 t c d T A w M j c s M H 0 m c X V v d D s s J n F 1 b 3 Q 7 U 2 V j d G l v b j E v U 2 h l Z X Q g M S 9 D a G F u Z 2 V k I F R 5 c G U u e 1 B S T 1 Z J R E V S L D F 9 J n F 1 b 3 Q 7 L C Z x d W 9 0 O 1 N l Y 3 R p b 2 4 x L 1 N o Z W V 0 I D E v Q 2 h h b m d l Z C B U e X B l L n t D R F Z f Q 0 h F Q 0 t F R C w y f S Z x d W 9 0 O 1 0 s J n F 1 b 3 Q 7 U m V s Y X R p b 2 5 z a G l w S W 5 m b y Z x d W 9 0 O z p b X X 0 i I C 8 + P E V u d H J 5 I F R 5 c G U 9 I k Z p b G x T d G F 0 d X M i I F Z h b H V l P S J z Q 2 9 t c G x l d G U i I C 8 + P C 9 T d G F i b G V F b n R y a W V z P j w v S X R l b T 4 8 S X R l b T 4 8 S X R l b U x v Y 2 F 0 a W 9 u P j x J d G V t V H l w Z T 5 G b 3 J t d W x h P C 9 J d G V t V H l w Z T 4 8 S X R l b V B h d G g + U 2 V j d G l v b j E v U 2 h l Z X Q l M j A x L 1 N v d X J j Z T w v S X R l b V B h d G g + P C 9 J d G V t T G 9 j Y X R p b 2 4 + P F N 0 Y W J s Z U V u d H J p Z X M g L z 4 8 L 0 l 0 Z W 0 + P E l 0 Z W 0 + P E l 0 Z W 1 M b 2 N h d G l v b j 4 8 S X R l b V R 5 c G U + R m 9 y b X V s Y T w v S X R l b V R 5 c G U + P E l 0 Z W 1 Q Y X R o P l N l Y 3 R p b 2 4 x L 1 N o Z W V 0 J T I w M S 9 T a G V l d C U y M D I 8 L 0 l 0 Z W 1 Q Y X R o P j w v S X R l b U x v Y 2 F 0 a W 9 u P j x T d G F i b G V F b n R y a W V z I C 8 + P C 9 J d G V t P j x J d G V t P j x J d G V t T G 9 j Y X R p b 2 4 + P E l 0 Z W 1 U e X B l P k Z v c m 1 1 b G E 8 L 0 l 0 Z W 1 U e X B l P j x J d G V t U G F 0 a D 5 T Z W N 0 a W 9 u M S 9 T a G V l d C U y M D E v U H J v b W 9 0 Z W Q l M j B I Z W F k Z X J z P C 9 J d G V t U G F 0 a D 4 8 L 0 l 0 Z W 1 M b 2 N h d G l v b j 4 8 U 3 R h Y m x l R W 5 0 c m l l c y A v P j w v S X R l b T 4 8 S X R l b T 4 8 S X R l b U x v Y 2 F 0 a W 9 u P j x J d G V t V H l w Z T 5 G b 3 J t d W x h P C 9 J d G V t V H l w Z T 4 8 S X R l b V B h d G g + U 2 V j d G l v b j E v U 2 h l Z X Q l M j A x L 0 N o Y W 5 n Z W Q l M j B U e X B l P C 9 J d G V t U G F 0 a D 4 8 L 0 l 0 Z W 1 M b 2 N h d G l v b j 4 8 U 3 R h Y m x l R W 5 0 c m l l c y A v P j w v S X R l b T 4 8 S X R l b T 4 8 S X R l b U x v Y 2 F 0 a W 9 u P j x J d G V t V H l w Z T 5 G b 3 J t d W x h P C 9 J d G V t V H l w Z T 4 8 S X R l b V B h d G g + U 2 V j d G l v b j E v U 2 h l Z X Q l M j A x L 0 F k Z G V k J T I w Q 3 V z d G 9 t P C 9 J d G V t U G F 0 a D 4 8 L 0 l 0 Z W 1 M b 2 N h d G l v b j 4 8 U 3 R h Y m x l R W 5 0 c m l l c y A v P j w v S X R l b T 4 8 S X R l b T 4 8 S X R l b U x v Y 2 F 0 a W 9 u P j x J d G V t V H l w Z T 5 G b 3 J t d W x h P C 9 J d G V t V H l w Z T 4 8 S X R l b V B h d G g + U 2 V j d G l v b j E v U 2 h l Z X Q l M j A x L 1 J l b 3 J k Z X J l Z C U y M E N v b H V t b n M 8 L 0 l 0 Z W 1 Q Y X R o P j w v S X R l b U x v Y 2 F 0 a W 9 u P j x T d G F i b G V F b n R y a W V z I C 8 + P C 9 J d G V t P j x J d G V t P j x J d G V t T G 9 j Y X R p b 2 4 + P E l 0 Z W 1 U e X B l P k Z v c m 1 1 b G E 8 L 0 l 0 Z W 1 U e X B l P j x J d G V t U G F 0 a D 5 T Z W N 0 a W 9 u M S 9 T a G V l d C U y M D E l M j A o M i k 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E N v d W 5 0 I i B W Y W x 1 Z T 0 i b D I x I i A v P j x F b n R y e S B U e X B l P S J G a W x s R X J y b 3 J D b 3 V u d C I g V m F s d W U 9 I m w w I i A v P j x F b n R y e S B U e X B l P S J G a W x s Q 2 9 s d W 1 u V H l w Z X M i I F Z h b H V l P S J z Q U F Z R 0 J n T T 0 i I C 8 + P E V u d H J 5 I F R 5 c G U 9 I k Z p b G x D b 2 x 1 b W 5 O Y W 1 l c y I g V m F s d W U 9 I n N b J n F 1 b 3 Q 7 Q 3 V z d G 9 t J n F 1 b 3 Q 7 L C Z x d W 9 0 O 1 x 1 M D A y N 1 R P T k d f V E h B V F 9 C Q U l c d T A w M j c m c X V v d D s s J n F 1 b 3 Q 7 U E F S V E 5 F U l 9 O Q U 1 F J n F 1 b 3 Q 7 L C Z x d W 9 0 O 1 B S T 1 Z J R E V S J n F 1 b 3 Q 7 L C Z x d W 9 0 O 1 R P T k c m c X V v d D t d I i A v P j x F b n R y e S B U e X B l P S J G a W x s R X J y b 3 J D b 2 R l I i B W Y W x 1 Z T 0 i c 1 V u a 2 5 v d 2 4 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R m l s b F R h c m d l d C I g V m F s d W U 9 I n N 0 a G 9 u Z 2 t l X 2 t o Y W N o a G F u Z y I g L z 4 8 R W 5 0 c n k g V H l w Z T 0 i R m l s b F R h c m d l d E 5 h b W V D d X N 0 b 2 1 p e m V k I i B W Y W x 1 Z T 0 i b D E i I C 8 + P E V u d H J 5 I F R 5 c G U 9 I l F 1 Z X J 5 S U Q i I F Z h b H V l P S J z M z Q w O G N m M j Q t O D Z h N S 0 0 O T M 2 L T h k M T A t M z Y x Z T A 4 N j A 0 Z W R k I i A v P j x F b n R y e S B U e X B l P S J G a W x s T G F z d F V w Z G F 0 Z W Q i I F Z h b H V l P S J k M j A x N y 0 w O C 0 w N 1 Q x N D o 0 N z o y O C 4 2 M z I 1 N D I 1 W i I g L z 4 8 R W 5 0 c n k g V H l w Z T 0 i U m V s Y X R p b 2 5 z a G l w S W 5 m b 0 N v b n R h a W 5 l c i I g V m F s d W U 9 I n N 7 J n F 1 b 3 Q 7 Y 2 9 s d W 1 u Q 2 9 1 b n Q m c X V v d D s 6 N S w m c X V v d D t r Z X l D b 2 x 1 b W 5 O Y W 1 l c y Z x d W 9 0 O z p b X S w m c X V v d D t x d W V y e V J l b G F 0 a W 9 u c 2 h p c H M m c X V v d D s 6 W 1 0 s J n F 1 b 3 Q 7 Y 2 9 s d W 1 u S W R l b n R p d G l l c y Z x d W 9 0 O z p b J n F 1 b 3 Q 7 U 2 V j d G l v b j E v U 2 h l Z X Q g M S A o M i k v Q W R k Z W Q g Q 3 V z d G 9 t L n t D d X N 0 b 2 0 s N H 0 m c X V v d D s s J n F 1 b 3 Q 7 U 2 V j d G l v b j E v U 2 h l Z X Q g M S A o M i k v Q 2 h h b m d l Z C B U e X B l L n t c d T A w M j d U T 0 5 H X 1 R I Q V R f Q k F J X H U w M D I 3 L D B 9 J n F 1 b 3 Q 7 L C Z x d W 9 0 O 1 N l Y 3 R p b 2 4 x L 1 N o Z W V 0 I D E g K D I p L 0 N o Y W 5 n Z W Q g V H l w Z S 5 7 U E F S V E 5 F U l 9 O Q U 1 F L D F 9 J n F 1 b 3 Q 7 L C Z x d W 9 0 O 1 N l Y 3 R p b 2 4 x L 1 N o Z W V 0 I D E g K D I p L 0 N o Y W 5 n Z W Q g V H l w Z S 5 7 U F J P V k l E R V I s M n 0 m c X V v d D s s J n F 1 b 3 Q 7 U 2 V j d G l v b j E v U 2 h l Z X Q g M S A o M i k v Q 2 h h b m d l Z C B U e X B l L n t U T 0 5 H L D N 9 J n F 1 b 3 Q 7 X S w m c X V v d D t D b 2 x 1 b W 5 D b 3 V u d C Z x d W 9 0 O z o 1 L C Z x d W 9 0 O 0 t l e U N v b H V t b k 5 h b W V z J n F 1 b 3 Q 7 O l t d L C Z x d W 9 0 O 0 N v b H V t b k l k Z W 5 0 a X R p Z X M m c X V v d D s 6 W y Z x d W 9 0 O 1 N l Y 3 R p b 2 4 x L 1 N o Z W V 0 I D E g K D I p L 0 F k Z G V k I E N 1 c 3 R v b S 5 7 Q 3 V z d G 9 t L D R 9 J n F 1 b 3 Q 7 L C Z x d W 9 0 O 1 N l Y 3 R p b 2 4 x L 1 N o Z W V 0 I D E g K D I p L 0 N o Y W 5 n Z W Q g V H l w Z S 5 7 X H U w M D I 3 V E 9 O R 1 9 U S E F U X 0 J B S V x 1 M D A y N y w w f S Z x d W 9 0 O y w m c X V v d D t T Z W N 0 a W 9 u M S 9 T a G V l d C A x I C g y K S 9 D a G F u Z 2 V k I F R 5 c G U u e 1 B B U l R O R V J f T k F N R S w x f S Z x d W 9 0 O y w m c X V v d D t T Z W N 0 a W 9 u M S 9 T a G V l d C A x I C g y K S 9 D a G F u Z 2 V k I F R 5 c G U u e 1 B S T 1 Z J R E V S L D J 9 J n F 1 b 3 Q 7 L C Z x d W 9 0 O 1 N l Y 3 R p b 2 4 x L 1 N o Z W V 0 I D E g K D I p L 0 N o Y W 5 n Z W Q g V H l w Z S 5 7 V E 9 O R y w z f S Z x d W 9 0 O 1 0 s J n F 1 b 3 Q 7 U m V s Y X R p b 2 5 z a G l w S W 5 m b y Z x d W 9 0 O z p b X X 0 i I C 8 + P E V u d H J 5 I F R 5 c G U 9 I k Z p b G x T d G F 0 d X M i I F Z h b H V l P S J z Q 2 9 t c G x l d G U i I C 8 + P C 9 T d G F i b G V F b n R y a W V z P j w v S X R l b T 4 8 S X R l b T 4 8 S X R l b U x v Y 2 F 0 a W 9 u P j x J d G V t V H l w Z T 5 G b 3 J t d W x h P C 9 J d G V t V H l w Z T 4 8 S X R l b V B h d G g + U 2 V j d G l v b j E v U 2 h l Z X Q l M j A x J T I w K D I p L 1 N v d X J j Z T w v S X R l b V B h d G g + P C 9 J d G V t T G 9 j Y X R p b 2 4 + P F N 0 Y W J s Z U V u d H J p Z X M g L z 4 8 L 0 l 0 Z W 0 + P E l 0 Z W 0 + P E l 0 Z W 1 M b 2 N h d G l v b j 4 8 S X R l b V R 5 c G U + R m 9 y b X V s Y T w v S X R l b V R 5 c G U + P E l 0 Z W 1 Q Y X R o P l N l Y 3 R p b 2 4 x L 1 N o Z W V 0 J T I w M S U y M C g y K S 9 T a G V l d C U y M D I 8 L 0 l 0 Z W 1 Q Y X R o P j w v S X R l b U x v Y 2 F 0 a W 9 u P j x T d G F i b G V F b n R y a W V z I C 8 + P C 9 J d G V t P j x J d G V t P j x J d G V t T G 9 j Y X R p b 2 4 + P E l 0 Z W 1 U e X B l P k Z v c m 1 1 b G E 8 L 0 l 0 Z W 1 U e X B l P j x J d G V t U G F 0 a D 5 T Z W N 0 a W 9 u M S 9 T a G V l d C U y M D E l M j A o M i k v U H J v b W 9 0 Z W Q l M j B I Z W F k Z X J z P C 9 J d G V t U G F 0 a D 4 8 L 0 l 0 Z W 1 M b 2 N h d G l v b j 4 8 U 3 R h Y m x l R W 5 0 c m l l c y A v P j w v S X R l b T 4 8 S X R l b T 4 8 S X R l b U x v Y 2 F 0 a W 9 u P j x J d G V t V H l w Z T 5 G b 3 J t d W x h P C 9 J d G V t V H l w Z T 4 8 S X R l b V B h d G g + U 2 V j d G l v b j E v U 2 h l Z X Q l M j A x J T I w K D I p L 0 N o Y W 5 n Z W Q l M j B U e X B l P C 9 J d G V t U G F 0 a D 4 8 L 0 l 0 Z W 1 M b 2 N h d G l v b j 4 8 U 3 R h Y m x l R W 5 0 c m l l c y A v P j w v S X R l b T 4 8 S X R l b T 4 8 S X R l b U x v Y 2 F 0 a W 9 u P j x J d G V t V H l w Z T 5 G b 3 J t d W x h P C 9 J d G V t V H l w Z T 4 8 S X R l b V B h d G g + U 2 V j d G l v b j E v U 2 h l Z X Q l M j A x J T I w K D I p L 0 F k Z G V k J T I w Q 3 V z d G 9 t P C 9 J d G V t U G F 0 a D 4 8 L 0 l 0 Z W 1 M b 2 N h d G l v b j 4 8 U 3 R h Y m x l R W 5 0 c m l l c y A v P j w v S X R l b T 4 8 S X R l b T 4 8 S X R l b U x v Y 2 F 0 a W 9 u P j x J d G V t V H l w Z T 5 G b 3 J t d W x h P C 9 J d G V t V H l w Z T 4 8 S X R l b V B h d G g + U 2 V j d G l v b j E v U 2 h l Z X Q l M j A x J T I w K D I p L 1 J l b 3 J k Z X J l Z C U y M E N v b H V t b n M 8 L 0 l 0 Z W 1 Q Y X R o P j w v S X R l b U x v Y 2 F 0 a W 9 u P j x T d G F i b G V F b n R y a W V z I C 8 + P C 9 J d G V t P j w v S X R l b X M + P C 9 M b 2 N h b F B h Y 2 t h Z 2 V N Z X R h Z G F 0 Y U Z p b G U + F g A A A F B L B Q Y A A A A A A A A A A A A A A A A A A A A A A A A m A Q A A A Q A A A N C M n d 8 B F d E R j H o A w E / C l + s B A A A A b 8 q d a K l S v 0 O i V H m W C G T Q F Q A A A A A C A A A A A A A Q Z g A A A A E A A C A A A A C I r U b 4 D 7 x k k 8 3 a + 5 M I 7 S e 8 / 2 t E 5 2 P u O 7 1 8 F + l R y 1 x D P g A A A A A O g A A A A A I A A C A A A A C h U s D v N Z X l P 9 L p o l 6 F 7 M 5 z S s i c p 3 0 u + m R d j Z 9 u a N 3 n H F A A A A D f N d e l V 7 r R e 2 D s 7 S / c E 9 D u F y y F Q Z a N L G d B u K U v T 9 O K T 8 W A Q G w q k S z 7 8 E y w m G / T R 5 U o 7 D x e 1 C E 5 F q B 1 + c A Q 9 M x w L K N O r f R l i M + H 6 8 N w A f T A E E A A A A A t a 1 T i m T v b B E u 9 w / X k / Y D Y O 2 / g g 5 F i a B T z N 4 m a e i x + O 2 0 1 L X X 1 b r J S 9 x 0 g B M w T r 2 h d x + k 2 W v r Q k r v n Z q u f g I g M < / D a t a M a s h u p > 
</file>

<file path=customXml/itemProps1.xml><?xml version="1.0" encoding="utf-8"?>
<ds:datastoreItem xmlns:ds="http://schemas.openxmlformats.org/officeDocument/2006/customXml" ds:itemID="{A2193C8D-0B88-4DC2-826C-914E5C9A12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Lịch sử khiếu nại</vt:lpstr>
      <vt:lpstr>Thống kê kỹ thuật</vt:lpstr>
      <vt:lpstr>Thống kê kho hàng</vt:lpstr>
      <vt:lpstr>Thống kê cảnh báo</vt:lpstr>
      <vt:lpstr>SO LIEU</vt:lpstr>
      <vt:lpstr>Charging</vt:lpstr>
      <vt:lpstr>TUP-CDV</vt:lpstr>
      <vt:lpstr>MGCP</vt:lpstr>
      <vt:lpstr>SMSP</vt:lpstr>
      <vt:lpstr>Sheet5</vt:lpstr>
      <vt:lpstr>Sheet6</vt:lpstr>
      <vt:lpstr>Sheet1</vt:lpstr>
      <vt:lpstr>Sheet2</vt:lpstr>
      <vt:lpstr>Tình trạng dịch vụ</vt:lpstr>
      <vt:lpst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tramnn</dc:creator>
  <cp:lastModifiedBy>MR HIEP</cp:lastModifiedBy>
  <cp:lastPrinted>2015-10-16T03:47:49Z</cp:lastPrinted>
  <dcterms:created xsi:type="dcterms:W3CDTF">2014-10-08T09:43:18Z</dcterms:created>
  <dcterms:modified xsi:type="dcterms:W3CDTF">2017-08-07T14:58:01Z</dcterms:modified>
</cp:coreProperties>
</file>